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workbookAlgorithmName="SHA-512" workbookHashValue="vuB9WUhakDdaIFZFe9rBOlp50bYCvjQtAGt4yMgvs534h3OWecFudd9J6DmrWQrQsv3t1fbCWK2v7zrL57qVZA==" workbookSpinCount="100000" workbookSaltValue="Cym7i/hyxJtTZynqLccefQ==" lockStructure="1"/>
  <bookViews>
    <workbookView xWindow="0" yWindow="0" windowWidth="20160" windowHeight="8175" activeTab="2"/>
  </bookViews>
  <sheets>
    <sheet name="Rekapitulace stavby" sheetId="1" r:id="rId1"/>
    <sheet name="1 - Stavební část - zatep..." sheetId="2" r:id="rId2"/>
    <sheet name="2 - Stavební část - vnitř..." sheetId="3" r:id="rId3"/>
    <sheet name="3 - Zdravotechnika" sheetId="4" r:id="rId4"/>
    <sheet name="4 - Plynovod" sheetId="5" r:id="rId5"/>
    <sheet name="5 - Vzduchotechnika" sheetId="6" r:id="rId6"/>
    <sheet name="6 - Ústřední vytápění" sheetId="7" r:id="rId7"/>
    <sheet name="7 - Měření a regulace" sheetId="8" r:id="rId8"/>
    <sheet name="01 - Úprava elektroinstal..." sheetId="9" r:id="rId9"/>
    <sheet name="02 - Úprava elektroinstal..." sheetId="10" r:id="rId10"/>
    <sheet name="03 - Požární odvětrání" sheetId="11" r:id="rId11"/>
    <sheet name="04 - Nouzový zvukový systém" sheetId="12" r:id="rId12"/>
    <sheet name="05 - Vnější instalace" sheetId="13" r:id="rId13"/>
    <sheet name="06 - Bleskosvod" sheetId="14" r:id="rId14"/>
    <sheet name="07 - Zemnění" sheetId="15" r:id="rId15"/>
    <sheet name="08 - Ostatní náklady" sheetId="16" r:id="rId16"/>
    <sheet name="9 - Venkovní úpravy - zpe..." sheetId="17" r:id="rId17"/>
    <sheet name="10 - Vedlejší a ostatní n..." sheetId="18" r:id="rId18"/>
  </sheets>
  <definedNames>
    <definedName name="_xlnm._FilterDatabase" localSheetId="8" hidden="1">'01 - Úprava elektroinstal...'!$C$126:$K$179</definedName>
    <definedName name="_xlnm._FilterDatabase" localSheetId="9" hidden="1">'02 - Úprava elektroinstal...'!$C$123:$K$141</definedName>
    <definedName name="_xlnm._FilterDatabase" localSheetId="10" hidden="1">'03 - Požární odvětrání'!$C$126:$K$153</definedName>
    <definedName name="_xlnm._FilterDatabase" localSheetId="11" hidden="1">'04 - Nouzový zvukový systém'!$C$122:$K$165</definedName>
    <definedName name="_xlnm._FilterDatabase" localSheetId="12" hidden="1">'05 - Vnější instalace'!$C$123:$K$143</definedName>
    <definedName name="_xlnm._FilterDatabase" localSheetId="13" hidden="1">'06 - Bleskosvod'!$C$122:$K$143</definedName>
    <definedName name="_xlnm._FilterDatabase" localSheetId="14" hidden="1">'07 - Zemnění'!$C$124:$K$144</definedName>
    <definedName name="_xlnm._FilterDatabase" localSheetId="15" hidden="1">'08 - Ostatní náklady'!$C$120:$K$129</definedName>
    <definedName name="_xlnm._FilterDatabase" localSheetId="1" hidden="1">'1 - Stavební část - zatep...'!$C$136:$K$1265</definedName>
    <definedName name="_xlnm._FilterDatabase" localSheetId="17" hidden="1">'10 - Vedlejší a ostatní n...'!$C$120:$K$151</definedName>
    <definedName name="_xlnm._FilterDatabase" localSheetId="2" hidden="1">'2 - Stavební část - vnitř...'!$C$133:$K$663</definedName>
    <definedName name="_xlnm._FilterDatabase" localSheetId="3" hidden="1">'3 - Zdravotechnika'!$C$119:$K$160</definedName>
    <definedName name="_xlnm._FilterDatabase" localSheetId="4" hidden="1">'4 - Plynovod'!$C$119:$K$183</definedName>
    <definedName name="_xlnm._FilterDatabase" localSheetId="5" hidden="1">'5 - Vzduchotechnika'!$C$116:$K$182</definedName>
    <definedName name="_xlnm._FilterDatabase" localSheetId="6" hidden="1">'6 - Ústřední vytápění'!$C$119:$K$181</definedName>
    <definedName name="_xlnm._FilterDatabase" localSheetId="7" hidden="1">'7 - Měření a regulace'!$C$121:$K$179</definedName>
    <definedName name="_xlnm._FilterDatabase" localSheetId="16" hidden="1">'9 - Venkovní úpravy - zpe...'!$C$125:$K$245</definedName>
    <definedName name="_xlnm.Print_Area" localSheetId="8">'01 - Úprava elektroinstal...'!$C$4:$J$76,'01 - Úprava elektroinstal...'!$C$82:$J$106,'01 - Úprava elektroinstal...'!$C$112:$K$179</definedName>
    <definedName name="_xlnm.Print_Area" localSheetId="9">'02 - Úprava elektroinstal...'!$C$4:$J$76,'02 - Úprava elektroinstal...'!$C$82:$J$103,'02 - Úprava elektroinstal...'!$C$109:$K$141</definedName>
    <definedName name="_xlnm.Print_Area" localSheetId="10">'03 - Požární odvětrání'!$C$4:$J$76,'03 - Požární odvětrání'!$C$82:$J$106,'03 - Požární odvětrání'!$C$112:$K$153</definedName>
    <definedName name="_xlnm.Print_Area" localSheetId="11">'04 - Nouzový zvukový systém'!$C$4:$J$76,'04 - Nouzový zvukový systém'!$C$82:$J$102,'04 - Nouzový zvukový systém'!$C$108:$K$165</definedName>
    <definedName name="_xlnm.Print_Area" localSheetId="12">'05 - Vnější instalace'!$C$4:$J$76,'05 - Vnější instalace'!$C$82:$J$103,'05 - Vnější instalace'!$C$109:$K$143</definedName>
    <definedName name="_xlnm.Print_Area" localSheetId="13">'06 - Bleskosvod'!$C$4:$J$76,'06 - Bleskosvod'!$C$82:$J$102,'06 - Bleskosvod'!$C$108:$K$143</definedName>
    <definedName name="_xlnm.Print_Area" localSheetId="14">'07 - Zemnění'!$C$4:$J$76,'07 - Zemnění'!$C$82:$J$104,'07 - Zemnění'!$C$110:$K$144</definedName>
    <definedName name="_xlnm.Print_Area" localSheetId="15">'08 - Ostatní náklady'!$C$4:$J$76,'08 - Ostatní náklady'!$C$82:$J$100,'08 - Ostatní náklady'!$C$106:$K$129</definedName>
    <definedName name="_xlnm.Print_Area" localSheetId="1">'1 - Stavební část - zatep...'!$C$4:$J$76,'1 - Stavební část - zatep...'!$C$82:$J$118,'1 - Stavební část - zatep...'!$C$124:$K$1265</definedName>
    <definedName name="_xlnm.Print_Area" localSheetId="17">'10 - Vedlejší a ostatní n...'!$C$4:$J$76,'10 - Vedlejší a ostatní n...'!$C$82:$J$102,'10 - Vedlejší a ostatní n...'!$C$108:$K$151</definedName>
    <definedName name="_xlnm.Print_Area" localSheetId="2">'2 - Stavební část - vnitř...'!$C$4:$J$76,'2 - Stavební část - vnitř...'!$C$82:$J$115,'2 - Stavební část - vnitř...'!$C$121:$K$663</definedName>
    <definedName name="_xlnm.Print_Area" localSheetId="3">'3 - Zdravotechnika'!$C$4:$J$76,'3 - Zdravotechnika'!$C$82:$J$101,'3 - Zdravotechnika'!$C$107:$K$160</definedName>
    <definedName name="_xlnm.Print_Area" localSheetId="4">'4 - Plynovod'!$C$4:$J$76,'4 - Plynovod'!$C$82:$J$101,'4 - Plynovod'!$C$107:$K$183</definedName>
    <definedName name="_xlnm.Print_Area" localSheetId="5">'5 - Vzduchotechnika'!$C$4:$J$76,'5 - Vzduchotechnika'!$C$82:$J$98,'5 - Vzduchotechnika'!$C$104:$K$182</definedName>
    <definedName name="_xlnm.Print_Area" localSheetId="6">'6 - Ústřední vytápění'!$C$4:$J$76,'6 - Ústřední vytápění'!$C$82:$J$101,'6 - Ústřední vytápění'!$C$107:$K$181</definedName>
    <definedName name="_xlnm.Print_Area" localSheetId="7">'7 - Měření a regulace'!$C$4:$J$76,'7 - Měření a regulace'!$C$82:$J$103,'7 - Měření a regulace'!$C$109:$K$179</definedName>
    <definedName name="_xlnm.Print_Area" localSheetId="16">'9 - Venkovní úpravy - zpe...'!$C$4:$J$76,'9 - Venkovní úpravy - zpe...'!$C$82:$J$107,'9 - Venkovní úpravy - zpe...'!$C$113:$K$245</definedName>
    <definedName name="_xlnm.Print_Area" localSheetId="0">'Rekapitulace stavby'!$D$4:$AO$76,'Rekapitulace stavby'!$C$82:$AQ$113</definedName>
    <definedName name="_xlnm.Print_Titles" localSheetId="0">'Rekapitulace stavby'!$92:$92</definedName>
    <definedName name="_xlnm.Print_Titles" localSheetId="1">'1 - Stavební část - zatep...'!$136:$136</definedName>
    <definedName name="_xlnm.Print_Titles" localSheetId="2">'2 - Stavební část - vnitř...'!$133:$133</definedName>
    <definedName name="_xlnm.Print_Titles" localSheetId="3">'3 - Zdravotechnika'!$119:$119</definedName>
    <definedName name="_xlnm.Print_Titles" localSheetId="4">'4 - Plynovod'!$119:$119</definedName>
    <definedName name="_xlnm.Print_Titles" localSheetId="5">'5 - Vzduchotechnika'!$116:$116</definedName>
    <definedName name="_xlnm.Print_Titles" localSheetId="6">'6 - Ústřední vytápění'!$119:$119</definedName>
    <definedName name="_xlnm.Print_Titles" localSheetId="7">'7 - Měření a regulace'!$121:$121</definedName>
    <definedName name="_xlnm.Print_Titles" localSheetId="8">'01 - Úprava elektroinstal...'!$126:$126</definedName>
    <definedName name="_xlnm.Print_Titles" localSheetId="9">'02 - Úprava elektroinstal...'!$123:$123</definedName>
    <definedName name="_xlnm.Print_Titles" localSheetId="10">'03 - Požární odvětrání'!$126:$126</definedName>
    <definedName name="_xlnm.Print_Titles" localSheetId="11">'04 - Nouzový zvukový systém'!$122:$122</definedName>
    <definedName name="_xlnm.Print_Titles" localSheetId="12">'05 - Vnější instalace'!$123:$123</definedName>
    <definedName name="_xlnm.Print_Titles" localSheetId="13">'06 - Bleskosvod'!$122:$122</definedName>
    <definedName name="_xlnm.Print_Titles" localSheetId="14">'07 - Zemnění'!$124:$124</definedName>
    <definedName name="_xlnm.Print_Titles" localSheetId="15">'08 - Ostatní náklady'!$120:$120</definedName>
    <definedName name="_xlnm.Print_Titles" localSheetId="16">'9 - Venkovní úpravy - zpe...'!$125:$125</definedName>
    <definedName name="_xlnm.Print_Titles" localSheetId="17">'10 - Vedlejší a ostatní n...'!$120:$120</definedName>
  </definedNames>
  <calcPr calcId="152511"/>
  <extLst/>
</workbook>
</file>

<file path=xl/sharedStrings.xml><?xml version="1.0" encoding="utf-8"?>
<sst xmlns="http://schemas.openxmlformats.org/spreadsheetml/2006/main" count="27623" uniqueCount="2942">
  <si>
    <t>Export Komplet</t>
  </si>
  <si>
    <t/>
  </si>
  <si>
    <t>2.0</t>
  </si>
  <si>
    <t>False</t>
  </si>
  <si>
    <t>{daee0da1-cb6b-4b76-9087-843fd68aca62}</t>
  </si>
  <si>
    <t>&gt;&gt;  skryté sloupce  &lt;&lt;</t>
  </si>
  <si>
    <t>0,01</t>
  </si>
  <si>
    <t>21</t>
  </si>
  <si>
    <t>15</t>
  </si>
  <si>
    <t>REKAPITULACE STAVBY</t>
  </si>
  <si>
    <t>v ---  níže se nacházejí doplnkové a pomocné údaje k sestavám  --- v</t>
  </si>
  <si>
    <t>Návod na vyplnění</t>
  </si>
  <si>
    <t>0,001</t>
  </si>
  <si>
    <t>Kód:</t>
  </si>
  <si>
    <t>IMPORT</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</si>
  <si>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</si>
  <si>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</si>
  <si>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Soupis prací</t>
  </si>
  <si>
    <t>KSO:</t>
  </si>
  <si>
    <t>CC-CZ:</t>
  </si>
  <si>
    <t>Místo:</t>
  </si>
  <si>
    <t xml:space="preserve"> </t>
  </si>
  <si>
    <t>Datum:</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</si>
  <si>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</si>
  <si>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</si>
  <si>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</si>
  <si>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</si>
  <si>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</si>
  <si>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</si>
  <si>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</si>
  <si>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</si>
  <si>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</si>
  <si>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</si>
  <si>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</si>
  <si>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</si>
  <si>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</si>
  <si>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</si>
  <si>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</si>
  <si>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</si>
  <si>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</si>
  <si>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</si>
  <si>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</si>
  <si>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</si>
  <si>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</si>
  <si>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</si>
  <si>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</si>
  <si>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</si>
  <si>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</si>
  <si>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</si>
  <si>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</si>
  <si>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</si>
  <si>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</si>
  <si>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</si>
  <si>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</si>
  <si>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</si>
  <si>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</si>
  <si>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</si>
  <si>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</si>
  <si>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</si>
  <si>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</si>
  <si>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</si>
  <si>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</si>
  <si>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</si>
  <si>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</si>
  <si>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</si>
  <si>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</si>
  <si>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</si>
  <si>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</si>
  <si>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</si>
  <si>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</si>
  <si>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</si>
  <si>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</si>
  <si>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</si>
  <si>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</si>
  <si>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{00000000-0000-0000-0000-000000000000}</t>
  </si>
  <si>
    <t>/</t>
  </si>
  <si>
    <t>1</t>
  </si>
  <si>
    <t>Stavební část - zateplení objektu</t>
  </si>
  <si>
    <t>STA</t>
  </si>
  <si>
    <t>{190af71c-de17-4b96-b3fa-bc94a9626220}</t>
  </si>
  <si>
    <t>2</t>
  </si>
  <si>
    <t>Stavební část - vnitřní úpravy</t>
  </si>
  <si>
    <t>{d5fad1ad-6c32-4884-833d-b01b2c6998f6}</t>
  </si>
  <si>
    <t>3</t>
  </si>
  <si>
    <t>Zdravotechnika</t>
  </si>
  <si>
    <t>{d12e2195-ccea-4017-9e2a-8d7e96064da8}</t>
  </si>
  <si>
    <t>4</t>
  </si>
  <si>
    <t>Plynovod</t>
  </si>
  <si>
    <t>{acbf4f0b-461f-4cdb-b383-5a3e1122a22e}</t>
  </si>
  <si>
    <t>5</t>
  </si>
  <si>
    <t>Vzduchotechnika</t>
  </si>
  <si>
    <t>{cd631132-4a30-4c76-939d-c794450d7730}</t>
  </si>
  <si>
    <t>6</t>
  </si>
  <si>
    <t>Ústřední vytápění</t>
  </si>
  <si>
    <t>{e80d0305-a536-4e4f-9fe7-fc1117bde2d8}</t>
  </si>
  <si>
    <t>7</t>
  </si>
  <si>
    <t>Měření a regulace</t>
  </si>
  <si>
    <t>{c25e52f0-9f1d-47a0-82a2-da8944bfd38e}</t>
  </si>
  <si>
    <t>8</t>
  </si>
  <si>
    <t>Elektroinstalace</t>
  </si>
  <si>
    <t>{196a17c9-c4c6-4291-84c4-12fe2eed91e2}</t>
  </si>
  <si>
    <t>01</t>
  </si>
  <si>
    <t>Úprava elektroinstalace 1.pp</t>
  </si>
  <si>
    <t>Soupis</t>
  </si>
  <si>
    <t>{9e9bbf91-52c8-4dfb-b87d-bfe103029527}</t>
  </si>
  <si>
    <t>02</t>
  </si>
  <si>
    <t>Úprava elektroinstalace 1.-3.np</t>
  </si>
  <si>
    <t>{8115d3d7-9007-4681-9b92-0b9bb147bd5b}</t>
  </si>
  <si>
    <t>03</t>
  </si>
  <si>
    <t>požární odvětrání</t>
  </si>
  <si>
    <t>{70f5ce76-e7f1-44e5-a83b-847c5e43c745}</t>
  </si>
  <si>
    <t>04</t>
  </si>
  <si>
    <t>Nouzový zvukový systém</t>
  </si>
  <si>
    <t>{eb7684be-b118-41b3-953f-d98318479817}</t>
  </si>
  <si>
    <t>05</t>
  </si>
  <si>
    <t>Vnější instalace</t>
  </si>
  <si>
    <t>{5377aa16-df3d-4a53-923d-39e57c95f1ec}</t>
  </si>
  <si>
    <t>06</t>
  </si>
  <si>
    <t>Bleskosvod</t>
  </si>
  <si>
    <t>{ffbfdc02-265f-444e-b21f-ee554c105a2f}</t>
  </si>
  <si>
    <t>07</t>
  </si>
  <si>
    <t>Zemnění</t>
  </si>
  <si>
    <t>{985545ba-768c-46e6-9562-46fe8db4860f}</t>
  </si>
  <si>
    <t>08</t>
  </si>
  <si>
    <t>Ostatní náklady</t>
  </si>
  <si>
    <t>{fbff2c7d-44ae-480d-8bdf-f19f74710fc1}</t>
  </si>
  <si>
    <t>9</t>
  </si>
  <si>
    <t>Venkovní úpravy - zpevněné plochy a oplocení</t>
  </si>
  <si>
    <t>{7dea1a42-efed-4c94-9e17-a566ae75c0c1}</t>
  </si>
  <si>
    <t>10</t>
  </si>
  <si>
    <t>Vedlejší a ostatní náklady</t>
  </si>
  <si>
    <t>{b913a379-80a9-4a38-8b54-575df4768016}</t>
  </si>
  <si>
    <t>KRYCÍ LIST SOUPISU PRACÍ</t>
  </si>
  <si>
    <t>Objekt:</t>
  </si>
  <si>
    <t>1 - Stavební část - zateplení objektu</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</si>
  <si>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</si>
  <si>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</si>
  <si>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</si>
  <si>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</si>
  <si>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</si>
  <si>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</si>
  <si>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</si>
  <si>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</si>
  <si>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</si>
  <si>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</si>
  <si>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</si>
  <si>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</si>
  <si>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</si>
  <si>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</si>
  <si>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</si>
  <si>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</si>
  <si>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</si>
  <si>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</si>
  <si>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751 - Vzduchotechnika</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</si>
  <si>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</si>
  <si>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</si>
  <si>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</si>
  <si>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</si>
  <si>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</si>
  <si>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</si>
  <si>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</si>
  <si>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</si>
  <si>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</si>
  <si>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</si>
  <si>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</si>
  <si>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</si>
  <si>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</si>
  <si>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</si>
  <si>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</si>
  <si>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</si>
  <si>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</si>
  <si>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</si>
  <si>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</si>
  <si>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</si>
  <si>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</si>
  <si>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</si>
  <si>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</si>
  <si>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</si>
  <si>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</si>
  <si>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</si>
  <si>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z betonových nebo kamenných dlaždic komunikací pro pěší ručně</t>
  </si>
  <si>
    <t>m2</t>
  </si>
  <si>
    <t>CS ÚRS 2022 01</t>
  </si>
  <si>
    <t>132251102</t>
  </si>
  <si>
    <t>Hloubení rýh nezapažených š do 800 mm v hornině třídy těžitelnosti I skupiny 3 objem do 50 m3 strojně</t>
  </si>
  <si>
    <t>m3</t>
  </si>
  <si>
    <t>VV</t>
  </si>
  <si>
    <t>"D13-24"</t>
  </si>
  <si>
    <t>"pro zateplení pod terénem"</t>
  </si>
  <si>
    <t>0,6*0,5*(15,34+22,54+42,28+2*9,8+3*0,6)</t>
  </si>
  <si>
    <t>0,6*0,5*(2*19,08+2*1,7+3*0,6)</t>
  </si>
  <si>
    <t>Součet</t>
  </si>
  <si>
    <t>174151101</t>
  </si>
  <si>
    <t>Zásyp jam, šachet rýh nebo kolem objektů sypaninou se zhutněním</t>
  </si>
  <si>
    <t>Svislé a kompletní konstrukce</t>
  </si>
  <si>
    <t>3112351911</t>
  </si>
  <si>
    <t>Zdivo jednovrstvé z cihel broušených min P15, na vysokopevnostní cem. maltu</t>
  </si>
  <si>
    <t>"D13"</t>
  </si>
  <si>
    <t>"dozdívka otvoru mezi vraty a oknem"</t>
  </si>
  <si>
    <t>"specifikace dle PD - broušené zdivo, pevnost v tlaku min 15 MPa, na vysokopevnostní cementovou maltu"</t>
  </si>
  <si>
    <t>0,5*2,2</t>
  </si>
  <si>
    <t>3112723311</t>
  </si>
  <si>
    <t>Zdivo z pórobetonových tvárnic hladkých na tenkovrstvou maltu</t>
  </si>
  <si>
    <t>"D17,18"</t>
  </si>
  <si>
    <t>"nadezdívka atiky"</t>
  </si>
  <si>
    <t>"hlavní střecha"</t>
  </si>
  <si>
    <t>0,5*(2*41,04+2*17,84+4*0,5)</t>
  </si>
  <si>
    <t>"přístavba"</t>
  </si>
  <si>
    <t>0,25*(12,24+9,1+1,1+3*0,5)</t>
  </si>
  <si>
    <t>3112731211</t>
  </si>
  <si>
    <t>Zdivo z pórobetových tvárnic vnější tl. 400 mm</t>
  </si>
  <si>
    <t>12</t>
  </si>
  <si>
    <t>"zazdívka původních otvorů"</t>
  </si>
  <si>
    <t>2,4*2,62</t>
  </si>
  <si>
    <t>1,75*0,7</t>
  </si>
  <si>
    <t>2*0,5*0,4</t>
  </si>
  <si>
    <t>1*0,75</t>
  </si>
  <si>
    <t>0,5*0,35</t>
  </si>
  <si>
    <t>0,6*0,4</t>
  </si>
  <si>
    <t>317944323</t>
  </si>
  <si>
    <t>Válcované nosníky č.14 až 22 dodatečně osazované do připravených otvorů</t>
  </si>
  <si>
    <t>t</t>
  </si>
  <si>
    <t>14</t>
  </si>
  <si>
    <t>"D13-18"</t>
  </si>
  <si>
    <t>"překlad P5"</t>
  </si>
  <si>
    <t>2,57*17,9/1000*1,08</t>
  </si>
  <si>
    <t>"překlady P7"</t>
  </si>
  <si>
    <t>3*2*2,57*8,34/1000*1,08</t>
  </si>
  <si>
    <t>319201321</t>
  </si>
  <si>
    <t>Vyrovnání nerovného povrchu zdiva tl do 30 mm maltou</t>
  </si>
  <si>
    <t>16</t>
  </si>
  <si>
    <t>"D01-12"</t>
  </si>
  <si>
    <t>"po otlučení kabřincového obkladu"</t>
  </si>
  <si>
    <t>"sokl objektu"</t>
  </si>
  <si>
    <t>3,75*(0,8+1,165)+3,5*7,335-1,27*0,67+0,1*(1,27+2*0,67)</t>
  </si>
  <si>
    <t>1,4*18,8</t>
  </si>
  <si>
    <t>1,4*15,6+3,5*23,4-3*1,8*2,1+3*0,1*(1,8+2*2,1)-3*1,8*1,2+3*0,1*(1,8+2*1,2)</t>
  </si>
  <si>
    <t>(1,4+2)/2*15,65+0,6*(3,6+2*0,3)+2*9,3+3,05*23,7</t>
  </si>
  <si>
    <t>-3*1,8*1,2+3*0,1*(1,8+2*1,2)-2,8*2,85+0,1*(2,8+2*2,85)-1,55*2,935+0,3*(1,55+2*2,935)</t>
  </si>
  <si>
    <t>(4,3+0,65)*(1,7+13,2+10,2+10,6)</t>
  </si>
  <si>
    <t>-4,2*2,6+0,1*(4,2+2*2,6)</t>
  </si>
  <si>
    <t>-1,6*3,25</t>
  </si>
  <si>
    <t>-1,2*1,2+0,1*3*1,2</t>
  </si>
  <si>
    <t>340271021</t>
  </si>
  <si>
    <t>Zazdívka otvorů v příčkách nebo stěnách pl přes 0,25 do 1 m2 tvárnicemi pórobetonovými tl 100 mm</t>
  </si>
  <si>
    <t>18</t>
  </si>
  <si>
    <t>"D01,13,18"</t>
  </si>
  <si>
    <t>"úprava otvoru pro dveře D4 a D8"</t>
  </si>
  <si>
    <t>1,8*3,25-1,52*2,36</t>
  </si>
  <si>
    <t>3*1,8*0,65</t>
  </si>
  <si>
    <t>346481111</t>
  </si>
  <si>
    <t>Zaplentování rýh, potrubí, výklenků nebo nik ve stěnách rabicovým pletivem</t>
  </si>
  <si>
    <t>20</t>
  </si>
  <si>
    <t>"překlady P5 a P7"</t>
  </si>
  <si>
    <t>4*1,8*0,6</t>
  </si>
  <si>
    <t>Vodorovné konstrukce</t>
  </si>
  <si>
    <t>11</t>
  </si>
  <si>
    <t>411121232</t>
  </si>
  <si>
    <t>Montáž prefabrikovaných ŽB stropů ze stropních desek dl přes 900 do 1800 mm</t>
  </si>
  <si>
    <t>kus</t>
  </si>
  <si>
    <t>22</t>
  </si>
  <si>
    <t>"D13,14,19"</t>
  </si>
  <si>
    <t>"skladba S9 - doplnění stropní konstrukce po zbouraném komínu"</t>
  </si>
  <si>
    <t>"panely ozn. P1"</t>
  </si>
  <si>
    <t>13</t>
  </si>
  <si>
    <t>M</t>
  </si>
  <si>
    <t>59341727</t>
  </si>
  <si>
    <t>deska stropní vylehčená PZD 1040x290x90mm</t>
  </si>
  <si>
    <t>24</t>
  </si>
  <si>
    <t>Úpravy povrchů, podlahy a osazování výplní</t>
  </si>
  <si>
    <t>612321141</t>
  </si>
  <si>
    <t>Vápenocementová omítka štuková dvouvrstvá vnitřních stěn nanášená ručně</t>
  </si>
  <si>
    <t>26</t>
  </si>
  <si>
    <t>"D15,16"</t>
  </si>
  <si>
    <t>"nová vnitřní omítka v místě původních zrušených lodžií"</t>
  </si>
  <si>
    <t>3,6*1,8+2*3,25*2*1,8+3,6*0,2</t>
  </si>
  <si>
    <t>612325225</t>
  </si>
  <si>
    <t>Vápenocementová štuková omítka malých ploch přes 1 do 4 m2 na stěnách</t>
  </si>
  <si>
    <t>28</t>
  </si>
  <si>
    <t>"D13-16"</t>
  </si>
  <si>
    <t>"na zazdívky otvorů v 0.12 a dozdívky nad dveřmi D8"</t>
  </si>
  <si>
    <t>2+3</t>
  </si>
  <si>
    <t>612325302</t>
  </si>
  <si>
    <t>Vápenocementová štuková omítka ostění nebo nadpraží</t>
  </si>
  <si>
    <t>30</t>
  </si>
  <si>
    <t>"u měněných oken - nová okna osazena do líce zdiva"</t>
  </si>
  <si>
    <t>62*(1,8+2*2,1)</t>
  </si>
  <si>
    <t>6*(1,8+2*1,2)</t>
  </si>
  <si>
    <t>1,27+2*2,095</t>
  </si>
  <si>
    <t>1,2+2*1,2</t>
  </si>
  <si>
    <t>0,95+2*2,15</t>
  </si>
  <si>
    <t>4,2+2*2,6</t>
  </si>
  <si>
    <t>3,6+2*1,2</t>
  </si>
  <si>
    <t>3*(3,6+2*3,15)</t>
  </si>
  <si>
    <t>2*(3,6+2*3,05)</t>
  </si>
  <si>
    <t>1,38+2*2,4</t>
  </si>
  <si>
    <t>2,6+2*2,75</t>
  </si>
  <si>
    <t>2,9+2*3,25</t>
  </si>
  <si>
    <t>1,41+2*2,935</t>
  </si>
  <si>
    <t>3*(1,6+2*2,43)</t>
  </si>
  <si>
    <t>2*(1,6+2*3,25)</t>
  </si>
  <si>
    <t>542,55*0,4</t>
  </si>
  <si>
    <t>619991001</t>
  </si>
  <si>
    <t>Zakrytí podlah fólií přilepenou lepící páskou</t>
  </si>
  <si>
    <t>32</t>
  </si>
  <si>
    <t>"ochrana podlah při výměně výplní otvorů"</t>
  </si>
  <si>
    <t>200</t>
  </si>
  <si>
    <t>17</t>
  </si>
  <si>
    <t>619991011</t>
  </si>
  <si>
    <t>Obalení konstrukcí a prvků fólií přilepenou lepící páskou</t>
  </si>
  <si>
    <t>34</t>
  </si>
  <si>
    <t>62*1,8*2,1</t>
  </si>
  <si>
    <t>6*1,8*1,2</t>
  </si>
  <si>
    <t>1,27*2,095</t>
  </si>
  <si>
    <t>1,2*1,2</t>
  </si>
  <si>
    <t>0,95*2,2</t>
  </si>
  <si>
    <t>4,2*2,6</t>
  </si>
  <si>
    <t>3,6*1,2</t>
  </si>
  <si>
    <t>3*3,6*3,15</t>
  </si>
  <si>
    <t>2*3,6*3,05</t>
  </si>
  <si>
    <t>1,38*2,4</t>
  </si>
  <si>
    <t>2,6*2,75</t>
  </si>
  <si>
    <t>2,9*3,25</t>
  </si>
  <si>
    <t>1,41*2,935</t>
  </si>
  <si>
    <t>3*1,6*2,43</t>
  </si>
  <si>
    <t>2*1,6*3,25</t>
  </si>
  <si>
    <t>619995001</t>
  </si>
  <si>
    <t>Začištění omítek kolem oken, dveří, podlah nebo obkladů</t>
  </si>
  <si>
    <t>m</t>
  </si>
  <si>
    <t>36</t>
  </si>
  <si>
    <t>"začištění kolem měněných výplní otvorů"</t>
  </si>
  <si>
    <t>19</t>
  </si>
  <si>
    <t>621131121</t>
  </si>
  <si>
    <t>Penetrační nátěr vnějších podhledů nanášený ručně</t>
  </si>
  <si>
    <t>38</t>
  </si>
  <si>
    <t>621142001</t>
  </si>
  <si>
    <t>Potažení vnějších podhledů sklovláknitým pletivem vtlačeným do tenkovrstvé hmoty</t>
  </si>
  <si>
    <t>40</t>
  </si>
  <si>
    <t>"D14,18"</t>
  </si>
  <si>
    <t>"podhled vstupu"</t>
  </si>
  <si>
    <t>3,6*1,8</t>
  </si>
  <si>
    <t>621221031</t>
  </si>
  <si>
    <t>Montáž kontaktního zateplení vnějších podhledů lepením a mechanickým kotvením TI z minerální vlny s podélnou orientací do betonu a zdiva tl přes 120 do 160 mm</t>
  </si>
  <si>
    <t>42</t>
  </si>
  <si>
    <t>"D13, 18"</t>
  </si>
  <si>
    <t>"podhled nad dveřmi D4"</t>
  </si>
  <si>
    <t>1,52*0,94</t>
  </si>
  <si>
    <t>63151531</t>
  </si>
  <si>
    <t>deska tepelně izolační minerální kontaktních fasád podélné vlákno λ=0,036 tl 140mm</t>
  </si>
  <si>
    <t>44</t>
  </si>
  <si>
    <t>1,429*1,05 "Přepočtené koeficientem množství</t>
  </si>
  <si>
    <t>23</t>
  </si>
  <si>
    <t>621221061</t>
  </si>
  <si>
    <t>Montáž kontaktního zateplení vnějších podhledů lepením a mechanickým kotvením TI z minerální vlny s podélnou orientací do betonu a zdiva tl přes 240 mm</t>
  </si>
  <si>
    <t>46</t>
  </si>
  <si>
    <t>"D14-16, 18"</t>
  </si>
  <si>
    <t>"podhledy lodžií"</t>
  </si>
  <si>
    <t>5*1,24*1,64</t>
  </si>
  <si>
    <t>1,29*1,72</t>
  </si>
  <si>
    <t>"dovyplnění prostoru"</t>
  </si>
  <si>
    <t>3*0,2*1,64</t>
  </si>
  <si>
    <t>63151548</t>
  </si>
  <si>
    <t>deska tepelně izolační minerální kontaktních fasád podélné vlákno λ=0,036 tl 300mm</t>
  </si>
  <si>
    <t>48</t>
  </si>
  <si>
    <t>13,371*1,05 "Přepočtené koeficientem množství</t>
  </si>
  <si>
    <t>25</t>
  </si>
  <si>
    <t>621251105</t>
  </si>
  <si>
    <t>Příplatek k cenám kontaktního zateplení podhledů za zápustnou montáž a použití  použití tepelněizolačních zátek z minerální vlny</t>
  </si>
  <si>
    <t>50</t>
  </si>
  <si>
    <t>13,371+1,429</t>
  </si>
  <si>
    <t>621151011</t>
  </si>
  <si>
    <t>Penetrační nátěr vnějších pastovitých tenkovrstvých omítek podhledů</t>
  </si>
  <si>
    <t>52</t>
  </si>
  <si>
    <t xml:space="preserve">"zateplené plochy" </t>
  </si>
  <si>
    <t>"nezateplené plochy"</t>
  </si>
  <si>
    <t>27</t>
  </si>
  <si>
    <t>621531012</t>
  </si>
  <si>
    <t>Tenkovrstvá silikonová zrnitá omítka zrnitost 1,5 mm vnějších podhledů</t>
  </si>
  <si>
    <t>54</t>
  </si>
  <si>
    <t>622131121</t>
  </si>
  <si>
    <t>Penetrační nátěr vnějších stěn nanášený ručně</t>
  </si>
  <si>
    <t>56</t>
  </si>
  <si>
    <t>29</t>
  </si>
  <si>
    <t>622135011</t>
  </si>
  <si>
    <t>Vyrovnání podkladu vnějších stěn tmelem tl do 2 mm</t>
  </si>
  <si>
    <t>58</t>
  </si>
  <si>
    <t>622135095</t>
  </si>
  <si>
    <t>Příplatek k vyrovnání vnějších stěn tmelem za každý dalších 1 mm tl</t>
  </si>
  <si>
    <t>60</t>
  </si>
  <si>
    <t>1858,655</t>
  </si>
  <si>
    <t>31</t>
  </si>
  <si>
    <t>622142001</t>
  </si>
  <si>
    <t>Potažení vnějších stěn sklovláknitým pletivem vtlačeným do tenkovrstvé hmoty</t>
  </si>
  <si>
    <t>62</t>
  </si>
  <si>
    <t>"boční zdi vchodu"</t>
  </si>
  <si>
    <t>3,25*2*1,8</t>
  </si>
  <si>
    <t>3,6*(4,4+2*1,35)</t>
  </si>
  <si>
    <t>-3,6*3</t>
  </si>
  <si>
    <t>622211031</t>
  </si>
  <si>
    <t>Montáž kontaktního zateplení vnějších stěn lepením a mechanickým kotvením polystyrénových desek  do betonu a zdiva tl přes 120 do 160 mm</t>
  </si>
  <si>
    <t>64</t>
  </si>
  <si>
    <t>"pod silikonovou omítku"</t>
  </si>
  <si>
    <t>"severní"</t>
  </si>
  <si>
    <t>(12,03+3,3)*10,3</t>
  </si>
  <si>
    <t>(12,03-0,98+0,43)*(19,08-10,3)</t>
  </si>
  <si>
    <t>-1,52*(2,57-1)+0,94*(1,52+2*2,51)</t>
  </si>
  <si>
    <t>-1,27*2,095</t>
  </si>
  <si>
    <t>-3*1,6*2,43</t>
  </si>
  <si>
    <t>"jižní"</t>
  </si>
  <si>
    <t>(12,03+1,1)*19,08</t>
  </si>
  <si>
    <t>-1,72*2,75</t>
  </si>
  <si>
    <t>-2*1,64*2,75</t>
  </si>
  <si>
    <t>"východní"</t>
  </si>
  <si>
    <t>(12,03+1,1)*42,28</t>
  </si>
  <si>
    <t>-3,68*(1,1+0,98-0,34)</t>
  </si>
  <si>
    <t>-4,4*(3,6+1,1)</t>
  </si>
  <si>
    <t>-3*11*1,8*2,1</t>
  </si>
  <si>
    <t>-6*(1,1-0,55)</t>
  </si>
  <si>
    <t>-2*3,6*3,05</t>
  </si>
  <si>
    <t>"západní"</t>
  </si>
  <si>
    <t>(12,03+1,75)*(22,74+3,6)</t>
  </si>
  <si>
    <t>(12,03+1,1)*(42,28-22,74-3,6)</t>
  </si>
  <si>
    <t>-3*1,8*1,2</t>
  </si>
  <si>
    <t>-2,8*(2,85-1,85)</t>
  </si>
  <si>
    <t>-1,65*(2,935-1,85)</t>
  </si>
  <si>
    <t>-3,6*1,2</t>
  </si>
  <si>
    <t>-3*3,6*3,15</t>
  </si>
  <si>
    <t>(0,98+3,3)*10,48</t>
  </si>
  <si>
    <t>-3,1*3,25</t>
  </si>
  <si>
    <t>-0,95*2,2</t>
  </si>
  <si>
    <t>"východní+jižní"</t>
  </si>
  <si>
    <t>(0,98+3,9)*(12,4+2*0,54+1,7)</t>
  </si>
  <si>
    <t>-4,2*2,65</t>
  </si>
  <si>
    <t>"západní</t>
  </si>
  <si>
    <t>(0,98+3,9)*(10,74-0,94)</t>
  </si>
  <si>
    <t>-1,2*1,2</t>
  </si>
  <si>
    <t>Mezisoučet</t>
  </si>
  <si>
    <t>"pod mozaikovou omítku"</t>
  </si>
  <si>
    <t>0,5*(1,31+2*0,94)+0,3*(1,27+6,2)</t>
  </si>
  <si>
    <t>3,5*(22,54-3,68)</t>
  </si>
  <si>
    <t>-3*1,8*1,55</t>
  </si>
  <si>
    <t>-3*1,8*0,65</t>
  </si>
  <si>
    <t>1,35*(1,415+6,175+1,3)</t>
  </si>
  <si>
    <t>(1,35+0,3)/2*(3*1,8+2*1,2)</t>
  </si>
  <si>
    <t>0,3*15,94</t>
  </si>
  <si>
    <t>1*(10,48-3,1)</t>
  </si>
  <si>
    <t>"minerální vata"</t>
  </si>
  <si>
    <t>-7,987-0,973</t>
  </si>
  <si>
    <t>33</t>
  </si>
  <si>
    <t>28376078</t>
  </si>
  <si>
    <t>deska EPS grafitová fasádní λ=0,032 tl 140mm</t>
  </si>
  <si>
    <t>66</t>
  </si>
  <si>
    <t>1482,685*1,05 "Přepočtené koeficientem množství</t>
  </si>
  <si>
    <t>68</t>
  </si>
  <si>
    <t>"zateplení pod terénem"</t>
  </si>
  <si>
    <t>0,4*(15,34+22,54+42,28+2*9,8)</t>
  </si>
  <si>
    <t>0,4*(2*19,08+2*1,7)</t>
  </si>
  <si>
    <t>"zateplení do 0,5 m nad terén"</t>
  </si>
  <si>
    <t>0,5*(15,34+22,54+42,28+2*9,8)</t>
  </si>
  <si>
    <t>0,5*(2*19,08+2*1,7)</t>
  </si>
  <si>
    <t>35</t>
  </si>
  <si>
    <t>28376424</t>
  </si>
  <si>
    <t>deska z polystyrénu XPS, hrana polodrážková a hladký povrch 300kPA tl 140mm</t>
  </si>
  <si>
    <t>70</t>
  </si>
  <si>
    <t>127,188*1,05 "Přepočtené koeficientem množství</t>
  </si>
  <si>
    <t>622212001</t>
  </si>
  <si>
    <t>Montáž kontaktního zateplení vnějšího ostění, nadpraží nebo parapetu hl. špalety do 200 mm lepením desek z polystyrenu tl do 40 mm</t>
  </si>
  <si>
    <t>72</t>
  </si>
  <si>
    <t>"D13-16,25"</t>
  </si>
  <si>
    <t>58*1,8+4,2+1,2+0,95+1,27+6*3,44</t>
  </si>
  <si>
    <t>37</t>
  </si>
  <si>
    <t>622212051</t>
  </si>
  <si>
    <t>Montáž kontaktního zateplení vnějšího ostění, nadpraží nebo parapetu hl. špalety do 400 mm lepením desek z polystyrenu tl do 40 mm</t>
  </si>
  <si>
    <t>74</t>
  </si>
  <si>
    <t>"D13,14,25"</t>
  </si>
  <si>
    <t>"zateplení parapetu"</t>
  </si>
  <si>
    <t>7*1,8</t>
  </si>
  <si>
    <t>28376416</t>
  </si>
  <si>
    <t>deska z polystyrénu XPS tl 40mm</t>
  </si>
  <si>
    <t>76</t>
  </si>
  <si>
    <t>132,66*0,14</t>
  </si>
  <si>
    <t>12,6*0,25</t>
  </si>
  <si>
    <t>21,722*1,1 "Přepočtené koeficientem množství</t>
  </si>
  <si>
    <t>39</t>
  </si>
  <si>
    <t>78</t>
  </si>
  <si>
    <t>"D13,14"</t>
  </si>
  <si>
    <t>"u neměněných oken"</t>
  </si>
  <si>
    <t>3*(1,8+2*2,1)</t>
  </si>
  <si>
    <t>4*(1,8+2*2,1)</t>
  </si>
  <si>
    <t>"u dveří D7"</t>
  </si>
  <si>
    <t>1,65+2*2,935</t>
  </si>
  <si>
    <t>"sestavy"</t>
  </si>
  <si>
    <t>2*3,6</t>
  </si>
  <si>
    <t>4*3,6</t>
  </si>
  <si>
    <t>80</t>
  </si>
  <si>
    <t>0,25*3*(1,8+2*2,1)</t>
  </si>
  <si>
    <t>0,25*4*(1,8+2*2,1)</t>
  </si>
  <si>
    <t>0,4*(1,65+2*2,935)</t>
  </si>
  <si>
    <t>0,44*2*3,6</t>
  </si>
  <si>
    <t>0,3*4*3,6</t>
  </si>
  <si>
    <t>20,996*1,1 "Přepočtené koeficientem množství</t>
  </si>
  <si>
    <t>41</t>
  </si>
  <si>
    <t>622221031</t>
  </si>
  <si>
    <t>Montáž kontaktního zateplení vnějších stěn lepením a mechanickým kotvením TI z minerální vlny s podélnou orientací do zdiva a betonu tl přes 120 do 160 mm</t>
  </si>
  <si>
    <t>82</t>
  </si>
  <si>
    <t>"D13-16,18,21"</t>
  </si>
  <si>
    <t>"zateplení z minerální vaty"</t>
  </si>
  <si>
    <t>1,64*(12,03+1,09)</t>
  </si>
  <si>
    <t>-3*1,64*2,75</t>
  </si>
  <si>
    <t>84</t>
  </si>
  <si>
    <t>7,987*1,05 "Přepočtené koeficientem množství</t>
  </si>
  <si>
    <t>43</t>
  </si>
  <si>
    <t>622221041</t>
  </si>
  <si>
    <t>Montáž kontaktního zateplení vnějších stěn lepením a mechanickým kotvením desek z minerální vlny s podélnou orientací do zdiva a betonu tl přes 160 do 200mm</t>
  </si>
  <si>
    <t>86</t>
  </si>
  <si>
    <t>"D13,18"</t>
  </si>
  <si>
    <t>"nad dveřmi D4"</t>
  </si>
  <si>
    <t>1,52*0,64</t>
  </si>
  <si>
    <t>63151540</t>
  </si>
  <si>
    <t>deska tepelně izolační minerální kontaktních fasád podélné vlákno λ=0,036 tl 200mm</t>
  </si>
  <si>
    <t>88</t>
  </si>
  <si>
    <t>0,973*1,05 "Přepočtené koeficientem množství</t>
  </si>
  <si>
    <t>45</t>
  </si>
  <si>
    <t>622231101</t>
  </si>
  <si>
    <t>Montáž kontaktního zateplení vnějších stěn lepením a mechanickým kotvením desek z fenolické pěny tl do 40 mm</t>
  </si>
  <si>
    <t>90</t>
  </si>
  <si>
    <t>"D14"</t>
  </si>
  <si>
    <t>"zateplení lodžie 1.NP 1.03a"</t>
  </si>
  <si>
    <t>1,29*2*2,75</t>
  </si>
  <si>
    <t>28376524</t>
  </si>
  <si>
    <t>deska izolační PIR tl.40mm</t>
  </si>
  <si>
    <t>92</t>
  </si>
  <si>
    <t>7,095*1,05 "Přepočtené koeficientem množství</t>
  </si>
  <si>
    <t>47</t>
  </si>
  <si>
    <t>622231111</t>
  </si>
  <si>
    <t>Montáž kontaktního zateplení vnějších stěn lepením a mechanickým kotvením desek z fenolické pěny tl do 80 mm</t>
  </si>
  <si>
    <t>94</t>
  </si>
  <si>
    <t>"D14-24"</t>
  </si>
  <si>
    <t>"zateplení lodžií"</t>
  </si>
  <si>
    <t>5*2*1,24*2,75</t>
  </si>
  <si>
    <t>2*2*1,24*3,25</t>
  </si>
  <si>
    <t>"u sestav nad vstupem"</t>
  </si>
  <si>
    <t>0,44*2*(10,25-3,6)</t>
  </si>
  <si>
    <t>"u sestav u schodiště"</t>
  </si>
  <si>
    <t>0,44*2*(10,25+2,2)</t>
  </si>
  <si>
    <t>28376500</t>
  </si>
  <si>
    <t>deska izolační PIR tl.80mm</t>
  </si>
  <si>
    <t>96</t>
  </si>
  <si>
    <t>67,028*1,05 "Přepočtené koeficientem množství</t>
  </si>
  <si>
    <t>49</t>
  </si>
  <si>
    <t>622251101</t>
  </si>
  <si>
    <t>Příplatek k cenám kontaktního zateplení vnějších stěn za zápustnou montáž a použití tepelněizolačních zátek z polystyrenu</t>
  </si>
  <si>
    <t>98</t>
  </si>
  <si>
    <t>1491,645-8,96+70,66+7,095+67,028</t>
  </si>
  <si>
    <t>622251105</t>
  </si>
  <si>
    <t>Příplatek k cenám kontaktního zateplení vnějších stěn za zápustnou montáž a použití použití tepelněizolačních zátek z minerální vlny</t>
  </si>
  <si>
    <t>100</t>
  </si>
  <si>
    <t>7,987+0,973</t>
  </si>
  <si>
    <t>51</t>
  </si>
  <si>
    <t>6222512011</t>
  </si>
  <si>
    <t>Příplatek k cenám kontaktního zateplení vnějších stěn za použití bitumenového lepidla</t>
  </si>
  <si>
    <t>102</t>
  </si>
  <si>
    <t>"pod terénem a do 0,5m nad terén"</t>
  </si>
  <si>
    <t>127,188</t>
  </si>
  <si>
    <t>622252002</t>
  </si>
  <si>
    <t>Montáž profilů kontaktního zateplení lepených</t>
  </si>
  <si>
    <t>104</t>
  </si>
  <si>
    <t>546,557+602,45+185,85+164,22</t>
  </si>
  <si>
    <t>53</t>
  </si>
  <si>
    <t>59051486</t>
  </si>
  <si>
    <t>profil rohový PVC 15x15mm s výztužnou tkaninou š 100mm pro ETICS</t>
  </si>
  <si>
    <t>106</t>
  </si>
  <si>
    <t>2*13,93+16,13+16,73+11,39</t>
  </si>
  <si>
    <t>3*5,68</t>
  </si>
  <si>
    <t>4*3,6+2*6,6+2*11,25</t>
  </si>
  <si>
    <t>602,45-195,143</t>
  </si>
  <si>
    <t>546,557*1,05 "Přepočtené koeficientem množství</t>
  </si>
  <si>
    <t>28342205</t>
  </si>
  <si>
    <t>profil začišťovací PVC 6mm s výztužnou tkaninou pro ostění ETICS</t>
  </si>
  <si>
    <t>108</t>
  </si>
  <si>
    <t>69*(1,8+2*2,1)</t>
  </si>
  <si>
    <t>0,95+2*2,2</t>
  </si>
  <si>
    <t>3*(1,6+2*3,25)</t>
  </si>
  <si>
    <t>3,6+2*3,05</t>
  </si>
  <si>
    <t>602,45*1,05 "Přepočtené koeficientem množství</t>
  </si>
  <si>
    <t>55</t>
  </si>
  <si>
    <t>59051510</t>
  </si>
  <si>
    <t>profil začišťovací s okapnicí PVC s výztužnou tkaninou pro nadpraží ETICS</t>
  </si>
  <si>
    <t>110</t>
  </si>
  <si>
    <t>59051512</t>
  </si>
  <si>
    <t>profil začišťovací s okapnicí PVC s výztužnou tkaninou pro parapet ETICS</t>
  </si>
  <si>
    <t>112</t>
  </si>
  <si>
    <t>57</t>
  </si>
  <si>
    <t>622325102</t>
  </si>
  <si>
    <t>Oprava vnější vápenocementové hladké omítky složitosti 1 stěn v rozsahu přes 10 do 30 %</t>
  </si>
  <si>
    <t>114</t>
  </si>
  <si>
    <t>165,699+1636,428+56,528</t>
  </si>
  <si>
    <t>623142001</t>
  </si>
  <si>
    <t>Potažení vnějších pilířů nebo sloupů sklovláknitým pletivem vtlačeným do tenkovrstvé hmoty</t>
  </si>
  <si>
    <t>116</t>
  </si>
  <si>
    <t>"ostění a nadpraží - hrana zateplení, okna osazena v lící zdiva"</t>
  </si>
  <si>
    <t>0,14*60*(1,8+2*2,1)</t>
  </si>
  <si>
    <t>0,14*6*(1,8+2*1,2)</t>
  </si>
  <si>
    <t>0,14*(1,27+2*2,095)</t>
  </si>
  <si>
    <t>0,14*3*1,2</t>
  </si>
  <si>
    <t>0,14*(0,95+2*2,2)</t>
  </si>
  <si>
    <t>0,14*(4,2+2*2,65)</t>
  </si>
  <si>
    <t>0,14*(2,6+2*2,75)</t>
  </si>
  <si>
    <t>0,14*(2,9+2*2,5)</t>
  </si>
  <si>
    <t>59</t>
  </si>
  <si>
    <t>622151021</t>
  </si>
  <si>
    <t>Penetrační akrylátový nátěr vnějších mozaikových tenkovrstvých omítek stěn</t>
  </si>
  <si>
    <t>118</t>
  </si>
  <si>
    <t>622511112</t>
  </si>
  <si>
    <t>Tenkovrstvá akrylátová mozaiková střednězrnná omítka vnějších stěn</t>
  </si>
  <si>
    <t>120</t>
  </si>
  <si>
    <t>88,565</t>
  </si>
  <si>
    <t>70,66</t>
  </si>
  <si>
    <t>"ostění"</t>
  </si>
  <si>
    <t>0,14*(6*1,75+6*0,65+2*1,85+2*1)</t>
  </si>
  <si>
    <t>0,4*2*1,85</t>
  </si>
  <si>
    <t>0,94*2*1</t>
  </si>
  <si>
    <t>0,3*2*0,5</t>
  </si>
  <si>
    <t>61</t>
  </si>
  <si>
    <t>622151011</t>
  </si>
  <si>
    <t>Penetrační silikonový nátěr vnějších pastovitých tenkovrstvých omítek stěn</t>
  </si>
  <si>
    <t>122</t>
  </si>
  <si>
    <t>622531012</t>
  </si>
  <si>
    <t>Tenkovrstvá silikonová zrnitá omítka zrnitost 1,5 mm vnějších stěn</t>
  </si>
  <si>
    <t>124</t>
  </si>
  <si>
    <t>26,46 "bez zateplení"</t>
  </si>
  <si>
    <t>1491,645-88,564 "zateplení"</t>
  </si>
  <si>
    <t>7,905+67,028 "zateplení PIR"</t>
  </si>
  <si>
    <t>71,12+59,515-6,474 "ostění a nadpraží"</t>
  </si>
  <si>
    <t>63</t>
  </si>
  <si>
    <t>629991011</t>
  </si>
  <si>
    <t>Zakrytí výplní otvorů a svislých ploch fólií přilepenou lepící páskou</t>
  </si>
  <si>
    <t>126</t>
  </si>
  <si>
    <t>69*1,8*2,1</t>
  </si>
  <si>
    <t>3*1,6*3,25</t>
  </si>
  <si>
    <t>3,6*3,05</t>
  </si>
  <si>
    <t>629995101</t>
  </si>
  <si>
    <t>Očištění vnějších ploch tlakovou vodou</t>
  </si>
  <si>
    <t>128</t>
  </si>
  <si>
    <t>65</t>
  </si>
  <si>
    <t>631311114</t>
  </si>
  <si>
    <t>Mazanina tl přes 50 do 80 mm z betonu prostého bez zvýšených nároků na prostředí tř. C 16/20</t>
  </si>
  <si>
    <t>130</t>
  </si>
  <si>
    <t>"D14-18"</t>
  </si>
  <si>
    <t>"lodžie" 0,06*5*2,03</t>
  </si>
  <si>
    <t>"doplnění po lodžiích rušených" 0,06*(7,38+6,3)</t>
  </si>
  <si>
    <t>631312131</t>
  </si>
  <si>
    <t>Doplnění dosavadních mazanin betonem prostým tloušťky přes 80 mm</t>
  </si>
  <si>
    <t>132</t>
  </si>
  <si>
    <t>"skladba S9 - doplnění střešní konstrukce po zbouraném komínu"</t>
  </si>
  <si>
    <t>"mazanina ve spádu"</t>
  </si>
  <si>
    <t>0,25*1,5*3,8</t>
  </si>
  <si>
    <t>67</t>
  </si>
  <si>
    <t>631319171</t>
  </si>
  <si>
    <t>Příplatek k mazanině tl přes 50 do 80 mm za stržení povrchu spodní vrstvy před vložením výztuže</t>
  </si>
  <si>
    <t>134</t>
  </si>
  <si>
    <t>631319195</t>
  </si>
  <si>
    <t>Příplatek k mazanině tl přes 50 do 80 mm za plochu do 5 m2</t>
  </si>
  <si>
    <t>136</t>
  </si>
  <si>
    <t>69</t>
  </si>
  <si>
    <t>631351101</t>
  </si>
  <si>
    <t>Zřízení bednění rýh a hran v podlahách</t>
  </si>
  <si>
    <t>138</t>
  </si>
  <si>
    <t>"hrany lodžie" 0,1*5*1,8</t>
  </si>
  <si>
    <t>631351102</t>
  </si>
  <si>
    <t>Odstranění bednění rýh a hran v podlahách</t>
  </si>
  <si>
    <t>140</t>
  </si>
  <si>
    <t>71</t>
  </si>
  <si>
    <t>631362021</t>
  </si>
  <si>
    <t>Výztuž mazanin svařovanými sítěmi Kari</t>
  </si>
  <si>
    <t>142</t>
  </si>
  <si>
    <t>"lodžie" 5*2,03</t>
  </si>
  <si>
    <t>"doplnění po lodžiích rušených" (7,38+6,3)</t>
  </si>
  <si>
    <t>53,83*3,02*1,2/1000</t>
  </si>
  <si>
    <t>632450133</t>
  </si>
  <si>
    <t>Vyrovnávací cementový potěr tl přes 30 do 40 mm ze suchých směsí provedený v ploše</t>
  </si>
  <si>
    <t>144</t>
  </si>
  <si>
    <t>73</t>
  </si>
  <si>
    <t>632459174</t>
  </si>
  <si>
    <t>Příplatek k potěrům tl přes 30 do 40 mm za plochu do 5 m2</t>
  </si>
  <si>
    <t>146</t>
  </si>
  <si>
    <t>6853231110</t>
  </si>
  <si>
    <t>Penetrace podlah</t>
  </si>
  <si>
    <t>148</t>
  </si>
  <si>
    <t>75</t>
  </si>
  <si>
    <t>6853231111</t>
  </si>
  <si>
    <t>Spojovací můstek - penetrace</t>
  </si>
  <si>
    <t>150</t>
  </si>
  <si>
    <t>985131311</t>
  </si>
  <si>
    <t>Ruční dočištění ploch stěn, rubu kleneb a podlah ocelových kartáči</t>
  </si>
  <si>
    <t>152</t>
  </si>
  <si>
    <t>Ostatní konstrukce a práce, bourání</t>
  </si>
  <si>
    <t>77</t>
  </si>
  <si>
    <t>901</t>
  </si>
  <si>
    <t>Prohlídka stávajícího povrchu po postavení lešení</t>
  </si>
  <si>
    <t>kpl</t>
  </si>
  <si>
    <t>154</t>
  </si>
  <si>
    <t>902</t>
  </si>
  <si>
    <t>Výtažné a odtrhové zkoušky</t>
  </si>
  <si>
    <t>156</t>
  </si>
  <si>
    <t>79</t>
  </si>
  <si>
    <t>903</t>
  </si>
  <si>
    <t>Demontáž a zpětná montáž prvků na fasádě (cedule, zvonky, antény apod)</t>
  </si>
  <si>
    <t>158</t>
  </si>
  <si>
    <t>904</t>
  </si>
  <si>
    <t>Demontáž a zpětná montáž antény na střeše</t>
  </si>
  <si>
    <t>160</t>
  </si>
  <si>
    <t>81</t>
  </si>
  <si>
    <t>941111122</t>
  </si>
  <si>
    <t>Montáž lešení řadového trubkového lehkého s podlahami zatížení do 200 kg/m2 š přes 0,9 do 1,2 m v přes 10 do 25 m</t>
  </si>
  <si>
    <t>162</t>
  </si>
  <si>
    <t>14*(2*42,28+2*19,08+4*1,2)</t>
  </si>
  <si>
    <t>3*(2*22+19,08+2*1,2)</t>
  </si>
  <si>
    <t>6*(2*9,8+1,7)</t>
  </si>
  <si>
    <t>3*2*1,5</t>
  </si>
  <si>
    <t>"lešení pro bourání komína"</t>
  </si>
  <si>
    <t>12,5*(2*3,6+1,5+2*1,2)</t>
  </si>
  <si>
    <t>941111222</t>
  </si>
  <si>
    <t>Příplatek k lešení řadovému trubkovému lehkému s podlahami š 1,2 m v 25 m za první a ZKD den použití</t>
  </si>
  <si>
    <t>164</t>
  </si>
  <si>
    <t>2118,52*6*30</t>
  </si>
  <si>
    <t>138,75*10</t>
  </si>
  <si>
    <t>83</t>
  </si>
  <si>
    <t>941111822</t>
  </si>
  <si>
    <t>Demontáž lešení řadového trubkového lehkého s podlahami zatížení do 200 kg/m2 š přes 0,9 do 1,2 m v přes 10 do 25 m</t>
  </si>
  <si>
    <t>166</t>
  </si>
  <si>
    <t>944511111</t>
  </si>
  <si>
    <t>Montáž ochranné sítě z textilie z umělých vláken</t>
  </si>
  <si>
    <t>168</t>
  </si>
  <si>
    <t>85</t>
  </si>
  <si>
    <t>944511211</t>
  </si>
  <si>
    <t>Příplatek k ochranné síti za první a ZKD den použití</t>
  </si>
  <si>
    <t>170</t>
  </si>
  <si>
    <t>944511811</t>
  </si>
  <si>
    <t>Demontáž ochranné sítě z textilie z umělých vláken</t>
  </si>
  <si>
    <t>172</t>
  </si>
  <si>
    <t>87</t>
  </si>
  <si>
    <t>949101111</t>
  </si>
  <si>
    <t>Lešení pomocné pro objekty pozemních staveb s lešeňovou podlahou v do 1,9 m zatížení do 150 kg/m2</t>
  </si>
  <si>
    <t>174</t>
  </si>
  <si>
    <t>"pro podhledy"</t>
  </si>
  <si>
    <t>5*1,64*1,24+1,72*1,29+0,94*1,52+3,6*1,8</t>
  </si>
  <si>
    <t>"pro doplnění vnitřních omítek na zazdívkách"</t>
  </si>
  <si>
    <t>2,5+3</t>
  </si>
  <si>
    <t>952902031</t>
  </si>
  <si>
    <t>Čištění budov omytí hladkých podlah</t>
  </si>
  <si>
    <t>176</t>
  </si>
  <si>
    <t>"po výměně výplní a ostatních vnitřních úpravách"</t>
  </si>
  <si>
    <t>27,44*19,08+9,8*10,46</t>
  </si>
  <si>
    <t>3*42,28*19,08</t>
  </si>
  <si>
    <t>89</t>
  </si>
  <si>
    <t>961044111</t>
  </si>
  <si>
    <t>Bourání základů z betonu prostého</t>
  </si>
  <si>
    <t>178</t>
  </si>
  <si>
    <t>"D05"</t>
  </si>
  <si>
    <t>"betonové bloky stávající antény"</t>
  </si>
  <si>
    <t>3*0,3*0,5*0,4</t>
  </si>
  <si>
    <t>962032641</t>
  </si>
  <si>
    <t>Bourání zdiva komínového nad střechou z cihel na MC</t>
  </si>
  <si>
    <t>180</t>
  </si>
  <si>
    <t>"stávající komín"</t>
  </si>
  <si>
    <t>(12,8+4,3)*1,5*3,6</t>
  </si>
  <si>
    <t>91</t>
  </si>
  <si>
    <t>962081141</t>
  </si>
  <si>
    <t>Bourání příček ze skleněných tvárnic tl do 150 mm</t>
  </si>
  <si>
    <t>182</t>
  </si>
  <si>
    <t>"D01"</t>
  </si>
  <si>
    <t>2,95*2,6</t>
  </si>
  <si>
    <t>1,55*0,965</t>
  </si>
  <si>
    <t>965041321</t>
  </si>
  <si>
    <t>Bourání mazanin škvárobetonových tl do 100 mm pl do 1 m2</t>
  </si>
  <si>
    <t>184</t>
  </si>
  <si>
    <t>"odbouráné náběhového klínu u komína na střeše přístavby"</t>
  </si>
  <si>
    <t>0,1*0,9*3,6/2</t>
  </si>
  <si>
    <t>93</t>
  </si>
  <si>
    <t>965045112</t>
  </si>
  <si>
    <t>Bourání potěrů cementových nebo pískocementových tl do 50 mm pl do 4 m2</t>
  </si>
  <si>
    <t>186</t>
  </si>
  <si>
    <t>"D02-04"</t>
  </si>
  <si>
    <t>"lodžie"1,98+2*1,98+2*1,98</t>
  </si>
  <si>
    <t>"lodžie rušené" 7,38+6,3</t>
  </si>
  <si>
    <t>965081213</t>
  </si>
  <si>
    <t>Bourání podlah z dlaždic keramických nebo xylolitových tl do 10 mm plochy přes 1 m2</t>
  </si>
  <si>
    <t>188</t>
  </si>
  <si>
    <t>95</t>
  </si>
  <si>
    <t>966080101</t>
  </si>
  <si>
    <t>Bourání kontaktního zateplení z polystyrenových desek tl do 60 mm</t>
  </si>
  <si>
    <t>190</t>
  </si>
  <si>
    <t>"ozn.Q stávající zateplení na jižní a západní straně"</t>
  </si>
  <si>
    <t>11,55*(42+18,8)+0,45*22,8</t>
  </si>
  <si>
    <t>-3*1,8*3,25</t>
  </si>
  <si>
    <t>-3,6*10,8</t>
  </si>
  <si>
    <t>968062375</t>
  </si>
  <si>
    <t>Vybourání dřevěných rámů oken zdvojených včetně křídel pl do 2 m2</t>
  </si>
  <si>
    <t>192</t>
  </si>
  <si>
    <t xml:space="preserve">"D01" </t>
  </si>
  <si>
    <t>1,27*0,67</t>
  </si>
  <si>
    <t>97</t>
  </si>
  <si>
    <t>968062376</t>
  </si>
  <si>
    <t>Vybourání dřevěných rámů oken zdvojených včetně křídel pl do 4 m2</t>
  </si>
  <si>
    <t>194</t>
  </si>
  <si>
    <t>"D01-04"</t>
  </si>
  <si>
    <t>3*1,8*2,1</t>
  </si>
  <si>
    <t>3*1,8*1,2</t>
  </si>
  <si>
    <t>18*1,8*2,1</t>
  </si>
  <si>
    <t>22*1,8*2,1</t>
  </si>
  <si>
    <t>968062377</t>
  </si>
  <si>
    <t>Vybourání dřevěných rámů oken zdvojených včetně křídel pl přes 4 m2</t>
  </si>
  <si>
    <t>196</t>
  </si>
  <si>
    <t>"D01,02"</t>
  </si>
  <si>
    <t>99</t>
  </si>
  <si>
    <t>968072247</t>
  </si>
  <si>
    <t>Vybourání kovových rámů oken jednoduchých včetně křídel pl přes 4 m2</t>
  </si>
  <si>
    <t>198</t>
  </si>
  <si>
    <t>"rámy copil. oken"</t>
  </si>
  <si>
    <t>968072357</t>
  </si>
  <si>
    <t>Vybourání kovových rámů oken zdvojených včetně křídel pl přes 4 m2</t>
  </si>
  <si>
    <t>"D2-04"</t>
  </si>
  <si>
    <t>101</t>
  </si>
  <si>
    <t>968072456</t>
  </si>
  <si>
    <t>Vybourání kovových dveřních zárubní pl přes 2 m2</t>
  </si>
  <si>
    <t>202</t>
  </si>
  <si>
    <t>1,55*2,02</t>
  </si>
  <si>
    <t>1,8*3,25</t>
  </si>
  <si>
    <t>1,6*3,25</t>
  </si>
  <si>
    <t>5*1,8*3,25</t>
  </si>
  <si>
    <t>968072559</t>
  </si>
  <si>
    <t>Vybourání kovových vrat pl přes 5 m2</t>
  </si>
  <si>
    <t>204</t>
  </si>
  <si>
    <t>2,8*2,85</t>
  </si>
  <si>
    <t>103</t>
  </si>
  <si>
    <t>968991</t>
  </si>
  <si>
    <t>Demontáž antény na střeše</t>
  </si>
  <si>
    <t>206</t>
  </si>
  <si>
    <t>971033651</t>
  </si>
  <si>
    <t>Vybourání otvorů ve zdivu cihelném pl do 4 m2 na MVC nebo MV tl do 600 mm</t>
  </si>
  <si>
    <t>208</t>
  </si>
  <si>
    <t>"D01,13"</t>
  </si>
  <si>
    <t>"úprava otvoru pro vrata v 0.12"</t>
  </si>
  <si>
    <t>0,4*1,5*1,05</t>
  </si>
  <si>
    <t>"pro okno O3"</t>
  </si>
  <si>
    <t>0,4*1,27*1,425</t>
  </si>
  <si>
    <t>105</t>
  </si>
  <si>
    <t>973031324</t>
  </si>
  <si>
    <t>Vysekání kapes ve zdivu cihelném na MV nebo MVC pl do 0,10 m2 hl do 150 mm</t>
  </si>
  <si>
    <t>210</t>
  </si>
  <si>
    <t>"pro osazení I překladů P5 a P7"</t>
  </si>
  <si>
    <t>4*2</t>
  </si>
  <si>
    <t>978015341</t>
  </si>
  <si>
    <t>Otlučení (osekání) vnější vápenné nebo vápenocementové omítky stupně členitosti 1 a 2 v rozsahu přes 20 do 30 %</t>
  </si>
  <si>
    <t>212</t>
  </si>
  <si>
    <t>"odstranění nesoudržných částí podkladu omítek a panelů"</t>
  </si>
  <si>
    <t>1858,655 "podle výměry oprav"</t>
  </si>
  <si>
    <t>107</t>
  </si>
  <si>
    <t>978015391</t>
  </si>
  <si>
    <t>Otlučení (osekání) vnější vápenné nebo vápenocementové omítky stupně členitosti 1 a 2 v rozsahu přes 80 do 100 %</t>
  </si>
  <si>
    <t>214</t>
  </si>
  <si>
    <t>"původně vnější omítka na rušených lodžiích"</t>
  </si>
  <si>
    <t>3,6*1,8+3,6*0,2+2*3,25*2*1,8</t>
  </si>
  <si>
    <t>978059641</t>
  </si>
  <si>
    <t>Odsekání a odebrání obkladů stěn z vnějších obkládaček plochy přes 1 m2</t>
  </si>
  <si>
    <t>216</t>
  </si>
  <si>
    <t>"otlučení kabřincového obkladu"</t>
  </si>
  <si>
    <t>-2,4*2,62+0,1*(2,42+2*2,62)</t>
  </si>
  <si>
    <t>-1,6*3,25-2,95*2,2+0,1*(1,6+2,95+2*3,25)</t>
  </si>
  <si>
    <t>997</t>
  </si>
  <si>
    <t>Přesun sutě</t>
  </si>
  <si>
    <t>109</t>
  </si>
  <si>
    <t>997013153</t>
  </si>
  <si>
    <t>Vnitrostaveništní doprava suti a vybouraných hmot pro budovy v přes 9 do 12 m s omezením mechanizace</t>
  </si>
  <si>
    <t>218</t>
  </si>
  <si>
    <t>997013501</t>
  </si>
  <si>
    <t>Odvoz suti a vybouraných hmot na skládku nebo meziskládku do 1 km se složením</t>
  </si>
  <si>
    <t>220</t>
  </si>
  <si>
    <t>111</t>
  </si>
  <si>
    <t>997013509</t>
  </si>
  <si>
    <t>Příplatek k odvozu suti a vybouraných hmot na skládku ZKD 1 km přes 1 km</t>
  </si>
  <si>
    <t>222</t>
  </si>
  <si>
    <t>280,502*19 "Přepočtené koeficientem množství</t>
  </si>
  <si>
    <t>997013631</t>
  </si>
  <si>
    <t>Poplatek za uložení na skládce (skládkovné) stavebního odpadu směsného kód odpadu 17 09 04</t>
  </si>
  <si>
    <t>224</t>
  </si>
  <si>
    <t>998</t>
  </si>
  <si>
    <t>Přesun hmot</t>
  </si>
  <si>
    <t>113</t>
  </si>
  <si>
    <t>998017002</t>
  </si>
  <si>
    <t>Přesun hmot s omezením mechanizace pro budovy v přes 6 do 12 m</t>
  </si>
  <si>
    <t>226</t>
  </si>
  <si>
    <t>PSV</t>
  </si>
  <si>
    <t>Práce a dodávky PSV</t>
  </si>
  <si>
    <t>711</t>
  </si>
  <si>
    <t>Izolace proti vodě, vlhkosti a plynům</t>
  </si>
  <si>
    <t>711111001</t>
  </si>
  <si>
    <t>Provedení izolace proti zemní vlhkosti vodorovné za studena nátěrem penetračním</t>
  </si>
  <si>
    <t>228</t>
  </si>
  <si>
    <t>"D14-16"</t>
  </si>
  <si>
    <t>"lodžie" 5*(2,03+0,3*2*1,24)</t>
  </si>
  <si>
    <t>115</t>
  </si>
  <si>
    <t>11163150</t>
  </si>
  <si>
    <t>lak penetrační asfaltový</t>
  </si>
  <si>
    <t>230</t>
  </si>
  <si>
    <t>P</t>
  </si>
  <si>
    <t>Poznámka k položce:
Poznámka k položce: Spotřeba 0,3-0,4kg/m2</t>
  </si>
  <si>
    <t>13,87*0,00033 "Přepočtené koeficientem množství</t>
  </si>
  <si>
    <t>711131811</t>
  </si>
  <si>
    <t>Odstranění izolace proti zemní vlhkosti vodorovné</t>
  </si>
  <si>
    <t>232</t>
  </si>
  <si>
    <t>117</t>
  </si>
  <si>
    <t>711141559</t>
  </si>
  <si>
    <t>Provedení izolace proti zemní vlhkosti pásy přitavením vodorovné NAIP</t>
  </si>
  <si>
    <t>234</t>
  </si>
  <si>
    <t>62853004</t>
  </si>
  <si>
    <t>pás asfaltový natavitelný modifikovaný SBS tl 4,0mm s vložkou ze skleněné tkaniny a spalitelnou PE fólií nebo jemnozrnným minerálním posypem na horním povrchu</t>
  </si>
  <si>
    <t>236</t>
  </si>
  <si>
    <t>13,87*1,1655 "Přepočtené koeficientem množství</t>
  </si>
  <si>
    <t>119</t>
  </si>
  <si>
    <t>998711103</t>
  </si>
  <si>
    <t>Přesun hmot tonážní pro izolace proti vodě, vlhkosti a plynům v objektech v přes 12 do 60 m</t>
  </si>
  <si>
    <t>238</t>
  </si>
  <si>
    <t>712</t>
  </si>
  <si>
    <t>Povlakové krytiny</t>
  </si>
  <si>
    <t>712300841</t>
  </si>
  <si>
    <t>Odstranění povlakové krytiny střech do 10° odškrabáním mechu s urovnáním povrchu a očištěním</t>
  </si>
  <si>
    <t>240</t>
  </si>
  <si>
    <t>"D17"</t>
  </si>
  <si>
    <t>"očištění a urovnání stávající PVC krytiny na hlavní střeše"</t>
  </si>
  <si>
    <t>41,2*18</t>
  </si>
  <si>
    <t>"očištění a urovnání stávající živičné krytiny na střeše přístavby"</t>
  </si>
  <si>
    <t>9,4*9,4+3*1,3</t>
  </si>
  <si>
    <t>121</t>
  </si>
  <si>
    <t>712300843</t>
  </si>
  <si>
    <t>Odstranění povlakové krytiny střech do 10° od zbytkového asfaltového pásu odsekáním</t>
  </si>
  <si>
    <t>242</t>
  </si>
  <si>
    <t>"odstranění stávající krytiny z atik - pro nadezdívku atiky"</t>
  </si>
  <si>
    <t>0,4*(2*41,2+2*18+4*0,4)</t>
  </si>
  <si>
    <t>0,4*(9,4+9,4+12,4+1,3+3*0,4)</t>
  </si>
  <si>
    <t>712311101</t>
  </si>
  <si>
    <t>Provedení povlakové krytiny střech do 10° za studena lakem penetračním nebo asfaltovým</t>
  </si>
  <si>
    <t>244</t>
  </si>
  <si>
    <t>123</t>
  </si>
  <si>
    <t>246</t>
  </si>
  <si>
    <t>9*0,00032 "Přepočtené koeficientem množství</t>
  </si>
  <si>
    <t>712341559</t>
  </si>
  <si>
    <t>Provedení povlakové krytiny střech do 10° pásy NAIP přitavením v plné ploše</t>
  </si>
  <si>
    <t>248</t>
  </si>
  <si>
    <t>"D17,19"</t>
  </si>
  <si>
    <t>"skladba S9 zapravení střechy na přístavbě - po zbouraném komínu"</t>
  </si>
  <si>
    <t>2*4,5</t>
  </si>
  <si>
    <t>125</t>
  </si>
  <si>
    <t>250</t>
  </si>
  <si>
    <t>9*1,1655 "Přepočtené koeficientem množství</t>
  </si>
  <si>
    <t>712363352</t>
  </si>
  <si>
    <t>Povlakové krytiny střech do 10° z tvarovaných poplastovaných lišt délky 2 m koutová lišta vnitřní rš 100 mm</t>
  </si>
  <si>
    <t>252</t>
  </si>
  <si>
    <t>2*41,04+2*17,84</t>
  </si>
  <si>
    <t>9,18+12,24+9,1+1,08</t>
  </si>
  <si>
    <t>127</t>
  </si>
  <si>
    <t>712363353</t>
  </si>
  <si>
    <t>Povlakové krytiny střech do 10° z tvarovaných poplastovaných lišt délky 2 m koutová lišta vnější rš 100 mm</t>
  </si>
  <si>
    <t>254</t>
  </si>
  <si>
    <t>712363354</t>
  </si>
  <si>
    <t>Povlakové krytiny střech do 10° z tvarovaných poplastovaných lišt délky 2 m stěnová lišta vyhnutá rš 70 mm</t>
  </si>
  <si>
    <t>256</t>
  </si>
  <si>
    <t>"střecha přístavby u hlavního objektu"</t>
  </si>
  <si>
    <t>9,1-1,08</t>
  </si>
  <si>
    <t>12,24-9,18</t>
  </si>
  <si>
    <t>129</t>
  </si>
  <si>
    <t>712363358</t>
  </si>
  <si>
    <t>Povlakové krytiny střech do 10° z tvarovaných poplastovaných lišt délky 2 m závětrná lišta rš 250 mm</t>
  </si>
  <si>
    <t>258</t>
  </si>
  <si>
    <t>"D25"</t>
  </si>
  <si>
    <t>"rš 150"</t>
  </si>
  <si>
    <t>"atika hlavní střechy" 122,72</t>
  </si>
  <si>
    <t>"atik přístavby" 35,46</t>
  </si>
  <si>
    <t>712363605</t>
  </si>
  <si>
    <t>Provedení povlak krytiny mechanicky kotvenou do betonu TI tl přes 240 mm krajní pole, budova v do 18 m</t>
  </si>
  <si>
    <t>260</t>
  </si>
  <si>
    <t>41,04*17,84</t>
  </si>
  <si>
    <t>9,18*9,1+3,06*1,08</t>
  </si>
  <si>
    <t>131</t>
  </si>
  <si>
    <t>28322000</t>
  </si>
  <si>
    <t>fólie hydroizolační střešní mPVC mechanicky kotvená tl 2,0mm šedá, Broof t1</t>
  </si>
  <si>
    <t>262</t>
  </si>
  <si>
    <t>283220001</t>
  </si>
  <si>
    <t>fólie hydroizolační střešní mPVC mechanicky kotvená tl 2,0mm šedá, Broof t3</t>
  </si>
  <si>
    <t>264</t>
  </si>
  <si>
    <t>133</t>
  </si>
  <si>
    <t>712391171</t>
  </si>
  <si>
    <t>Provedení povlakové krytiny střech do 10° podkladní textilní vrstvy</t>
  </si>
  <si>
    <t>266</t>
  </si>
  <si>
    <t>"D17,18,19"</t>
  </si>
  <si>
    <t>"střecha přístavby - pod a nad izolaci"</t>
  </si>
  <si>
    <t>2*(9,18*9,1+3,06*1,08)</t>
  </si>
  <si>
    <t>198,397 "atiky"</t>
  </si>
  <si>
    <t>69311068</t>
  </si>
  <si>
    <t>geotextilie netkaná separační, ochranná, filtrační, drenážní PP 300g/m2</t>
  </si>
  <si>
    <t>268</t>
  </si>
  <si>
    <t>1104,237*1,155 "Přepočtené koeficientem množství</t>
  </si>
  <si>
    <t>135</t>
  </si>
  <si>
    <t>712861703</t>
  </si>
  <si>
    <t>Provedení povlakové krytiny vytažením na konstrukce fólií přilepenou v plné ploše</t>
  </si>
  <si>
    <t>270</t>
  </si>
  <si>
    <t>"D17-19"</t>
  </si>
  <si>
    <t>"vytažení na atiku a přes atiku"</t>
  </si>
  <si>
    <t>0,7*(2*41,04+2*17,84)</t>
  </si>
  <si>
    <t>0,62*(2*41,04+2*17,84+4*0,62)</t>
  </si>
  <si>
    <t>0,5*(2*12,24+2*9,1)</t>
  </si>
  <si>
    <t>0,62*(9,18+9,1+12,24+3*0,62)</t>
  </si>
  <si>
    <t>272</t>
  </si>
  <si>
    <t>"vytažení na atiku a přes atiku hlavní střecha"</t>
  </si>
  <si>
    <t>156,981*1,2 "Přepočtené koeficientem množství</t>
  </si>
  <si>
    <t>137</t>
  </si>
  <si>
    <t>274</t>
  </si>
  <si>
    <t>"vytažení na atiku a přes atiku přístavba"</t>
  </si>
  <si>
    <t>41,416*1,2 "Přepočtené koeficientem množství</t>
  </si>
  <si>
    <t>712991</t>
  </si>
  <si>
    <t>Nastavení VZT hlavic min 500 mm nad úroveň střechy (ozn. C na výkrese střechy D17)</t>
  </si>
  <si>
    <t>276</t>
  </si>
  <si>
    <t>139</t>
  </si>
  <si>
    <t>712992</t>
  </si>
  <si>
    <t>Nastavení odvětrávacích kanalizačních hlavic min 500 mm nad úroveň střechy (ozn. D na výkrese střechy D17)</t>
  </si>
  <si>
    <t>278</t>
  </si>
  <si>
    <t>712998009</t>
  </si>
  <si>
    <t>Montáž atikového chrliče z PVC DN 150</t>
  </si>
  <si>
    <t>280</t>
  </si>
  <si>
    <t>"D27"</t>
  </si>
  <si>
    <t>"K13" 1</t>
  </si>
  <si>
    <t>141</t>
  </si>
  <si>
    <t>28342479</t>
  </si>
  <si>
    <t>chrlič atikový DN 150 s manžetou pro hydroizolaci z PVC-UV</t>
  </si>
  <si>
    <t>282</t>
  </si>
  <si>
    <t>998712103</t>
  </si>
  <si>
    <t>Přesun hmot tonážní tonážní pro krytiny povlakové v objektech v přes 12 do 24 m</t>
  </si>
  <si>
    <t>284</t>
  </si>
  <si>
    <t>713</t>
  </si>
  <si>
    <t>Izolace tepelné</t>
  </si>
  <si>
    <t>143</t>
  </si>
  <si>
    <t>713131143</t>
  </si>
  <si>
    <t>Montáž izolace tepelné stěn a základů lepením celoplošně v kombinaci s mechanickým kotvením rohoží, pásů, dílců, desek</t>
  </si>
  <si>
    <t>286</t>
  </si>
  <si>
    <t>"zateplení vnitřní části atik"</t>
  </si>
  <si>
    <t>28375912</t>
  </si>
  <si>
    <t>deska EPS 150 pro konstrukce s vysokým zatížením λ=0,035 tl 80mm</t>
  </si>
  <si>
    <t>288</t>
  </si>
  <si>
    <t>103,772*1,05 "Přepočtené koeficientem množství</t>
  </si>
  <si>
    <t>145</t>
  </si>
  <si>
    <t>713141152</t>
  </si>
  <si>
    <t>Montáž izolace tepelné střech plochých kladené volně 2 vrstvy rohoží, pásů, dílců, desek</t>
  </si>
  <si>
    <t>290</t>
  </si>
  <si>
    <t>28375990</t>
  </si>
  <si>
    <t>deska EPS 150 pro konstrukce s vysokým zatížením λ=0,035 tl 140mm</t>
  </si>
  <si>
    <t>292</t>
  </si>
  <si>
    <t>818,997*2,04 "Přepočtené koeficientem množství</t>
  </si>
  <si>
    <t>147</t>
  </si>
  <si>
    <t>713141263</t>
  </si>
  <si>
    <t>Přikotvení tepelné izolace šrouby do betonu pro izolaci tl přes 240 mm</t>
  </si>
  <si>
    <t>294</t>
  </si>
  <si>
    <t>713141376</t>
  </si>
  <si>
    <t>Montáž spádové izolace na zhlaví atiky š přes 500 do 1000 mm lepené za studena nízkoexpanzní (PUR) pěnou</t>
  </si>
  <si>
    <t>296</t>
  </si>
  <si>
    <t>"zateplení vrchu atiky"</t>
  </si>
  <si>
    <t>149</t>
  </si>
  <si>
    <t>28376421</t>
  </si>
  <si>
    <t>deska z polystyrénu XPS 30 SF. tl 80mm</t>
  </si>
  <si>
    <t>298</t>
  </si>
  <si>
    <t>998713103</t>
  </si>
  <si>
    <t>Přesun hmot tonážní pro izolace tepelné v objektech v přes 12 do 24 m</t>
  </si>
  <si>
    <t>300</t>
  </si>
  <si>
    <t>721</t>
  </si>
  <si>
    <t>Zdravotechnika - vnitřní kanalizace</t>
  </si>
  <si>
    <t>151</t>
  </si>
  <si>
    <t>721233213</t>
  </si>
  <si>
    <t>Střešní vtok polypropylen PP pro pochůzné střechy svislý odtok DN 125</t>
  </si>
  <si>
    <t>302</t>
  </si>
  <si>
    <t>"D17,28"</t>
  </si>
  <si>
    <t>"odvodnění hlavní střechy, prvek O3"</t>
  </si>
  <si>
    <t>998721103</t>
  </si>
  <si>
    <t>Přesun hmot tonážní pro vnitřní kanalizace v objektech v přes 12 do 24 m</t>
  </si>
  <si>
    <t>304</t>
  </si>
  <si>
    <t>751</t>
  </si>
  <si>
    <t>153</t>
  </si>
  <si>
    <t>751398824</t>
  </si>
  <si>
    <t>Demontáž větrací mřížky stěnové</t>
  </si>
  <si>
    <t>306</t>
  </si>
  <si>
    <t>"D09,12"</t>
  </si>
  <si>
    <t>762</t>
  </si>
  <si>
    <t>Konstrukce tesařské</t>
  </si>
  <si>
    <t>762361313</t>
  </si>
  <si>
    <t>Konstrukční a vyrovnávací vrstva pod klempířské prvky (atiky) z desek dřevoštěpkových tl 25 mm</t>
  </si>
  <si>
    <t>308</t>
  </si>
  <si>
    <t>"na atiky"</t>
  </si>
  <si>
    <t>155</t>
  </si>
  <si>
    <t>998762103</t>
  </si>
  <si>
    <t>Přesun hmot tonážní pro kce tesařské v objektech v přes 12 do 24 m</t>
  </si>
  <si>
    <t>310</t>
  </si>
  <si>
    <t>764</t>
  </si>
  <si>
    <t>Konstrukce klempířské</t>
  </si>
  <si>
    <t>764002811</t>
  </si>
  <si>
    <t>Demontáž okapového plechu do suti v krytině povlakové</t>
  </si>
  <si>
    <t>312</t>
  </si>
  <si>
    <t>"okapnice lodžie"</t>
  </si>
  <si>
    <t>6*1,8</t>
  </si>
  <si>
    <t>157</t>
  </si>
  <si>
    <t>764002841</t>
  </si>
  <si>
    <t>Demontáž oplechování horních ploch zdí a nadezdívek do suti</t>
  </si>
  <si>
    <t>314</t>
  </si>
  <si>
    <t>"oplechování atik"</t>
  </si>
  <si>
    <t>35,46</t>
  </si>
  <si>
    <t>122,72</t>
  </si>
  <si>
    <t>764002851</t>
  </si>
  <si>
    <t>Demontáž oplechování parapetů do suti</t>
  </si>
  <si>
    <t>316</t>
  </si>
  <si>
    <t>7*1,8+58*1,8+2,4+4,2+2,95+1,2+1,27+6*3,6</t>
  </si>
  <si>
    <t>159</t>
  </si>
  <si>
    <t>764002871</t>
  </si>
  <si>
    <t>Demontáž lemování zdí do suti</t>
  </si>
  <si>
    <t>318</t>
  </si>
  <si>
    <t>"kolem bouraného komínu"</t>
  </si>
  <si>
    <t>2*1,2+2*3,6</t>
  </si>
  <si>
    <t>764004861</t>
  </si>
  <si>
    <t>Demontáž svodu do suti</t>
  </si>
  <si>
    <t>320</t>
  </si>
  <si>
    <t>"D09"</t>
  </si>
  <si>
    <t>"vč. kotlíku"</t>
  </si>
  <si>
    <t>4,7</t>
  </si>
  <si>
    <t>161</t>
  </si>
  <si>
    <t>764212661</t>
  </si>
  <si>
    <t>Oplechování rovné okapové hrany z Pz s povrchovou úpravou rš 150 mm</t>
  </si>
  <si>
    <t>322</t>
  </si>
  <si>
    <t>"K8 okapnice lodžií rš 121 mm"</t>
  </si>
  <si>
    <t>6*1,64</t>
  </si>
  <si>
    <t>764216643</t>
  </si>
  <si>
    <t>Oplechování rovných parapetů celoplošně lepené z Pz s povrchovou úpravou rš 250 mm</t>
  </si>
  <si>
    <t>324</t>
  </si>
  <si>
    <t>"K2-7 rš 225 mm"</t>
  </si>
  <si>
    <t>58*1,8</t>
  </si>
  <si>
    <t>4,2+1,2+0,95+1,27</t>
  </si>
  <si>
    <t>6*3,44</t>
  </si>
  <si>
    <t>163</t>
  </si>
  <si>
    <t>764216645</t>
  </si>
  <si>
    <t>Oplechování rovných parapetů celoplošně lepené z Pz s povrchovou úpravou rš 400 mm</t>
  </si>
  <si>
    <t>326</t>
  </si>
  <si>
    <t>"K1 rš 335 mm"</t>
  </si>
  <si>
    <t>764511643</t>
  </si>
  <si>
    <t>Kotlík sběrný hranatý 220x220x320 mm, Pz s povrchovou úpravou</t>
  </si>
  <si>
    <t>328</t>
  </si>
  <si>
    <t>165</t>
  </si>
  <si>
    <t>764518623</t>
  </si>
  <si>
    <t>Svody kruhové včetně objímek, kolen, odskoků z Pz s povrchovou úpravou průměru 120 mm</t>
  </si>
  <si>
    <t>330</t>
  </si>
  <si>
    <t>"K11"</t>
  </si>
  <si>
    <t>998764103</t>
  </si>
  <si>
    <t>Přesun hmot tonážní pro konstrukce klempířské v objektech v přes 12 do 24 m</t>
  </si>
  <si>
    <t>332</t>
  </si>
  <si>
    <t>766</t>
  </si>
  <si>
    <t>Konstrukce truhlářské</t>
  </si>
  <si>
    <t>167</t>
  </si>
  <si>
    <t>766622131</t>
  </si>
  <si>
    <t>Montáž plastových oken plochy přes 1 m2 otevíravých v do 1,5 m s rámem do zdiva</t>
  </si>
  <si>
    <t>334</t>
  </si>
  <si>
    <t>"O1" 62*1,8*2,1</t>
  </si>
  <si>
    <t>"O2" 6*1,8*1,2</t>
  </si>
  <si>
    <t>"O3" 1,27*2,095</t>
  </si>
  <si>
    <t>"O4" 1,2*1,2</t>
  </si>
  <si>
    <t>"O5" 0,95*2,2</t>
  </si>
  <si>
    <t>6114005</t>
  </si>
  <si>
    <t>okno plastové otevíravé/sklopné trojsklo - kompletní provedení dle D25 výpis oken</t>
  </si>
  <si>
    <t>336</t>
  </si>
  <si>
    <t>169</t>
  </si>
  <si>
    <t>766641163</t>
  </si>
  <si>
    <t>Montáž balkónových dveří zdvojených dvoukřídlových s nadsvětlíkem včetně rámu do zdiva</t>
  </si>
  <si>
    <t>338</t>
  </si>
  <si>
    <t>"D8" 3</t>
  </si>
  <si>
    <t>"D9" 2</t>
  </si>
  <si>
    <t>61140060</t>
  </si>
  <si>
    <t>dveře plastové balkonové, trojsklo - kompletní provedení dle D25 výpis dveří a oken</t>
  </si>
  <si>
    <t>340</t>
  </si>
  <si>
    <t>"D8" 3*1,6*2,43</t>
  </si>
  <si>
    <t>"D9" 2*1,6*3,25</t>
  </si>
  <si>
    <t>171</t>
  </si>
  <si>
    <t>766694121</t>
  </si>
  <si>
    <t>Montáž parapetních desek dřevěných nebo plastových š přes 30 cm dl do 1,0 m</t>
  </si>
  <si>
    <t>342</t>
  </si>
  <si>
    <t>"O5" 1</t>
  </si>
  <si>
    <t>766694122</t>
  </si>
  <si>
    <t>Montáž parapetních desek dřevěných nebo plastových š přes 30 cm dl přes 1,0 do 1,6 m</t>
  </si>
  <si>
    <t>344</t>
  </si>
  <si>
    <t>"O3" 1</t>
  </si>
  <si>
    <t>"O4" 1</t>
  </si>
  <si>
    <t>173</t>
  </si>
  <si>
    <t>766694123</t>
  </si>
  <si>
    <t>Montáž parapetních desek dřevěných nebo plastových š přes 30 cm dl přes 1,6 do 2,6 m</t>
  </si>
  <si>
    <t>346</t>
  </si>
  <si>
    <t>"O1" 62</t>
  </si>
  <si>
    <t>"O2" 6</t>
  </si>
  <si>
    <t>766694124</t>
  </si>
  <si>
    <t>Montáž parapetních desek dřevěných nebo plastových š přes 30 cm dl přes 2,6 do 3,6 m</t>
  </si>
  <si>
    <t>348</t>
  </si>
  <si>
    <t>"O7" 3</t>
  </si>
  <si>
    <t>"O8" 3</t>
  </si>
  <si>
    <t>"O9" 2</t>
  </si>
  <si>
    <t>175</t>
  </si>
  <si>
    <t>766694125</t>
  </si>
  <si>
    <t>Montáž parapetních desek dřevěných nebo plastových š přes 30 cm dl přes 3,6 m</t>
  </si>
  <si>
    <t>350</t>
  </si>
  <si>
    <t>"O6" 1</t>
  </si>
  <si>
    <t>61144403</t>
  </si>
  <si>
    <t>parapet plastový vnitřní komůrkový tl 20mm š 350mm</t>
  </si>
  <si>
    <t>352</t>
  </si>
  <si>
    <t>"O1" 62*1,8</t>
  </si>
  <si>
    <t>"O2" 6*1,8</t>
  </si>
  <si>
    <t>"O3" 1,27</t>
  </si>
  <si>
    <t>"O4" 1,2</t>
  </si>
  <si>
    <t>"O5" 0,95</t>
  </si>
  <si>
    <t>"O6" 4,2</t>
  </si>
  <si>
    <t>"O7" 3,6</t>
  </si>
  <si>
    <t>"O8" 3*3,6</t>
  </si>
  <si>
    <t>"O9" 2*3,6</t>
  </si>
  <si>
    <t>151,62*1,05 "Přepočtené koeficientem množství</t>
  </si>
  <si>
    <t>177</t>
  </si>
  <si>
    <t>998766103</t>
  </si>
  <si>
    <t>Přesun hmot tonážní pro kce truhlářské v objektech v přes 12 do 24 m</t>
  </si>
  <si>
    <t>354</t>
  </si>
  <si>
    <t>767</t>
  </si>
  <si>
    <t>Konstrukce zámečnické</t>
  </si>
  <si>
    <t>767161814</t>
  </si>
  <si>
    <t>Demontáž zábradlí rovného nerozebíratelného hmotnosti 1 m zábradlí přes 20 kg do suti</t>
  </si>
  <si>
    <t>356</t>
  </si>
  <si>
    <t>"zábradlí lodžií"</t>
  </si>
  <si>
    <t>5*1,8</t>
  </si>
  <si>
    <t>179</t>
  </si>
  <si>
    <t>767163101</t>
  </si>
  <si>
    <t>Montáž přímého kovového zábradlí z dílců do zdiva nebo lehčeného betonu v rovině</t>
  </si>
  <si>
    <t>358</t>
  </si>
  <si>
    <t>"D14-16,26"</t>
  </si>
  <si>
    <t>"Z4" 5*1,94</t>
  </si>
  <si>
    <t>55342281</t>
  </si>
  <si>
    <t>ocelové tyčové zábradlí, výčka 1200 mm, vč. povrchové úpravy - kompletní provedení dle D25 výpis zámečnických výrobků</t>
  </si>
  <si>
    <t>360</t>
  </si>
  <si>
    <t>227</t>
  </si>
  <si>
    <t>767620128</t>
  </si>
  <si>
    <t>-257072601</t>
  </si>
  <si>
    <t>"O6" 4,2*2,6</t>
  </si>
  <si>
    <t>"O7" 3,6*1,2</t>
  </si>
  <si>
    <t>"O9" 2*3,6*3,05</t>
  </si>
  <si>
    <t>"O10" 3,6*3,15</t>
  </si>
  <si>
    <t>55341015</t>
  </si>
  <si>
    <t>-624525881</t>
  </si>
  <si>
    <t>181</t>
  </si>
  <si>
    <t>767627306</t>
  </si>
  <si>
    <t>Příplatek k montáži oken za připojovací spáru parotěsnou páskou interiérovou</t>
  </si>
  <si>
    <t>362</t>
  </si>
  <si>
    <t>62*(2*1,8+2*2,1)</t>
  </si>
  <si>
    <t>6*(2*1,8+2*1,2)</t>
  </si>
  <si>
    <t>2*1,27+2*0,67</t>
  </si>
  <si>
    <t>2*1,2+2*1,2</t>
  </si>
  <si>
    <t>2*0,95+2*2,2</t>
  </si>
  <si>
    <t>2*4,2+2*2,6</t>
  </si>
  <si>
    <t>2*3,6+2*1,2</t>
  </si>
  <si>
    <t>3*(2*3,6+2*3,15)</t>
  </si>
  <si>
    <t>2*(2*3,6+2*3,05)</t>
  </si>
  <si>
    <t>2*1,38+2*2,4</t>
  </si>
  <si>
    <t>2*2,6+2*2,75</t>
  </si>
  <si>
    <t>2*2,9+2*3,25</t>
  </si>
  <si>
    <t>2*1,41+2*2,935</t>
  </si>
  <si>
    <t>3*(2*1,6+2*2,75)</t>
  </si>
  <si>
    <t>2*(2*1,6+2*3,25)</t>
  </si>
  <si>
    <t>767627307</t>
  </si>
  <si>
    <t>Příplatek k montáži oken za připojovací spáru paropropustnou páskou exteriérovou</t>
  </si>
  <si>
    <t>364</t>
  </si>
  <si>
    <t>183</t>
  </si>
  <si>
    <t>767640221</t>
  </si>
  <si>
    <t>Montáž dveří ocelových vchodových dvoukřídlových bez nadsvětlíku</t>
  </si>
  <si>
    <t>366</t>
  </si>
  <si>
    <t>"D4" 1</t>
  </si>
  <si>
    <t>55341334D4</t>
  </si>
  <si>
    <t>hliníkové vstupní dveře ozn. D4 kompletní provedení dle D25 výpis dveří</t>
  </si>
  <si>
    <t>368</t>
  </si>
  <si>
    <t>Poznámka k položce:
Poznámka k položce: rám/zárubeň, kování a zámek v ceně</t>
  </si>
  <si>
    <t>1,52*2,57</t>
  </si>
  <si>
    <t>185</t>
  </si>
  <si>
    <t>767640222</t>
  </si>
  <si>
    <t>Montáž dveří ocelových vchodových dvoukřídlových s nadsvětlíkem</t>
  </si>
  <si>
    <t>370</t>
  </si>
  <si>
    <t>"D6" 1</t>
  </si>
  <si>
    <t>"D7" 1</t>
  </si>
  <si>
    <t>55341334D6</t>
  </si>
  <si>
    <t>hliníkové vstupní dveře ozn. D6 kompletní provedení dle D25 výpis dveří</t>
  </si>
  <si>
    <t>372</t>
  </si>
  <si>
    <t>3,1*3,25</t>
  </si>
  <si>
    <t>187</t>
  </si>
  <si>
    <t>55341334D7</t>
  </si>
  <si>
    <t>hliníkové vstupní dveře ozn. D7 kompletní provedení dle D25 výpis dveří</t>
  </si>
  <si>
    <t>374</t>
  </si>
  <si>
    <t>1,65*2,935</t>
  </si>
  <si>
    <t>767651220</t>
  </si>
  <si>
    <t>Montáž vrat garážových otvíravých do ocelové zárubně pl přes 6 do 9 m2</t>
  </si>
  <si>
    <t>376</t>
  </si>
  <si>
    <t>"D5"1</t>
  </si>
  <si>
    <t>189</t>
  </si>
  <si>
    <t>553447111</t>
  </si>
  <si>
    <t>garážová ocelová vrata vč. rámu, zateplená, 2800/2850 mm, ozn. D5 kompletní provedení dle D25 výpis dveří</t>
  </si>
  <si>
    <t>378</t>
  </si>
  <si>
    <t>767661811</t>
  </si>
  <si>
    <t>Demontáž mříží pevných nebo otevíravých</t>
  </si>
  <si>
    <t>380</t>
  </si>
  <si>
    <t>"D11"</t>
  </si>
  <si>
    <t>"ozn.M"</t>
  </si>
  <si>
    <t>3*1,8*2,1+3*1,8*1,2</t>
  </si>
  <si>
    <t>191</t>
  </si>
  <si>
    <t>767662110</t>
  </si>
  <si>
    <t>Montáž mříží pevných šroubovaných</t>
  </si>
  <si>
    <t>382</t>
  </si>
  <si>
    <t>"D26"</t>
  </si>
  <si>
    <t>"Z16" 3*1,96*1,36</t>
  </si>
  <si>
    <t>"Z17" 3*1,96*2,26</t>
  </si>
  <si>
    <t>"Z18" 1*1,11*2,36</t>
  </si>
  <si>
    <t>549120011</t>
  </si>
  <si>
    <t>Z16 ocelová FeZn žárově zinkovaná bezpečnostní mříž, rozměr 1960x1360mm</t>
  </si>
  <si>
    <t>384</t>
  </si>
  <si>
    <t>193</t>
  </si>
  <si>
    <t>549120012</t>
  </si>
  <si>
    <t>Z17 ocelová FeZn žárově zinkovaná bezpečnostní mříž, rozměr 1960x2260mm</t>
  </si>
  <si>
    <t>386</t>
  </si>
  <si>
    <t>549120013</t>
  </si>
  <si>
    <t>Z18 ocelová FeZn žárově zinkovaná bezpečnostní mříž, rozměr 1110x2360mm</t>
  </si>
  <si>
    <t>388</t>
  </si>
  <si>
    <t>195</t>
  </si>
  <si>
    <t>767821191</t>
  </si>
  <si>
    <t>Montáž dvířek s rámem</t>
  </si>
  <si>
    <t>390</t>
  </si>
  <si>
    <t>553435101</t>
  </si>
  <si>
    <t>reizní dvířka na HUP a elektro, tepelně izolovaná - dle popisu v technické zprávě</t>
  </si>
  <si>
    <t>392</t>
  </si>
  <si>
    <t>197</t>
  </si>
  <si>
    <t>767832102</t>
  </si>
  <si>
    <t>Montáž venkovních požárních žebříků do zdiva</t>
  </si>
  <si>
    <t>394</t>
  </si>
  <si>
    <t>"D13-D26"</t>
  </si>
  <si>
    <t>"Z6" 6,41</t>
  </si>
  <si>
    <t>"Z7" 12,54</t>
  </si>
  <si>
    <t>"Z15" 14,65</t>
  </si>
  <si>
    <t>44983041</t>
  </si>
  <si>
    <t>ocelový požární žebřík s ochranným košem, vč. povrchové úpravy - ozn. Z6 kompletní provedení dle D25 a D30</t>
  </si>
  <si>
    <t>396</t>
  </si>
  <si>
    <t>199</t>
  </si>
  <si>
    <t>44983042</t>
  </si>
  <si>
    <t>ocelový požární žebřík s ochranným košem, vč. povrchové úpravy - ozn. Z7 kompletní provedení dle D25 a D30</t>
  </si>
  <si>
    <t>398</t>
  </si>
  <si>
    <t>44983043</t>
  </si>
  <si>
    <t>ocelový požární žebřík s ochranným košem, odpočívadlem a přidaným suchovodem, vč. povrchové úpravy - ozn. Z15 kompletní provedení dle D25 a D30</t>
  </si>
  <si>
    <t>400</t>
  </si>
  <si>
    <t>201</t>
  </si>
  <si>
    <t>767832801</t>
  </si>
  <si>
    <t>Demontáž venkovních požárních žebříků se ochranným košem</t>
  </si>
  <si>
    <t>402</t>
  </si>
  <si>
    <t>"D12"</t>
  </si>
  <si>
    <t>"stávající požární žebříky"</t>
  </si>
  <si>
    <t>12+12,2+14</t>
  </si>
  <si>
    <t>76788110</t>
  </si>
  <si>
    <t>Montáž a dodávka ocelové konstrukce pro vzduchotechniku, vč. povrchové úpravy</t>
  </si>
  <si>
    <t>kg</t>
  </si>
  <si>
    <t>404</t>
  </si>
  <si>
    <t>"Z10 IPN 200" 12*0,66*26,3</t>
  </si>
  <si>
    <t>"Z11 IPN 200" 3*9,23*26,3</t>
  </si>
  <si>
    <t>"Z12 HEA 140" 1*1,81*24,7</t>
  </si>
  <si>
    <t>"Z13 HEA 140" 3*0,57*24,7</t>
  </si>
  <si>
    <t>"Z14"</t>
  </si>
  <si>
    <t>"U120" 9*(0,7+1)*13,4</t>
  </si>
  <si>
    <t>"I120" 9*0,7*11,1</t>
  </si>
  <si>
    <t xml:space="preserve">"prořez a spoj. materiál" 1298,437*0,1 </t>
  </si>
  <si>
    <t>203</t>
  </si>
  <si>
    <t>76788111</t>
  </si>
  <si>
    <t>Dílenská dokumentace ocelové konstrukce pro VZT jednotku, vč. koordinace s dodávkou vybrané VZT jednotky</t>
  </si>
  <si>
    <t>406</t>
  </si>
  <si>
    <t>76788112</t>
  </si>
  <si>
    <t>Montáž a dodávka záchytného systému</t>
  </si>
  <si>
    <t>408</t>
  </si>
  <si>
    <t>"D28"</t>
  </si>
  <si>
    <t>"provedení dle specifikace a počtů prvků O4, O5, O6"</t>
  </si>
  <si>
    <t>205</t>
  </si>
  <si>
    <t>998767103</t>
  </si>
  <si>
    <t>Přesun hmot tonážní pro zámečnické konstrukce v objektech v přes 12 do 24 m</t>
  </si>
  <si>
    <t>410</t>
  </si>
  <si>
    <t>771</t>
  </si>
  <si>
    <t>Podlahy z dlaždic</t>
  </si>
  <si>
    <t>771111011</t>
  </si>
  <si>
    <t>Vysátí podkladu před pokládkou dlažby</t>
  </si>
  <si>
    <t>412</t>
  </si>
  <si>
    <t>207</t>
  </si>
  <si>
    <t>771121011</t>
  </si>
  <si>
    <t>Nátěr penetrační na podlahu</t>
  </si>
  <si>
    <t>414</t>
  </si>
  <si>
    <t>771474113</t>
  </si>
  <si>
    <t>Montáž soklů z dlaždic keramických rovných flexibilní lepidlo v přes 90 do 120 mm</t>
  </si>
  <si>
    <t>416</t>
  </si>
  <si>
    <t>5*2*1,24</t>
  </si>
  <si>
    <t>209</t>
  </si>
  <si>
    <t>59761338</t>
  </si>
  <si>
    <t>sokl-dlažba keramická slinutá hladká do interiéru i exteriéru 445x85mm</t>
  </si>
  <si>
    <t>418</t>
  </si>
  <si>
    <t>12,4*2,4 "Přepočtené koeficientem množství</t>
  </si>
  <si>
    <t>771574262</t>
  </si>
  <si>
    <t>Montáž podlah keramických velkoformát pro mechanické zatížení protiskluzných lepených flexibilním lepidlem přes 4 do 6 ks/m2</t>
  </si>
  <si>
    <t>420</t>
  </si>
  <si>
    <t>"doplnění po lodžiích rušených" 7,38+6,3</t>
  </si>
  <si>
    <t>211</t>
  </si>
  <si>
    <t>59761420</t>
  </si>
  <si>
    <t>dlažba velkoformátová keramická slinutá protiskluzná do interiéru i exteriéru pro vysoké mechanické namáhání přes 4 do 6ks/m2</t>
  </si>
  <si>
    <t>422</t>
  </si>
  <si>
    <t>23,83*1,15 "Přepočtené koeficientem množství</t>
  </si>
  <si>
    <t>771577111</t>
  </si>
  <si>
    <t>Příplatek k montáži podlah keramických lepených flexibilním lepidlem za plochu do 5 m2</t>
  </si>
  <si>
    <t>424</t>
  </si>
  <si>
    <t>213</t>
  </si>
  <si>
    <t>771591115</t>
  </si>
  <si>
    <t>Podlahy spárování silikonem</t>
  </si>
  <si>
    <t>426</t>
  </si>
  <si>
    <t>998771103</t>
  </si>
  <si>
    <t>Přesun hmot tonážní pro podlahy z dlaždic v objektech v přes 12 do 24 m</t>
  </si>
  <si>
    <t>428</t>
  </si>
  <si>
    <t>784</t>
  </si>
  <si>
    <t>Dokončovací práce - malby a tapety</t>
  </si>
  <si>
    <t>215</t>
  </si>
  <si>
    <t>784111001</t>
  </si>
  <si>
    <t>Oprášení (ometení ) podkladu v místnostech v do 3,80 m</t>
  </si>
  <si>
    <t>430</t>
  </si>
  <si>
    <t>784181121</t>
  </si>
  <si>
    <t>Hloubková jednonásobná bezbarvá penetrace podkladu v místnostech v do 3,80 m</t>
  </si>
  <si>
    <t>432</t>
  </si>
  <si>
    <t>217</t>
  </si>
  <si>
    <t>784221101</t>
  </si>
  <si>
    <t>Dvojnásobné bílé malby ze směsí za sucha dobře otěruvzdorných v místnostech do 3,80 m</t>
  </si>
  <si>
    <t>434</t>
  </si>
  <si>
    <t>"kolem měněných výplní otvorů"</t>
  </si>
  <si>
    <t>2*1,27+2*2,095</t>
  </si>
  <si>
    <t>3*(2*1,6+2*2,43)</t>
  </si>
  <si>
    <t>710,56*0,6 "kolem otvorů"</t>
  </si>
  <si>
    <t>30,6 "na nové omítce v místě rušených lodžií"</t>
  </si>
  <si>
    <t>786</t>
  </si>
  <si>
    <t>Dokončovací práce - čalounické úpravy</t>
  </si>
  <si>
    <t>786623013</t>
  </si>
  <si>
    <t>Montáž venkovní žaluzie ovládané motorem upevněné na rám okna nebo do žaluziové schránky pl přes 4 do 6 m2</t>
  </si>
  <si>
    <t>436</t>
  </si>
  <si>
    <t>"D13-16,28"</t>
  </si>
  <si>
    <t>"O1" 39</t>
  </si>
  <si>
    <t>"O2" 24</t>
  </si>
  <si>
    <t>219</t>
  </si>
  <si>
    <t>55342529</t>
  </si>
  <si>
    <t>lamelové venkovní žaluzie s motorickým ovládáním na 230 V - kompletní provedení dle D28 výpis ostatních výrobků</t>
  </si>
  <si>
    <t>438</t>
  </si>
  <si>
    <t>Poznámka k položce:
Poznámka k položce: příslušenství = horní Al profil včetně držáků, spodní Al profil, vodící Al profil včetně držáků</t>
  </si>
  <si>
    <t>"O1" 39*1,8*2,1 "s motorickým ovládáním na 230 V"</t>
  </si>
  <si>
    <t>"O2" 24*1,8*2,1 "na vypínač"</t>
  </si>
  <si>
    <t>786623017</t>
  </si>
  <si>
    <t>Montáž venkovní žaluzie ovládané motorem upevněné na rám okna nebo do žaluziové schránky pl přes 8 m2</t>
  </si>
  <si>
    <t>440</t>
  </si>
  <si>
    <t>"D13,28"</t>
  </si>
  <si>
    <t>"O7" 1</t>
  </si>
  <si>
    <t>221</t>
  </si>
  <si>
    <t>55342534</t>
  </si>
  <si>
    <t>žaluzie Z-90 ovládaná základním motorem včetně příslušenství plochy do 12,0m2</t>
  </si>
  <si>
    <t>442</t>
  </si>
  <si>
    <t>"O7" 4,2*2,6</t>
  </si>
  <si>
    <t>786623041</t>
  </si>
  <si>
    <t>Montáž žaluziové schránky dl přes 1300 do 2400 mm</t>
  </si>
  <si>
    <t>444</t>
  </si>
  <si>
    <t>223</t>
  </si>
  <si>
    <t>28376723</t>
  </si>
  <si>
    <t>kryt z hliníkového plechu horní a čelní strany - montáž před okny, barva dle výběru</t>
  </si>
  <si>
    <t>446</t>
  </si>
  <si>
    <t>786623045</t>
  </si>
  <si>
    <t>Montáž žaluziové schránky dl přes 4000 mm</t>
  </si>
  <si>
    <t>448</t>
  </si>
  <si>
    <t>225</t>
  </si>
  <si>
    <t>28376726</t>
  </si>
  <si>
    <t>450</t>
  </si>
  <si>
    <t>998786103</t>
  </si>
  <si>
    <t>Přesun hmot tonážní pro stínění a čalounické úpravy v objektech v přes 12 do 24 m</t>
  </si>
  <si>
    <t>452</t>
  </si>
  <si>
    <t>2 - Stavební část - vnitřní úpravy</t>
  </si>
  <si>
    <t xml:space="preserve">    731 - Ústřední vytápění - kotelny</t>
  </si>
  <si>
    <t xml:space="preserve">    763 - Konstrukce suché výstavby</t>
  </si>
  <si>
    <t xml:space="preserve">    783 - Dokončovací práce - nátěry</t>
  </si>
  <si>
    <t>139751101</t>
  </si>
  <si>
    <t>Vykopávky v uzavřených prostorech v hornině třídy těžitelnosti I skupiny 1 až 3 ručně</t>
  </si>
  <si>
    <t>"D01,07"</t>
  </si>
  <si>
    <t>"pro nové schodiště"</t>
  </si>
  <si>
    <t>0,6*2,55*1,2+0,3*0,25*1,2</t>
  </si>
  <si>
    <t>162211311</t>
  </si>
  <si>
    <t>Vodorovné přemístění výkopku z horniny třídy těžitelnosti I skupiny 1 až 3 stavebním kolečkem do 10 m</t>
  </si>
  <si>
    <t>162251102</t>
  </si>
  <si>
    <t>Vodorovné přemístění přes 20 do 50 m výkopku/sypaniny z horniny třídy těžitelnosti I skupiny 1 až 3</t>
  </si>
  <si>
    <t>174111101</t>
  </si>
  <si>
    <t>Zásyp jam, šachet rýh nebo kolem objektů sypaninou se zhutněním ručně</t>
  </si>
  <si>
    <t>"zásyp zchlazovací jímky a kanálu exteriér"</t>
  </si>
  <si>
    <t>1*2*3,8</t>
  </si>
  <si>
    <t>4,5*0,7*0,8</t>
  </si>
  <si>
    <t>174111102</t>
  </si>
  <si>
    <t>Zásyp v uzavřených prostorech sypaninou se zhutněním ručně</t>
  </si>
  <si>
    <t>"zasypání kanálů a vpustí"</t>
  </si>
  <si>
    <t>0,3*0,3*(0,4+2,2+5,8+3*0,7)</t>
  </si>
  <si>
    <t>2*0,15*0,15*0,2</t>
  </si>
  <si>
    <t>311113143</t>
  </si>
  <si>
    <t>Nosná zeď tl přes 200 do 250 mm z hladkých tvárnic ztraceného bednění včetně výplně z betonu tř. C 20/25</t>
  </si>
  <si>
    <t>"D13,19"</t>
  </si>
  <si>
    <t>"nové schodiště"</t>
  </si>
  <si>
    <t>6*1,2*0,25</t>
  </si>
  <si>
    <t>311113144</t>
  </si>
  <si>
    <t>Nosná zeď tl přes 250 do 300 mm z hladkých tvárnic ztraceného bednění včetně výplně z betonu tř. C 20/25</t>
  </si>
  <si>
    <t>"pro podlahu v m.č. 0.08"</t>
  </si>
  <si>
    <t>0,25*(2*(3,8+0,1+1,4)+2*(2,725-2*0,3))</t>
  </si>
  <si>
    <t>311361821</t>
  </si>
  <si>
    <t>Výztuž nosných zdí betonářskou ocelí 10 505</t>
  </si>
  <si>
    <t>0,3*0,25*(2*(3,8+0,1+1,4)+2*(2,725-2*0,3))*0,1</t>
  </si>
  <si>
    <t>6*1,2*0,25*0,25*0,1</t>
  </si>
  <si>
    <t>310238211</t>
  </si>
  <si>
    <t>Zazdívka otvorů pl přes 0,25 do 1 m2 ve zdivu nadzákladovém cihlami pálenými na MVC</t>
  </si>
  <si>
    <t>"zazdívka v obvodovém zdivu po zrušení kanálu a teplovodu"</t>
  </si>
  <si>
    <t>0,4*(0,7*0,8+1*1)</t>
  </si>
  <si>
    <t>311234061</t>
  </si>
  <si>
    <t>Zdivo jednovrstvé z cihel děrovaných přes P10 do P15 na maltu M5 tl 300 mm</t>
  </si>
  <si>
    <t>"doplnění zdiva v místě komína + zazdívka dveří"</t>
  </si>
  <si>
    <t>"cihly broušené"</t>
  </si>
  <si>
    <t>3,6*3,75+1,28*2</t>
  </si>
  <si>
    <t>317944321</t>
  </si>
  <si>
    <t>Válcované nosníky do č.12 dodatečně osazované do připravených otvorů</t>
  </si>
  <si>
    <t>"překlad P6 nad nové dveře z 0.13 do 0.14"</t>
  </si>
  <si>
    <t>"2x I100" 2*2,02*8,34*1,08/1000</t>
  </si>
  <si>
    <t>342241112</t>
  </si>
  <si>
    <t>Příčky z cihel plných lícových P 60 dl 290 mm pevnosti na MVC včetně spárování tl 140 mm</t>
  </si>
  <si>
    <t>"řez E"</t>
  </si>
  <si>
    <t>2*0,6*(2*2,55+2*1,2)</t>
  </si>
  <si>
    <t>342272205</t>
  </si>
  <si>
    <t>Příčka z pórobetonových hladkých tvárnic na tenkovrstvou maltu tl 50 mm</t>
  </si>
  <si>
    <t>"obezdívka vzduchotechniky v chodbách"</t>
  </si>
  <si>
    <t>3,3*(2*0,5+3*2*0,4+4*0,6)</t>
  </si>
  <si>
    <t>342272225</t>
  </si>
  <si>
    <t>Příčka z pórobetonových hladkých tvárnic na tenkovrstvou maltu tl 100 mm</t>
  </si>
  <si>
    <t>3,35*2,725</t>
  </si>
  <si>
    <t>-0,8*1,97</t>
  </si>
  <si>
    <t>342272245</t>
  </si>
  <si>
    <t>Příčka z pórobetonových hladkých tvárnic na tenkovrstvou maltu tl 150 mm</t>
  </si>
  <si>
    <t>3,85*(1,1+2,4+4,5+4,8)</t>
  </si>
  <si>
    <t>3,35*5,3</t>
  </si>
  <si>
    <t>-0,9*1,97</t>
  </si>
  <si>
    <t>"I překlad nad dveřmi"</t>
  </si>
  <si>
    <t>2,1*0,6</t>
  </si>
  <si>
    <t>"D19"</t>
  </si>
  <si>
    <t>59341747</t>
  </si>
  <si>
    <t>deska stropní plná PZD 1040x290x90mm, 5kN/m2</t>
  </si>
  <si>
    <t>411161523</t>
  </si>
  <si>
    <t>Stropy z keramických panelů základních šířky do 1000 mm délky přes 2000 do 3000 mm</t>
  </si>
  <si>
    <t>"panely P2,P3,P4 - podlaha v m.č. 0.08, 0.07"</t>
  </si>
  <si>
    <t>2,725*(3,8+0,1+1,4)</t>
  </si>
  <si>
    <t>417321414</t>
  </si>
  <si>
    <t>Ztužující pásy a věnce ze ŽB tř. C 20/25</t>
  </si>
  <si>
    <t>"nad zdivem po komínu"</t>
  </si>
  <si>
    <t>0,3*0,4*3,6</t>
  </si>
  <si>
    <t>"u zvýšené podlahy v 0.08"</t>
  </si>
  <si>
    <t>0,15*0,25*(3,8+0,1+1,4)</t>
  </si>
  <si>
    <t>417351115</t>
  </si>
  <si>
    <t>Zřízení bednění ztužujících věnců</t>
  </si>
  <si>
    <t>2*0,4*3,6</t>
  </si>
  <si>
    <t>417351116</t>
  </si>
  <si>
    <t>Odstranění bednění ztužujících věnců</t>
  </si>
  <si>
    <t>417361821</t>
  </si>
  <si>
    <t>Výztuž ztužujících pásů a věnců betonářskou ocelí 10 505</t>
  </si>
  <si>
    <t>0,631*0,1</t>
  </si>
  <si>
    <t>611131121</t>
  </si>
  <si>
    <t>Penetrační disperzní nátěr vnitřních stropů nanášený ručně</t>
  </si>
  <si>
    <t>"penetrace stropu v 0.12 3x"</t>
  </si>
  <si>
    <t>3*68,09</t>
  </si>
  <si>
    <t>611311131</t>
  </si>
  <si>
    <t>Potažení vnitřních rovných stropů vápenným štukem tloušťky do 3 mm</t>
  </si>
  <si>
    <t>"kompletní přeštukování stropu v 0.12"</t>
  </si>
  <si>
    <t>68,09</t>
  </si>
  <si>
    <t>611325122</t>
  </si>
  <si>
    <t>Vápenocementová štuková omítka rýh ve stropech š přes 150 do 300 mm</t>
  </si>
  <si>
    <t>"po vybouraných příčkách"</t>
  </si>
  <si>
    <t>0,2*(3,9+2,4+5,75)</t>
  </si>
  <si>
    <t>612142001</t>
  </si>
  <si>
    <t>Potažení vnitřních stěn sklovláknitým pletivem vtlačeným do tenkovrstvé hmoty</t>
  </si>
  <si>
    <t>"na nové příčky"</t>
  </si>
  <si>
    <t>3,85*(1,1+2,4+4,5+4,8)*2</t>
  </si>
  <si>
    <t>3,35*5,3+3,85*5,3</t>
  </si>
  <si>
    <t>3,35*2,725*2</t>
  </si>
  <si>
    <t>-2*0,9*1,97-2*0,8*1,97</t>
  </si>
  <si>
    <t>3,3*(2*0,55+3*2*0,45+4*0,6)</t>
  </si>
  <si>
    <t>612311131</t>
  </si>
  <si>
    <t>Potažení vnitřních stěn vápenným štukem tloušťky do 3 mm</t>
  </si>
  <si>
    <t>"na nové keramické zdivo a zazdívky"</t>
  </si>
  <si>
    <t>2*(3,6*3,75+1,28*2)</t>
  </si>
  <si>
    <t>2,4*2,62+2,75*0,7+(1,45*2,2-0,95*2,14)</t>
  </si>
  <si>
    <t>"stěny nového schodiště"</t>
  </si>
  <si>
    <t>0,6*(2*1,95+1,2)</t>
  </si>
  <si>
    <t>612325417</t>
  </si>
  <si>
    <t>Oprava vnitřní vápenocementové hladké omítky stěn v rozsahu plochy přes 10 do 30 %  s celoplošným přeštukováním</t>
  </si>
  <si>
    <t>"0.11" 3,85*(2*3,05+5,4+5,15+2*1,7)-2,4*2,42-1,8*1,2</t>
  </si>
  <si>
    <t>"0.12" 3,85*(2*7,3+2*9,4)-4,2*2,65-3,1*3,25-0,95*2,2-1,1*1,97</t>
  </si>
  <si>
    <t>"0.07" 3,35*(2,725+2*3,8-1,4)-0,8*1,97</t>
  </si>
  <si>
    <t>"0.08" 3,35*(3,8+2,725)-1,8*1,2</t>
  </si>
  <si>
    <t>-41,49 "nová omítka na novém zdivu"</t>
  </si>
  <si>
    <t>"ochrana stávajících podlah"</t>
  </si>
  <si>
    <t>10*2+4,3*2,4+2,725*(3,8-1,4)+2,725*7,8+4*2,4+6*2,13+5*2</t>
  </si>
  <si>
    <t>"zakrytí oken započteno v rozpočtu zateplení"</t>
  </si>
  <si>
    <t>"ochrana stávajících vnitřních dveří" 9*2*2</t>
  </si>
  <si>
    <t>"začištění kolem dveří mezi 0.13 a 0.14"</t>
  </si>
  <si>
    <t>2*(1+2*2)</t>
  </si>
  <si>
    <t>"podlaha v 0.08, část 0.07"</t>
  </si>
  <si>
    <t>0,06*2,725*(3,8+1,4)</t>
  </si>
  <si>
    <t>631311125</t>
  </si>
  <si>
    <t>Mazanina tl přes 80 do 120 mm z betonu prostého bez zvýšených nároků na prostředí tř. C 20/25</t>
  </si>
  <si>
    <t>"podkladní beton nové schodiště"</t>
  </si>
  <si>
    <t>0,1*2,55*1,2</t>
  </si>
  <si>
    <t>"vrchní mazanina nové schodiště"</t>
  </si>
  <si>
    <t>0,1*(1,95*1,2+0,5*(2,6+2*1,2+2*0,5))</t>
  </si>
  <si>
    <t>" doplnění podlahy po zbouraném komínu"</t>
  </si>
  <si>
    <t>0,1*1,5*3,8</t>
  </si>
  <si>
    <t>"po vybourání betonových podstavců"</t>
  </si>
  <si>
    <t>0,05*1,92*5,86</t>
  </si>
  <si>
    <t>0,05*3,37*1,36</t>
  </si>
  <si>
    <t>0,05*2,2*0,8</t>
  </si>
  <si>
    <t>0,05*1,47*2</t>
  </si>
  <si>
    <t>0,05*1,5*0,8</t>
  </si>
  <si>
    <t>631312141</t>
  </si>
  <si>
    <t>Doplnění rýh v dosavadních mazaninách betonem prostým</t>
  </si>
  <si>
    <t>0,15*0,1*(3,9+2,4+5,75)</t>
  </si>
  <si>
    <t>"na zasypaných kanálech"</t>
  </si>
  <si>
    <t>0,7*0,1*(0,4+2,2+5,8+3*0,7)</t>
  </si>
  <si>
    <t>632451103</t>
  </si>
  <si>
    <t>Cementový samonivelační potěr ze suchých směsí tl přes 5 do 10 mm</t>
  </si>
  <si>
    <t>"0.11,0.12"</t>
  </si>
  <si>
    <t>51,11+68,09</t>
  </si>
  <si>
    <t>642945111</t>
  </si>
  <si>
    <t>Osazování protipožárních nebo protiplynových zárubní dveří jednokřídlových do 2,5 m2</t>
  </si>
  <si>
    <t>"Z2" 1</t>
  </si>
  <si>
    <t>"Z3" 1</t>
  </si>
  <si>
    <t>55331563</t>
  </si>
  <si>
    <t>zárubeň jednokřídlá ocelová pro zdění s protipožární úpravou tl stěny 110-150mm rozměru 900/1970, 2100mm</t>
  </si>
  <si>
    <t>Poznámka k položce:
Poznámka k položce: YZP s PP ochranou</t>
  </si>
  <si>
    <t>"pro opravy omítek a provedení podhledu"</t>
  </si>
  <si>
    <t>63,03/2+10,35+10,36+5</t>
  </si>
  <si>
    <t>949101112</t>
  </si>
  <si>
    <t>Lešení pomocné pro objekty pozemních staveb s lešeňovou podlahou v přes 1,9 do 3,5 m zatížení do 150 kg/m2</t>
  </si>
  <si>
    <t>63,03/2+51,11+68,09+2*6+2,4+2*1</t>
  </si>
  <si>
    <t>952901111</t>
  </si>
  <si>
    <t>Vyčištění budov bytové a občanské výstavby při výšce podlaží do 4 m</t>
  </si>
  <si>
    <t>202,94+6*2,13+5,6*3,92+2,725*7,7+4*2,4</t>
  </si>
  <si>
    <t>953943211</t>
  </si>
  <si>
    <t>Osazování hasicího přístroje</t>
  </si>
  <si>
    <t>449322</t>
  </si>
  <si>
    <t>přístroj hasicí ruční dle požadavků PBŘ</t>
  </si>
  <si>
    <t>"ozn.C"</t>
  </si>
  <si>
    <t>0,4*1,92*5,86</t>
  </si>
  <si>
    <t>0,26*3,37*1,36</t>
  </si>
  <si>
    <t>0,15*2,2*0,8</t>
  </si>
  <si>
    <t>0,15*1,47*2</t>
  </si>
  <si>
    <t>0,2*1,5*0,8</t>
  </si>
  <si>
    <t>"ozn. H"</t>
  </si>
  <si>
    <t>1*(0,4*6+0,6*5+0,5*4,6)</t>
  </si>
  <si>
    <t>"ozn.B jímka + kanál"</t>
  </si>
  <si>
    <t>0,4*1,3*(2*1,6+2*3,8)</t>
  </si>
  <si>
    <t>4,5*(0,7*0,8-0,3*0,3)</t>
  </si>
  <si>
    <t>962031133</t>
  </si>
  <si>
    <t>Bourání příček z cihel pálených na MVC tl do 150 mm</t>
  </si>
  <si>
    <t>3,95*(3,9+2,4+5,75)</t>
  </si>
  <si>
    <t>-0,5*1,97</t>
  </si>
  <si>
    <t>965042131</t>
  </si>
  <si>
    <t>Bourání podkladů pod dlažby nebo mazanin betonových nebo z litého asfaltu tl do 100 mm pl do 4 m2</t>
  </si>
  <si>
    <t>"podlaha pro nové schodiště - vrchní mazanina + podkladní beton"</t>
  </si>
  <si>
    <t>2*0,1*2,55*1,2</t>
  </si>
  <si>
    <t>965046111</t>
  </si>
  <si>
    <t>Broušení stávajících betonových podlah úběr do 3 mm</t>
  </si>
  <si>
    <t>"po vybourané dlažbě v 0.7,0.09,0.10"</t>
  </si>
  <si>
    <t>2,726*0,5</t>
  </si>
  <si>
    <t>2,725*0,5</t>
  </si>
  <si>
    <t>0,5*2,4</t>
  </si>
  <si>
    <t>1,1*2,55</t>
  </si>
  <si>
    <t>0,225*0,1</t>
  </si>
  <si>
    <t>965046119</t>
  </si>
  <si>
    <t>Příplatek k broušení stávajících betonových podlah za každý další 1 mm úběru</t>
  </si>
  <si>
    <t>51,11+68,09 "předpoklad celkového zbroušení 3-5 mm"</t>
  </si>
  <si>
    <t>965049111</t>
  </si>
  <si>
    <t>Příplatek k bourání betonových mazanin za bourání mazanin se svařovanou sítí tl do 100 mm</t>
  </si>
  <si>
    <t>965081212</t>
  </si>
  <si>
    <t>Bourání podlah z dlaždic keramických nebo xylolitových tl do 10 mm plochy do 1 m2</t>
  </si>
  <si>
    <t>0,225*0,15</t>
  </si>
  <si>
    <t>967031132</t>
  </si>
  <si>
    <t>Přisekání rovných ostění v cihelném zdivu na MV nebo MVC</t>
  </si>
  <si>
    <t>2*0,2*2</t>
  </si>
  <si>
    <t>968072455</t>
  </si>
  <si>
    <t>Vybourání kovových dveřních zárubní pl do 2 m2</t>
  </si>
  <si>
    <t>0,8*2</t>
  </si>
  <si>
    <t>1,1*2</t>
  </si>
  <si>
    <t>971033331</t>
  </si>
  <si>
    <t>Vybourání otvorů ve zdivu cihelném pl do 0,09 m2 na MVC nebo MV tl do 150 mm</t>
  </si>
  <si>
    <t>"VZ2 250/250mm" 1</t>
  </si>
  <si>
    <t>"VZ3 200/200mm" 1</t>
  </si>
  <si>
    <t>"VZ13 400/200mm" 3*2</t>
  </si>
  <si>
    <t>971033351</t>
  </si>
  <si>
    <t>Vybourání otvorů ve zdivu cihelném pl do 0,09 m2 na MVC nebo MV tl do 450 mm</t>
  </si>
  <si>
    <t>"VZ1 560/560mm" 2</t>
  </si>
  <si>
    <t>971033641</t>
  </si>
  <si>
    <t>Vybourání otvorů ve zdivu cihelném pl do 4 m2 na MVC nebo MV tl do 300 mm</t>
  </si>
  <si>
    <t>"pro nové dveře z 0.13 do 0.14"</t>
  </si>
  <si>
    <t>0,2*1*2</t>
  </si>
  <si>
    <t>971042241</t>
  </si>
  <si>
    <t>Vybourání otvorů v betonových příčkách a zdech pl do 0,0225 m2 tl do 300 mm</t>
  </si>
  <si>
    <t>"VZ4 425/125mm" 2</t>
  </si>
  <si>
    <t>"VZ15 425/125mm" 3*5</t>
  </si>
  <si>
    <t>974031664</t>
  </si>
  <si>
    <t>Vysekání rýh ve zdivu cihelném pro vtahování nosníků hl do 150 mm v do 150 mm</t>
  </si>
  <si>
    <t>"překlad nad dveřmi z 0.13 so 0.14"</t>
  </si>
  <si>
    <t>2*1,4</t>
  </si>
  <si>
    <t>977151118</t>
  </si>
  <si>
    <t>Jádrové vrty diamantovými korunkami do stavebních materiálů D přes 90 do 100 mm</t>
  </si>
  <si>
    <t>"VZ8" 1*0,05</t>
  </si>
  <si>
    <t>977151124</t>
  </si>
  <si>
    <t>Jádrové vrty diamantovými korunkami do stavebních materiálů D přes 150 do 180 mm</t>
  </si>
  <si>
    <t>"VZ5 pr. 160" 1*0,15</t>
  </si>
  <si>
    <t>"VZ16 pr. 160" 3*1*0,15</t>
  </si>
  <si>
    <t>977151125</t>
  </si>
  <si>
    <t>Jádrové vrty diamantovými korunkami do stavebních materiálů D přes 180 do 200 mm</t>
  </si>
  <si>
    <t>"VZ7 pr 200" 1*0,2</t>
  </si>
  <si>
    <t>"VZ14 pr 200" 3*(5*0,15+2*0,2)</t>
  </si>
  <si>
    <t>977151127</t>
  </si>
  <si>
    <t>Jádrové vrty diamantovými korunkami do stavebních materiálů D přes 225 do 250 mm</t>
  </si>
  <si>
    <t xml:space="preserve">"D13" </t>
  </si>
  <si>
    <t>"VZ6 pr 250" 1*0,15</t>
  </si>
  <si>
    <t>"VZ9 pr 250" 1*0,05</t>
  </si>
  <si>
    <t>"VZ10 pr 250" 2*0,4</t>
  </si>
  <si>
    <t>977151218</t>
  </si>
  <si>
    <t>Jádrové vrty dovrchní diamantovými korunkami do stavebních materiálů D přes 90 do 100 mm</t>
  </si>
  <si>
    <t>"VZ12 pr 100" 4*0,35</t>
  </si>
  <si>
    <t>"stropem v inst. šachtách" 6*0,25</t>
  </si>
  <si>
    <t>977151227</t>
  </si>
  <si>
    <t>Jádrové vrty dovrchní diamantovými korunkami do stavebních materiálů D přes 225 do 250 mm</t>
  </si>
  <si>
    <t>"VZ11 pr 250" 4*0,35</t>
  </si>
  <si>
    <t>977991</t>
  </si>
  <si>
    <t>Prostup střechou (kompletní skladbou) pr. 100 mm</t>
  </si>
  <si>
    <t>977992</t>
  </si>
  <si>
    <t>Prostup střechou (kompletní skladbou) pr. 125 mm (pro vedení komínků od kotlů)</t>
  </si>
  <si>
    <t>977312113</t>
  </si>
  <si>
    <t>Řezání stávajících betonových mazanin vyztužených hl do 150 mm</t>
  </si>
  <si>
    <t>2,55+2*1,2</t>
  </si>
  <si>
    <t>978013141</t>
  </si>
  <si>
    <t>Otlučení (osekání) vnitřní vápenné nebo vápenocementové omítky stěn v rozsahu přes 10 do 30 %</t>
  </si>
  <si>
    <t>"pro opravy omítek"</t>
  </si>
  <si>
    <t>985132311</t>
  </si>
  <si>
    <t>Ruční dočištění ploch líce kleneb a podhledů ocelových kartáči</t>
  </si>
  <si>
    <t>"dočištění povrchu stropu"</t>
  </si>
  <si>
    <t>67,056*19 "Přepočtené koeficientem množství</t>
  </si>
  <si>
    <t>998018001</t>
  </si>
  <si>
    <t>Přesun hmot ruční pro budovy v do 6 m</t>
  </si>
  <si>
    <t>5,535*0,00033 "Přepočtené koeficientem množství</t>
  </si>
  <si>
    <t>711112001</t>
  </si>
  <si>
    <t>Provedení izolace proti zemní vlhkosti svislé za studena nátěrem penetračním</t>
  </si>
  <si>
    <t>10,5*0,00034 "Přepočtené koeficientem množství</t>
  </si>
  <si>
    <t>"v místě nového schodiště"</t>
  </si>
  <si>
    <t>2,55*1,2+0,5*(2,55+2*1,2)</t>
  </si>
  <si>
    <t>5,535*1,1655 "Přepočtené koeficientem množství</t>
  </si>
  <si>
    <t>711142559</t>
  </si>
  <si>
    <t>Provedení izolace proti zemní vlhkosti pásy přitavením svislé NAIP</t>
  </si>
  <si>
    <t>1*(2*2,55+2*1,2)</t>
  </si>
  <si>
    <t>"doplnění vnější po zrušení kanálu a teplovodu"</t>
  </si>
  <si>
    <t>1+2</t>
  </si>
  <si>
    <t>10,5*1,221 "Přepočtené koeficientem množství</t>
  </si>
  <si>
    <t>998711101</t>
  </si>
  <si>
    <t>Přesun hmot tonážní pro izolace proti vodě, vlhkosti a plynům v objektech v do 6 m</t>
  </si>
  <si>
    <t>721210813</t>
  </si>
  <si>
    <t>Demontáž vpustí podlahových z kyselinovzdorné kameniny DN 100</t>
  </si>
  <si>
    <t>"ozn.P"</t>
  </si>
  <si>
    <t>731</t>
  </si>
  <si>
    <t>Ústřední vytápění - kotelny</t>
  </si>
  <si>
    <t>73101</t>
  </si>
  <si>
    <t>Demontáž stávajících plynových kotlů, zásobníků TUV a technického vybavení - úpravna vody, sahara, vše vč. potrubí (dle specifikace v technické zprávě), vč. odvozu a likvidace</t>
  </si>
  <si>
    <t>763</t>
  </si>
  <si>
    <t>Konstrukce suché výstavby</t>
  </si>
  <si>
    <t>763131722</t>
  </si>
  <si>
    <t>SDK podhled skoková změna v přes 0,5 m</t>
  </si>
  <si>
    <t>"odskok v úrovni podhledu na chodbě u dveří D4"</t>
  </si>
  <si>
    <t>2,45</t>
  </si>
  <si>
    <t>763135291</t>
  </si>
  <si>
    <t>Montáž SDK kazetového podhledu na zavěšenou nosnou konstrukci</t>
  </si>
  <si>
    <t>"0.03" 63,03</t>
  </si>
  <si>
    <t>"1.02" 48,76</t>
  </si>
  <si>
    <t>"2.02" 48,76</t>
  </si>
  <si>
    <t>"3.02" 48,76</t>
  </si>
  <si>
    <t>209,31*1,05 "Přepočtené koeficientem množství</t>
  </si>
  <si>
    <t>998763303</t>
  </si>
  <si>
    <t>Přesun hmot tonážní pro sádrokartonové konstrukce v objektech v přes 12 do 24 m</t>
  </si>
  <si>
    <t>766660001</t>
  </si>
  <si>
    <t>Montáž dveřních křídel otvíravých jednokřídlových š do 0,8 m do ocelové zárubně</t>
  </si>
  <si>
    <t>61162086</t>
  </si>
  <si>
    <t>dveře jednokřídlé dřevotřískové povrch laminátový plné 800x1970-2100mm kompletní provedení dle D26, ozn. D1</t>
  </si>
  <si>
    <t>766660022</t>
  </si>
  <si>
    <t>Montáž dveřních křídel otvíravých jednokřídlových š přes 0,8 m požárních do ocelové zárubně</t>
  </si>
  <si>
    <t>61165314</t>
  </si>
  <si>
    <t>dveře jednokřídlé dřevotřískové protipožární EW 30 DP3 C2 povrch laminátový plné 900x1970-2100mm kompletní provedení dle D26, ozn. D2</t>
  </si>
  <si>
    <t>611653141</t>
  </si>
  <si>
    <t>dveře jednokřídlé dřevotřískové protipožární EW 30 DP3 C2 povrch laminátový plné 900x1970-2100mm kompletní provedení dle D26, ozn. D3</t>
  </si>
  <si>
    <t>766660717</t>
  </si>
  <si>
    <t>Montáž dveřních křídel samozavírače na ocelovou zárubeň</t>
  </si>
  <si>
    <t>54917265</t>
  </si>
  <si>
    <t>samozavírač dveří</t>
  </si>
  <si>
    <t>766660728</t>
  </si>
  <si>
    <t>Montáž dveřního interiérového kování - zámku</t>
  </si>
  <si>
    <t>549641501</t>
  </si>
  <si>
    <t>vložka zámková cylindrická oboustranná - generální klíč</t>
  </si>
  <si>
    <t>766660729</t>
  </si>
  <si>
    <t>Montáž dveřního interiérového kování - štítku s klikou</t>
  </si>
  <si>
    <t>54914620</t>
  </si>
  <si>
    <t>kování dveřní vrchní klika včetně rozet a montážního materiálu</t>
  </si>
  <si>
    <t>998766101</t>
  </si>
  <si>
    <t>Přesun hmot tonážní pro kce truhlářské v objektech v do 6 m</t>
  </si>
  <si>
    <t>"zábradlí jímky"</t>
  </si>
  <si>
    <t>2*2+2*3,4</t>
  </si>
  <si>
    <t>"D13,26"</t>
  </si>
  <si>
    <t>"Z8" 2+1,25</t>
  </si>
  <si>
    <t>ocelové tyčové zábradlí, výčka 1000 mm, vč. povrchové úpravy - kompletní provedení dle D26 výpis zámečnických výrobků</t>
  </si>
  <si>
    <t>767510111</t>
  </si>
  <si>
    <t>Montáž osazení kanálového krytu</t>
  </si>
  <si>
    <t>""zakrytí stávající prohlubně v m.č. 0.09 - viz řez E"</t>
  </si>
  <si>
    <t>2860001</t>
  </si>
  <si>
    <t>poklop na stávající prohlubeň v m.č. 0.09</t>
  </si>
  <si>
    <t>767996701</t>
  </si>
  <si>
    <t>Demontáž atypických zámečnických konstrukcí řezáním hm jednotlivých dílů do 50 kg</t>
  </si>
  <si>
    <t>"ozn.B ocelové poklopy vč. rámů"</t>
  </si>
  <si>
    <t>(2,2*0,8+0,3*(0,4+2,2+5,8+3*0,7))*42</t>
  </si>
  <si>
    <t>998767101</t>
  </si>
  <si>
    <t>Přesun hmot tonážní pro zámečnické konstrukce v objektech v do 6 m</t>
  </si>
  <si>
    <t>771151021</t>
  </si>
  <si>
    <t>Samonivelační stěrka podlah pevnosti 30 MPa tl 3 mm</t>
  </si>
  <si>
    <t>"v místě vybourání stávající dlažby"</t>
  </si>
  <si>
    <t>"0.08" 2*2,725+2*3,8-0,8</t>
  </si>
  <si>
    <t>"0.07" 2,725+2*1,9-0,8</t>
  </si>
  <si>
    <t>"0.09" 2,725+2*5,8</t>
  </si>
  <si>
    <t>"0.10" 1,6+1,2+2,4</t>
  </si>
  <si>
    <t>37,5*2,4 "Přepočtené koeficientem množství</t>
  </si>
  <si>
    <t>"podlaha v 0.08, část 0.07,0.09,0.10"</t>
  </si>
  <si>
    <t>10,36</t>
  </si>
  <si>
    <t>2,725*1,9</t>
  </si>
  <si>
    <t>2,725*5,8</t>
  </si>
  <si>
    <t>1,6*2,4</t>
  </si>
  <si>
    <t>35,183*1,15 "Přepočtené koeficientem množství</t>
  </si>
  <si>
    <t>998771101</t>
  </si>
  <si>
    <t>Přesun hmot tonážní pro podlahy z dlaždic v objektech v do 6 m</t>
  </si>
  <si>
    <t>783</t>
  </si>
  <si>
    <t>Dokončovací práce - nátěry</t>
  </si>
  <si>
    <t>78301</t>
  </si>
  <si>
    <t>Nátěr ocelových zárubní (1x antikorozní, 1x základ, 2x email RAL 9006)</t>
  </si>
  <si>
    <t>783301303</t>
  </si>
  <si>
    <t>Bezoplachové odrezivění zámečnických konstrukcí</t>
  </si>
  <si>
    <t>783301311</t>
  </si>
  <si>
    <t>Odmaštění zámečnických konstrukcí vodou ředitelným odmašťovačem</t>
  </si>
  <si>
    <t>783314201</t>
  </si>
  <si>
    <t>Základní antikorozní jednonásobný syntetický standardní nátěr zámečnických konstrukcí</t>
  </si>
  <si>
    <t>"ozn. E - stávající trapézový strop"</t>
  </si>
  <si>
    <t>21,17</t>
  </si>
  <si>
    <t>783315101</t>
  </si>
  <si>
    <t>Mezinátěr jednonásobný syntetický standardní zámečnických konstrukcí</t>
  </si>
  <si>
    <t>783317101</t>
  </si>
  <si>
    <t>Krycí jednonásobný syntetický standardní nátěr zámečnických konstrukcí</t>
  </si>
  <si>
    <t>783901453</t>
  </si>
  <si>
    <t>Vysátí betonových podlah před provedením nátěru</t>
  </si>
  <si>
    <t>783933151</t>
  </si>
  <si>
    <t>Penetrační epoxidový nátěr hladkých betonových podlah</t>
  </si>
  <si>
    <t>783937161</t>
  </si>
  <si>
    <t>Krycí dvojnásobný epoxidový vodou ředitelný nátěr betonové podlahy</t>
  </si>
  <si>
    <t>784121001</t>
  </si>
  <si>
    <t>Oškrabání malby v mísnostech v do 3,80 m</t>
  </si>
  <si>
    <t>"0.11" 51,11+3,85*(2*3,05+2*5,4+2*5,15+2*1,7-3,6)-2,4*2,42</t>
  </si>
  <si>
    <t>"0.12" 68,09+3,85*(2*7,3+2*9,4-3,6)-4,2*2,65-3,1*3,25</t>
  </si>
  <si>
    <t>"+ pro opravy omítek"</t>
  </si>
  <si>
    <t>"0.07" 3,35*2*1,5</t>
  </si>
  <si>
    <t>"0.08" 3,35*(3,8+2,725)</t>
  </si>
  <si>
    <t>"0.03" 3,85*(1,5+2,55+4,3+2,4+2,7+2*5)</t>
  </si>
  <si>
    <t>"0.07" 10,35+3,25*(2*2,725+2*3,8)</t>
  </si>
  <si>
    <t>"0.08" 10,36+3,25*(2*2,725+2*3,8)</t>
  </si>
  <si>
    <t>"0.10" 4*2,4+3,85*(2*4+2*2,4)</t>
  </si>
  <si>
    <t>"0.11" 51,11+3,85*(2*3,05+2*5,4+2*5,15+2*1,7)</t>
  </si>
  <si>
    <t>"0.12" 68,09+3,85*(2*7,3+2*9,4)-4,2*2,65+4-3,1*3,25+4</t>
  </si>
  <si>
    <t>"0.13" 3,85*6</t>
  </si>
  <si>
    <t>"0.14" 3,25*6,15+0,6*(2*2+1,2)</t>
  </si>
  <si>
    <t>3 - Zdravotechnika</t>
  </si>
  <si>
    <t>721 - Vnitřní kanalizace</t>
  </si>
  <si>
    <t>722 - Vnitřní vodovod</t>
  </si>
  <si>
    <t>724 - Strojní vybavení</t>
  </si>
  <si>
    <t>725 - Zařizovací předměty</t>
  </si>
  <si>
    <t>Vnitřní kanalizace</t>
  </si>
  <si>
    <t>721176102R00</t>
  </si>
  <si>
    <t>Potrubí HT připojovací D 40 x 1,8 mm</t>
  </si>
  <si>
    <t>vlastní</t>
  </si>
  <si>
    <t>721176222R00</t>
  </si>
  <si>
    <t>Potrubí KG svodné (ležaté) v zemi D 110 x 3,2 mm</t>
  </si>
  <si>
    <t>721194104R00</t>
  </si>
  <si>
    <t>Vyvedení odpadních výpustek D 40 x 1,8</t>
  </si>
  <si>
    <t>ACODRAIN</t>
  </si>
  <si>
    <t>Žlab ACO DRAIN DECKLINE P100 - 1,0 m</t>
  </si>
  <si>
    <t>ACODRAIN.1</t>
  </si>
  <si>
    <t>Žlab ACO DRAIN DECKLINE P100 - 1,0 m, se spodním odtokem DN 100</t>
  </si>
  <si>
    <t>ACODRAIN.2</t>
  </si>
  <si>
    <t>Žlab ACO DRAIN DECKLINE P100, boční čelo</t>
  </si>
  <si>
    <t>ACODRAIN.3</t>
  </si>
  <si>
    <t>Žlab ACO DRAIN DECKLINE P100, pachový uzávěr DN 100</t>
  </si>
  <si>
    <t>ACODRAIN.4</t>
  </si>
  <si>
    <t>Žlab ACO DRAIN DECKLINE P100, mřížkový rošt B125 - 1,0 m</t>
  </si>
  <si>
    <t>721225202R00</t>
  </si>
  <si>
    <t>Zápachová uzávěrka HL 136.3</t>
  </si>
  <si>
    <t>721225203R00</t>
  </si>
  <si>
    <t>Zápachová uzávěrka podomítková HL 138</t>
  </si>
  <si>
    <t>721290123R00</t>
  </si>
  <si>
    <t>Zkouška těsnosti kanalizace kouřem DN 300</t>
  </si>
  <si>
    <t>721290112R00</t>
  </si>
  <si>
    <t>Zkouška těsnosti kanalizace vodou DN 200</t>
  </si>
  <si>
    <t>998721103R00</t>
  </si>
  <si>
    <t>Přesun hmot pro vnitřní kanalizaci, výšky do 24 m</t>
  </si>
  <si>
    <t>722</t>
  </si>
  <si>
    <t>Vnitřní vodovod</t>
  </si>
  <si>
    <t>722176112R00</t>
  </si>
  <si>
    <t>Montáž rozvodů z plastů polyfúz. svařováním D 20mm</t>
  </si>
  <si>
    <t>722176114R00</t>
  </si>
  <si>
    <t>Montáž rozvodů z plastů polyfúz. svařováním D 32mm</t>
  </si>
  <si>
    <t>722176116R00</t>
  </si>
  <si>
    <t>Montáž rozvodů z plastů polyfúz. svařováním D 50mm</t>
  </si>
  <si>
    <t>722190401R00</t>
  </si>
  <si>
    <t>Vyvedení a upevnění výpustek DN 15</t>
  </si>
  <si>
    <t>722181213RT7</t>
  </si>
  <si>
    <t>Izolace návleková tl. stěny 13 mm, vnitřní průměr 22 mm</t>
  </si>
  <si>
    <t>722181213RV9</t>
  </si>
  <si>
    <t>Izolace návleková tl. stěny 13 mm, vnitřní průměr 40 mm</t>
  </si>
  <si>
    <t>722181213RY3</t>
  </si>
  <si>
    <t>Izolace návleková tl. stěny 13 mm, vnitřní průměr 63 mm</t>
  </si>
  <si>
    <t>722237123R00</t>
  </si>
  <si>
    <t>Kohout kulový,2xvnitřní záv.  DN 25</t>
  </si>
  <si>
    <t>722237125R00</t>
  </si>
  <si>
    <t>Kohout kulový,2xvnitřní záv.  DN 40</t>
  </si>
  <si>
    <t>722231162R00</t>
  </si>
  <si>
    <t>Ventil pojistný pružinový P10-237-616, G 3/4</t>
  </si>
  <si>
    <t>722237665R00</t>
  </si>
  <si>
    <t>Klapka zpětná,2xvnitřní závit GIACOMINI N5 DN 40</t>
  </si>
  <si>
    <t>722190223R00</t>
  </si>
  <si>
    <t>Přípojky vodovodní pro pevné připojení DN 25</t>
  </si>
  <si>
    <t>soubor</t>
  </si>
  <si>
    <t>722190225R00</t>
  </si>
  <si>
    <t>Přípojky vodovodní pro pevné připojení DN 40</t>
  </si>
  <si>
    <t>722280108R00</t>
  </si>
  <si>
    <t>Tlaková zkouška vodovodního potrubí DN 50</t>
  </si>
  <si>
    <t>722290234R00</t>
  </si>
  <si>
    <t>Proplach a dezinfekce vodovod.potrubí DN 80</t>
  </si>
  <si>
    <t>998722103R00</t>
  </si>
  <si>
    <t>Přesun hmot pro vnitřní vodovod, výšky do 24 m</t>
  </si>
  <si>
    <t>724</t>
  </si>
  <si>
    <t>Strojní vybavení</t>
  </si>
  <si>
    <t>724149101R00</t>
  </si>
  <si>
    <t>Čerpadlo cirkulační do potrubí WILO STAR-Z 25/6</t>
  </si>
  <si>
    <t>998724103R00</t>
  </si>
  <si>
    <t>Přesun hmot pro strojní vybavení, výšky do 24 m</t>
  </si>
  <si>
    <t>725</t>
  </si>
  <si>
    <t>Zařizovací předměty</t>
  </si>
  <si>
    <t>725017101R00</t>
  </si>
  <si>
    <t>Umyvadlo diturvitové na šrouby , 55 cm, bílé</t>
  </si>
  <si>
    <t>725813112U00</t>
  </si>
  <si>
    <t>Ventil rohový G 1/2" připoj.</t>
  </si>
  <si>
    <t>725814126R00</t>
  </si>
  <si>
    <t>Ventil pračkový IVAR.ART.240 DN 15 x DN 20</t>
  </si>
  <si>
    <t>725823111R00</t>
  </si>
  <si>
    <t>Baterie umyvadlová stoján. ruční, bez otvír.odpadu</t>
  </si>
  <si>
    <t>998725103R00</t>
  </si>
  <si>
    <t>Přesun hmot pro zařizovací předměty, výšky do 24 m</t>
  </si>
  <si>
    <t>4 - Plynovod</t>
  </si>
  <si>
    <t>8 - Trubní vedení</t>
  </si>
  <si>
    <t>96 - Bourání konstrukcí</t>
  </si>
  <si>
    <t>723 - Vnitřní plynovod</t>
  </si>
  <si>
    <t>VN - Vedlejší náklady</t>
  </si>
  <si>
    <t>Trubní vedení</t>
  </si>
  <si>
    <t>NAPOJ1</t>
  </si>
  <si>
    <t>Napojení na stávající potrubí, STL plynovod v zemi, svařovaný spoj ocel. potrubí, DN40</t>
  </si>
  <si>
    <t>14310503.AR</t>
  </si>
  <si>
    <t>Trubka ocel. izolovaná bralenem DN40-6/4"chránička</t>
  </si>
  <si>
    <t>230200005R00</t>
  </si>
  <si>
    <t>Montáž plynovod.přípojek svařováním DN 1 1/2"/40/, potrubí ocel s bralen. izolací, uložení ve výkopu</t>
  </si>
  <si>
    <t>899721112R00</t>
  </si>
  <si>
    <t>Fólie výstražná z PVC, šířka 30 cm, žlutá "POZOR PLYN"</t>
  </si>
  <si>
    <t>998272201R00</t>
  </si>
  <si>
    <t>Přesun hmot, trubní vedení ocelové, otevřený výkop</t>
  </si>
  <si>
    <t>Bourání konstrukcí</t>
  </si>
  <si>
    <t>962042321R00</t>
  </si>
  <si>
    <t>Bourání zdiva nadzákladového z betonu prostého, (původní obetonování potrubí v exteriéru)</t>
  </si>
  <si>
    <t>979082111R00</t>
  </si>
  <si>
    <t>Vnitrostaveništní doprava suti do 10 m</t>
  </si>
  <si>
    <t>723</t>
  </si>
  <si>
    <t>Vnitřní plynovod</t>
  </si>
  <si>
    <t>SKRN1</t>
  </si>
  <si>
    <t>Dodávka a montáž skříně, venkovní na pilíř, na obvodovou stěnu, beton, 900 x 800 x 400 mm, pro plynoměr G16 a regulátor, instalační rám, dvířka s větracími otvory a výstražným značením, univerzální plynařský zámek</t>
  </si>
  <si>
    <t>SKRN2</t>
  </si>
  <si>
    <t>Dodávka a montáž plechové skříně, na omítku, pro HUP kotelny a havarijní ventil, 450 x 900 x 250 mm, nátěr šedou akrylátovou barvou, dvířka s větracími otvory a výstražným značením, univerzální plynařský zámek</t>
  </si>
  <si>
    <t>230200116R00</t>
  </si>
  <si>
    <t>Nasunutí potrubní sekce do ocel.chráničky, DN 50, (prostup konstrukcí)</t>
  </si>
  <si>
    <t>230200117R00</t>
  </si>
  <si>
    <t>Nasunutí potrubní sekce do ocel.chráničky, DN 80, (prostup konstrukcí)</t>
  </si>
  <si>
    <t>28614052R</t>
  </si>
  <si>
    <t>Chránička plynová PEHD d 63 x 3,0 x 6000 mm, (potrubí v podhledu)</t>
  </si>
  <si>
    <t>230193002R00</t>
  </si>
  <si>
    <t>Nasunutí potrubní sekce do chráničky do DN 80</t>
  </si>
  <si>
    <t>230194002R00</t>
  </si>
  <si>
    <t>Utěsnění chráničky manžetou DN 80</t>
  </si>
  <si>
    <t>723120203R00</t>
  </si>
  <si>
    <t>Potrubí ocelové závitové černé svařované DN 20</t>
  </si>
  <si>
    <t>723120204R00</t>
  </si>
  <si>
    <t>Potrubí ocelové závitové černé svařované DN 25</t>
  </si>
  <si>
    <t>723120205R00</t>
  </si>
  <si>
    <t>Potrubí ocelové závitové černé svařované DN 32</t>
  </si>
  <si>
    <t>723120206R00</t>
  </si>
  <si>
    <t>Potrubí ocelové závitové černé svařované DN 40</t>
  </si>
  <si>
    <t>723150318R00</t>
  </si>
  <si>
    <t>Potrubí ocelové hladké černé svařované D 219x6,3 (plynový akumulátor)</t>
  </si>
  <si>
    <t>723150365R00</t>
  </si>
  <si>
    <t>Potrubí ocel. černé svařované - chráničky D 38/2,6, (prostup konstrukcí)</t>
  </si>
  <si>
    <t>723150368R00</t>
  </si>
  <si>
    <t>Potrubí ocel. černé svařované - chráničky D 76/3,2, (prostup konstrukcí)</t>
  </si>
  <si>
    <t>723120804R00</t>
  </si>
  <si>
    <t>Demontáž potrubí svařovaného závitového do DN 25</t>
  </si>
  <si>
    <t>723120805R00</t>
  </si>
  <si>
    <t>Demontáž potrubí svařovaného závitového DN 25-50</t>
  </si>
  <si>
    <t>723150804R00</t>
  </si>
  <si>
    <t>Demontáž potrubí ocel.hladkého svařovaného D 108</t>
  </si>
  <si>
    <t>723160336R00</t>
  </si>
  <si>
    <t>Rozpěrka přípojky plynoměru G 6/4</t>
  </si>
  <si>
    <t>723160818R00</t>
  </si>
  <si>
    <t>Demontáž přípojek k plynoměru,závit s ochozem G 2</t>
  </si>
  <si>
    <t>pár</t>
  </si>
  <si>
    <t>723190253R00</t>
  </si>
  <si>
    <t>Vyvedení a upevnění plynovodních výpustek DN 25</t>
  </si>
  <si>
    <t>723190901R00</t>
  </si>
  <si>
    <t>Uzavření nebo otevření plynového potrubí</t>
  </si>
  <si>
    <t>723190907R00</t>
  </si>
  <si>
    <t>Odplynění stávajícího plynového potrubí</t>
  </si>
  <si>
    <t>723190907R00.1</t>
  </si>
  <si>
    <t>Odvzdušnění a napuštění plynového potrubí</t>
  </si>
  <si>
    <t>723190909R00</t>
  </si>
  <si>
    <t>Zkouška tlaková plynového potrubí</t>
  </si>
  <si>
    <t>723190913R00</t>
  </si>
  <si>
    <t>Navaření odbočky na plynové potrubí DN 20, na pl. akumulátor</t>
  </si>
  <si>
    <t>723190914R00</t>
  </si>
  <si>
    <t>Navaření odbočky na plynové potrubí DN 25, na pl. akumulátor</t>
  </si>
  <si>
    <t>723190916R00</t>
  </si>
  <si>
    <t>Navaření odbočky na plynové potrubí DN 40, na pl. akumulátor</t>
  </si>
  <si>
    <t>723225113R00</t>
  </si>
  <si>
    <t>Ventil vzorkovací přímý, vnitřní z. DN15</t>
  </si>
  <si>
    <t>723230802R00</t>
  </si>
  <si>
    <t>Demontáž středotlakého regulátoru - dvojitá řada</t>
  </si>
  <si>
    <t>723237214R00</t>
  </si>
  <si>
    <t>Kohout kulový,2xvnitřní závit, DN 20, pro topné plyny</t>
  </si>
  <si>
    <t>723237215R00</t>
  </si>
  <si>
    <t>Kohout kulový,2xvnitřní závit, DN 25, pro topné plyny</t>
  </si>
  <si>
    <t>723237217R00</t>
  </si>
  <si>
    <t>Kohout kulový,2xvnitřní závit, DN 40, pro topné plyny</t>
  </si>
  <si>
    <t>723237218R00</t>
  </si>
  <si>
    <t>Kohout kulový,2xvnitřní závit, DN 50, pro topné plyny, HUP pro kotelnu</t>
  </si>
  <si>
    <t>VENTIL1</t>
  </si>
  <si>
    <t>Havarijní plynový ventil, bez proudu zavřeno, závitový DN50, max.přetlak do 50 kPa, pro teplotu okolí -20 až +60 °C, teplota plynu max. 80 °C, s ruč.otvíráním, libovolná montážní poloha, 230 VAC, IP65</t>
  </si>
  <si>
    <t>723239106R00</t>
  </si>
  <si>
    <t>Montáž plynovodních armatur, 2 závity, G 2</t>
  </si>
  <si>
    <t>REG1</t>
  </si>
  <si>
    <t>Regulátor tlaku plynu, s vestavěným pojistným ventilem a bezpečnostním uzávěrem při výkyvu tlaku, regulační třída AC15; vstup STL 0,1-0,3 MPa, jmen.výstup 2 kPa, uzavírací přetlak max 2,6 kPa, třída SZ10, pojistný tlak pp 2,9-3,5 kPa, pbmax 3,6-5,0 kPa, p</t>
  </si>
  <si>
    <t>723239201R00</t>
  </si>
  <si>
    <t>Montáž regulátoru středotl. jednod. přírub. do DN, 40</t>
  </si>
  <si>
    <t>723260802R00</t>
  </si>
  <si>
    <t>Demontáž plynoměrů PS 20, PS 30, PL 4 - provede správce plynovod. Sítě</t>
  </si>
  <si>
    <t>723261914R00</t>
  </si>
  <si>
    <t>Montáž plynoměru - provede správce plynovodní sítě</t>
  </si>
  <si>
    <t>723290821R00</t>
  </si>
  <si>
    <t>Přesun vybouraných hmot - plynovody, H do 6 m</t>
  </si>
  <si>
    <t>55283866R</t>
  </si>
  <si>
    <t>Dýnka mírně bombírovaná d 219/6, pro plynový akumulátor</t>
  </si>
  <si>
    <t>733193939R00</t>
  </si>
  <si>
    <t>Oprava-zaslepení potrubí dýnkem D 219 mm</t>
  </si>
  <si>
    <t>734100811R00</t>
  </si>
  <si>
    <t>Demontáž armatur se dvěma přírubami do DN 50</t>
  </si>
  <si>
    <t>734190814R00</t>
  </si>
  <si>
    <t>Rozpojení přírubového spoje DN 50</t>
  </si>
  <si>
    <t>734420811R00</t>
  </si>
  <si>
    <t>Demontáž tlakoměrů se spodním přípojením</t>
  </si>
  <si>
    <t>388412536R</t>
  </si>
  <si>
    <t>Tlakoměr standardní typ, pro technické plyny, rozsah 0 - 0,006 MPa</t>
  </si>
  <si>
    <t>734429102R00</t>
  </si>
  <si>
    <t>Montáž tlakoměru</t>
  </si>
  <si>
    <t>783126550R00</t>
  </si>
  <si>
    <t>Nátěr syntetický plnostěnné 2x + 1x email, žlutá NTL plynovod, plynový akumulátor</t>
  </si>
  <si>
    <t>783424340R00</t>
  </si>
  <si>
    <t>Nátěr syntet. potrubí do DN 50 mm  Z+2x +1x email, žlutá NTL plynovod</t>
  </si>
  <si>
    <t>998723101R00</t>
  </si>
  <si>
    <t>Přesun hmot pro vnitřní plynovod, výšky do 6 m</t>
  </si>
  <si>
    <t>VN</t>
  </si>
  <si>
    <t>Vedlejší náklady</t>
  </si>
  <si>
    <t>005231010R</t>
  </si>
  <si>
    <t>Revize NTL plynovodu</t>
  </si>
  <si>
    <t>Soubor</t>
  </si>
  <si>
    <t>005241010R</t>
  </si>
  <si>
    <t>Dokumentace skutečného provedení</t>
  </si>
  <si>
    <t>5 - Vzduchotechnika</t>
  </si>
  <si>
    <t>D1 - Přelouč DM 2.etapa</t>
  </si>
  <si>
    <t>D1</t>
  </si>
  <si>
    <t>Přelouč DM 2.etapa</t>
  </si>
  <si>
    <t>VJ</t>
  </si>
  <si>
    <t>D+M Větrací jednotka učeben v ležatém venkovním provedení o výkonu 4610/3850 m³/h (přívod/odvod), rychlost ve volném průřezu jednotky 1,96/1,85 m/s (přívod/odvod), jednotka vybavena protiproudým rekuperátorem, celý popis viz poznámka</t>
  </si>
  <si>
    <t>ks</t>
  </si>
  <si>
    <t>RP160</t>
  </si>
  <si>
    <t>D+M Regulátor variabilního průtoku vzduchu d160 mm opatřený z výroby 50-ti mm protihlukové izolace z minerální vlny, regulátor je kruhové konstrukce z pozinkované oceli, celý popis viz poznámka</t>
  </si>
  <si>
    <t>RP250</t>
  </si>
  <si>
    <t>D+M Regulátor variabilního průtoku vzduchu d250 mm opatřený z výroby 50-ti mm protihlukové izolace z minerální vlny, regulátor je kruhové konstrukce z pozinkované oceli, celý popis viz poznámka</t>
  </si>
  <si>
    <t>Poznámka k položce:
Poznámka k položce: Regulátor variabilního průtoku vzduchu d250 mm opatřený z výroby 50-ti mm protihlukové izolace z minerální vlny, regulátor je kruhové konstrukce z pozinkované oceli, variabilní nastavení množství vzduchu uvnitř regulátoru zajišťuje list klapky, který je spojený se servopohonem umístěným na vnější straně pláště regulátoru, gumové těsnění na listu klapky je při uzavření regulátoru zajišťuje třídu těsnosti 4 dle EN 1751, snímání diference tlaku je zajištěno vnitřním měřícím křížem, diferenční tlak je vyhodnocen na servopohonu, připojovací hrdlo regulátoru je opatřeno gumovým těsněním a zajišťuje třídu těsnosti pláště C dle EN 1751, regulátor bude nastaven v rozsahu uvedeném na výkrese, požadované množství bude řízeno přes komunikační protokol dle prostorového čidla CO2, řízení bude obstarávat centrální sběrnice optimalizátoru ventilátoru viz TZ</t>
  </si>
  <si>
    <t>TV200</t>
  </si>
  <si>
    <t>D+M Kruhová textilní výusť šitá na míru d200 mm a délka 7 m, průtok dle hodnoty uvedené na výkrese, výusť z 100% polyesteru o hmotnosti 200g/m² a tloušťce 0,3 mm, celý popis viz poznámka</t>
  </si>
  <si>
    <t>TV250</t>
  </si>
  <si>
    <t>D+M Kruhová textilní výusť šitá na míru d250 mm a délka 7 m, průtok dle hodnoty uvedené na výkrese, výusť z 100% polyesteru o hmotnosti 200g/m² a tloušťce 0,3 mm, celý popis viz poznámka</t>
  </si>
  <si>
    <t>TH1</t>
  </si>
  <si>
    <t>D+M Buňkový tlumič hluku 600x500 mm dl. 1 m a šířce buňky 200 mm, tlumič z pozinkovaného plechu s absorpční výplní z nehořlavého zvukoizolačního materiálu odděleného od proudícího média netkanou kašírovanou textílií, tlumič osazen náběhy na obou koncích</t>
  </si>
  <si>
    <t>TH2</t>
  </si>
  <si>
    <t>D+M Buňkový tlumič hluku 600x500 mm dl. 1,5 m a šířce buňky 200 mm, tlumič z pozinkovaného plechu s absorpční výplní z nehořlavého zvukoizolačního materiálu odděleného od proudícího média netkanou kašírovanou textílií, tlumič osazen náběhy na obou koncích</t>
  </si>
  <si>
    <t>TH3</t>
  </si>
  <si>
    <t>D+M Kruhový tlumič hluku ∅315 mm dl. 0,9 m, tlumič z pozinkovaného plechu s absorpční výplní z nehořlavého zvukoizolačního materiálu odděleného od proudícího média netkanou kašírovanou textílií a perforovaným plechem</t>
  </si>
  <si>
    <t>RV1ex</t>
  </si>
  <si>
    <t>D+M Radiální plastový kyselinovzdorný ventilátor s certifikací EX, II 2G Ex h IIB+H2 T4 Gb pro prostory s nebezpečím výbuchu, skříň ventilátoru z UV odolného PE plastu, oběžné kolo z PP plastu, motor vybavený vestavěnými termistory PTC celý popis viz pozn</t>
  </si>
  <si>
    <t>RV2ex</t>
  </si>
  <si>
    <t>RV3</t>
  </si>
  <si>
    <t>D+M Odvodní čtyřhranný radiální ventilátor s oběžným kolem s dozadu zahnutými lopatkami a poháněný EC motorem o příkonu 160 W 230 V, ventilátor o vzduchovém výkonu 1560 m3/h, na výfuku z ventilátoru osazen šikmý kus se sítem 20x20 mm, celý popis viz pozná</t>
  </si>
  <si>
    <t>Dig</t>
  </si>
  <si>
    <t>D+M Ocelová pozinkovaná digestoř 3x1,3x0,5 m, digestoř dělena na dvě montážní sekce oddělené přepážkou, digestoř určena pro odsávaní nekorozivních a nevýdušných směsí</t>
  </si>
  <si>
    <t>CHLi</t>
  </si>
  <si>
    <t>D+M Vnitřní nástěnná chladící jednotka split systému o výkonu 2,5 kW o rozměrech 293x798x230 mm, jednotka řízena IR ovladačem dodávaným s jednotkou</t>
  </si>
  <si>
    <t>CHLe</t>
  </si>
  <si>
    <t>D+M Venkovní chladící jednotka split systému umístěná na střeše na systémové ocelové konstrukci, jenž bude kotvena k betonové dlaždici, jednotka o akustickém výkonu 64 dB(A), celý popis viz poznámka</t>
  </si>
  <si>
    <t>TJ</t>
  </si>
  <si>
    <t>D+M Teplovzdušná topná jednotka typu ,,SAHARA" o maximálním vzduchovém výkonu 1600 m³/h, topný výkon jednotky min 19,4 kW (při venkovní teplotě -12°C a topném spádu 65/45°C), jednotka vybavena směšovací komorou a filtrem, celý popis viz poznámka</t>
  </si>
  <si>
    <t>PK.200.200</t>
  </si>
  <si>
    <t>D+M Požární klapka čtyřhranná 200x200 mm o požární odolnosti EIS60, list klapky je z kalcium-silikátových bezazbestových desek a je uložen v ochranném rámu klapky, ochranný rám nebo plášť požární klapky se skládá z dílů celý popis viz poznámka</t>
  </si>
  <si>
    <t>PK.250.250</t>
  </si>
  <si>
    <t>D+M Požární klapka čtyřhranná 250x250 mm o požární odolnosti EIS60, list klapky je z kalcium-silikátových bezazbestových desek a je uložen v ochranném rámu klapky, ochranný rám nebo plášť požární klapky se skládá z dílů celý popis viz poznámka</t>
  </si>
  <si>
    <t>PK.400.200</t>
  </si>
  <si>
    <t>D+M Požární klapka čtyřhranná 400x200 mm o požární odolnosti EIS60, list klapky je z kalcium-silikátových bezazbestových desek a je uložen v ochranném rámu klapky, ochranný rám nebo plášť požární klapky se skládá z dílů celý popis viz poznámka</t>
  </si>
  <si>
    <t>001</t>
  </si>
  <si>
    <t>D+M Ocelové pozinkované čtyřhranné potrubí spojované na příruby - přímé trouby</t>
  </si>
  <si>
    <t>002</t>
  </si>
  <si>
    <t>D+M Ocelové pozinkované čtyřhranné potrubí spojované na příruby - tvarovky</t>
  </si>
  <si>
    <t>003</t>
  </si>
  <si>
    <t>D+M Ocelové pozinkované kruhové spiro potrubí d160 mm spojované na vsuvky vč. 30% tvarovek</t>
  </si>
  <si>
    <t>004</t>
  </si>
  <si>
    <t>D+M Ocelové pozinkované kruhové spiro potrubí d200 mm spojované na vsuvky vč. 30% tvarovek</t>
  </si>
  <si>
    <t>005</t>
  </si>
  <si>
    <t>D+M Ocelové pozinkované kruhové spiro potrubí d225 mm spojované na vsuvky vč. 30% tvarovek</t>
  </si>
  <si>
    <t>006</t>
  </si>
  <si>
    <t>D+M Ocelové pozinkované kruhové spiro potrubí d250 mm spojované na vsuvky vč. 30% tvarovek</t>
  </si>
  <si>
    <t>007</t>
  </si>
  <si>
    <t>D+M Ocelové pozinkované kruhové spiro potrubí d315 mm spojované na vsuvky vč. 30% tvarovek</t>
  </si>
  <si>
    <t>008</t>
  </si>
  <si>
    <t>D+M Plastové potrubí d100 mm PPsEL kyselinovzdorné a vhodné do prostředí s nebezpečím výbuchu</t>
  </si>
  <si>
    <t>009</t>
  </si>
  <si>
    <t>D+M Plastové potrubí d250 mm PPsEL kyselinovzdorné a vhodné do prostředí s nebezpečím výbuchu</t>
  </si>
  <si>
    <t>010</t>
  </si>
  <si>
    <t>D+M Ohebný tlumič hluku d160 mm dl. 1 m tvořený z vnitřní hadice z netkané textílie, tepelně hlukovou izolací tl. 25 mm překrytou vnějším pláštěm z laminovaného hliníku, připojovací hrdla z pozinkovaného plechu, celý popis viz poznámka</t>
  </si>
  <si>
    <t>011</t>
  </si>
  <si>
    <t>D+M Ohebný tlumič hluku d250 mm dl. 1 m tvořený z vnitřní hadice z netkané textílie, tepelně hlukovou izolací tl. 25 mm překrytou vnějším pláštěm z laminovaného hliníku, připojovací hrdla z pozinkovaného plechu, celý popis viz poznámka</t>
  </si>
  <si>
    <t>012</t>
  </si>
  <si>
    <t>D+M Vyústka komfortní jednořadá 425x125 mm</t>
  </si>
  <si>
    <t>013</t>
  </si>
  <si>
    <t>D+M Zpětná klapka d315 mm</t>
  </si>
  <si>
    <t>014</t>
  </si>
  <si>
    <t>D+M Fasádní protidešťová žaluzie 500x500 mm</t>
  </si>
  <si>
    <t>015</t>
  </si>
  <si>
    <t>D+M Ukončení potrubí šikmým kusem se sítem 20x20 mm</t>
  </si>
  <si>
    <t>016</t>
  </si>
  <si>
    <t>D+M Ukočení potrubí se zpětnou klakou d125 mm PPsEL kyselinovzdorné a vhodné do prostředí s nebezpečím výbuchu s certifikací EX, II 2G Ex h IIB+H2 T4 Gb</t>
  </si>
  <si>
    <t>017</t>
  </si>
  <si>
    <t>D+M Ukočení potrubí se zpětnou klakou d200 mm PPsEL kyselinovzdorné a vhodné do prostředí s nebezpečím výbuchu s certifikací EX, II 2G Ex h IIB+H2 T4 Gb</t>
  </si>
  <si>
    <t>018</t>
  </si>
  <si>
    <t>D+M Pružná vložka d125 mm pro ventilátory do prostředí s nebezpečím výbuchu s certifikací EX, II 2G Ex h IIB+H2 T4 Gb</t>
  </si>
  <si>
    <t>019</t>
  </si>
  <si>
    <t>D+M Pružná vložka d200 mm  pro ventilátory do prostředí s nebezpečím výbuchu s certifikací EX, II 2G Ex h IIB+H2 T4 Gb</t>
  </si>
  <si>
    <t>020</t>
  </si>
  <si>
    <t>D+M Sdružené Cu potrubí d6/10 mm opatřené kaučukovou izolací vč. komunikačního vodiče</t>
  </si>
  <si>
    <t>021</t>
  </si>
  <si>
    <t>D+M Izolace potrubí do interiéru minerální vatou tl. 25 mm opatřenou Al fólií</t>
  </si>
  <si>
    <t>022</t>
  </si>
  <si>
    <t>D+M Izolace potrubí do exteriéru minerální vatou tl. 80 mm opatřenou Pz plechem</t>
  </si>
  <si>
    <t>023</t>
  </si>
  <si>
    <t>D+M Čidlo CO2 0-10V prostorové s IR snímačem</t>
  </si>
  <si>
    <t>024</t>
  </si>
  <si>
    <t>D+M Pohybové čidlo</t>
  </si>
  <si>
    <t>025</t>
  </si>
  <si>
    <t>D+M Optimalizátor ventilátoru pro řízení VAV 0-10 V (centrální sběrnice komunikace regulátorů VAV)</t>
  </si>
  <si>
    <t>soub</t>
  </si>
  <si>
    <t>026</t>
  </si>
  <si>
    <t>D+M Prokabelování systému MaR VAV systému</t>
  </si>
  <si>
    <t>027</t>
  </si>
  <si>
    <t>Montážní, spojovací a těsnící materiál</t>
  </si>
  <si>
    <t>028</t>
  </si>
  <si>
    <t>Doprava</t>
  </si>
  <si>
    <t>029</t>
  </si>
  <si>
    <t>Lešení, jeřáby a pomocné konstrukce</t>
  </si>
  <si>
    <t>030</t>
  </si>
  <si>
    <t>Dokumentace skutečného provedení stavby</t>
  </si>
  <si>
    <t>031</t>
  </si>
  <si>
    <t>Komplexní zkoušky</t>
  </si>
  <si>
    <t>6 - Ústřední vytápění</t>
  </si>
  <si>
    <t>731 - Kotelny</t>
  </si>
  <si>
    <t>732 - Strojovny</t>
  </si>
  <si>
    <t>733 - Rozvod potrubí</t>
  </si>
  <si>
    <t>734 - Armatury</t>
  </si>
  <si>
    <t>Kotelny</t>
  </si>
  <si>
    <t>731249312R00</t>
  </si>
  <si>
    <t>Montáž závěsných kotlů turbo bez TUV, odkouření</t>
  </si>
  <si>
    <t>PK</t>
  </si>
  <si>
    <t>Plynový kondenzační kotel o modulovaném výkonu 10-49 kW emisní třída 5, vestavěné oběhové čerpadlo nastavit na nejvyšší otáčky, kotel vybaven pojistným ventilem o otevíracím přetlaku 0,3 MPa, kotel vybaven vestavěnou ekvitermní regulací s vestavěným ovlád</t>
  </si>
  <si>
    <t>Odkouření</t>
  </si>
  <si>
    <t>Koaxiální odkouření d125/80 mm přímé, vč. kotlového adaptéru a střešní hlavice</t>
  </si>
  <si>
    <t>Demontáž</t>
  </si>
  <si>
    <t>Demontáž stávající kotelny, vč. strojního zařízení</t>
  </si>
  <si>
    <t>998731101R00</t>
  </si>
  <si>
    <t>Přesun hmot pro kotelny, výšky do 6 m</t>
  </si>
  <si>
    <t>732</t>
  </si>
  <si>
    <t>Strojovny</t>
  </si>
  <si>
    <t>732111135R00</t>
  </si>
  <si>
    <t>Tělesa rozdělovačů a sběračů DN 150 dl 1m, vč. tepelné izolace</t>
  </si>
  <si>
    <t>732111233R00</t>
  </si>
  <si>
    <t>Příplatek za dalšího 0,5 m tělesa rozděl.,DN 150, vč. tepelné izolace</t>
  </si>
  <si>
    <t>732111322R00</t>
  </si>
  <si>
    <t>Trubková hrdla rozděl. a sběr. bez přírub do DN 65</t>
  </si>
  <si>
    <t>732199100RM1</t>
  </si>
  <si>
    <t>Montáž orientačního štítku, včetně dodávky štítku</t>
  </si>
  <si>
    <t>732219315R00</t>
  </si>
  <si>
    <t>Montáž ohříváků vody stojat.PN 0,6-0,6,do 1000 l</t>
  </si>
  <si>
    <t>ZO</t>
  </si>
  <si>
    <t>Zásobníkový ohřívač pro teplou vodu o objemu 1000 l, přestupní plocha výměníku 3,51 m², výkonový index dle DIN 4708 NL = 33, zásobník vybaven tepelnou izolací dodávanou výrobcem tl. 100 mm</t>
  </si>
  <si>
    <t>732331517R00</t>
  </si>
  <si>
    <t>Nádoby expanzní tlak.s memb.Expanzomat,100 l</t>
  </si>
  <si>
    <t>732349103R00</t>
  </si>
  <si>
    <t>Montáž anuloidu III - průtok 12 m3/hod</t>
  </si>
  <si>
    <t>AN</t>
  </si>
  <si>
    <t>Hydraulický vyrovnávač dynamických tlaků (anuloid), anuloid navržen pro průtoky min. 9500 kg/h, anuloid opatřen 25-ti mm tepelné izolace, anuloid bude dodán vč. konzole pro ustavení na podlahu</t>
  </si>
  <si>
    <t>732429112R00</t>
  </si>
  <si>
    <t>Montáž čerpadel oběhových spirálních, DN 40</t>
  </si>
  <si>
    <t>732429113R00</t>
  </si>
  <si>
    <t>Montáž čerpadel oběhových spirálních, DN 50</t>
  </si>
  <si>
    <t>OČ1</t>
  </si>
  <si>
    <t>Mokroběžné oběhové čerpadlo se šroubením, EC motorem odolným proti zablokování a integrovanou elektronickou regulací výkonu, připojení DN50, nastavena křivka variabilního diferenčního tlaku odpovídající pracovnímu bodu 8 kPa při 2,97 m3/h</t>
  </si>
  <si>
    <t>OČ2</t>
  </si>
  <si>
    <t>Mokroběžné oběhové čerpadlo se šroubením, EC motorem odolným proti zablokování a integrovanou elektronickou regulací výkonu, připojení DN40, nastavena křivka variabilního diferenčního tlaku odpovídající pracovnímu bodu 6,9 kPa při 1,29 m3/h</t>
  </si>
  <si>
    <t>OČ3</t>
  </si>
  <si>
    <t>Mokroběžné oběhové čerpadlo se šroubením, EC motorem odolným proti zablokování a integrovanou elektronickou regulací výkonu, připojení DN40, nastavena křivka variabilního diferenčního tlaku odpovídající pracovnímu bodu 5,1 kPa při 2,15 m3/h</t>
  </si>
  <si>
    <t>OČ4</t>
  </si>
  <si>
    <t>Mokroběžné oběhové čerpadlo se šroubením, EC motorem odolným proti zablokování a integrovanou elektronickou regulací výkonu, připojení DN50, nastavena křivka variabilního diferenčního tlaku odpovídající pracovnímu bodu 3,2 kPa při 2,5 m3/h</t>
  </si>
  <si>
    <t>DV</t>
  </si>
  <si>
    <t>Zařízení pro doplnění vody do systému vč. úpravny vody změkčováním, zařízení dodáno jako komplet</t>
  </si>
  <si>
    <t>998732101R00</t>
  </si>
  <si>
    <t>Přesun hmot pro strojovny, výšky do 6 m</t>
  </si>
  <si>
    <t>733</t>
  </si>
  <si>
    <t>Rozvod potrubí</t>
  </si>
  <si>
    <t>722131115R00</t>
  </si>
  <si>
    <t>Potrubí ocel. vně pozink. D 28x1,5</t>
  </si>
  <si>
    <t>722131116R00</t>
  </si>
  <si>
    <t>Potrubí ocel. vně pozink. D 35x1,5</t>
  </si>
  <si>
    <t>722131117R00</t>
  </si>
  <si>
    <t>Potrubí ocel. vně pozink. D 42x1,5</t>
  </si>
  <si>
    <t>722131118R00</t>
  </si>
  <si>
    <t>Potrubí ocel. vně pozink. D 54x1,5</t>
  </si>
  <si>
    <t>722131119R00</t>
  </si>
  <si>
    <t>Potrubí ocel. vně pozink. D 76x2,0</t>
  </si>
  <si>
    <t>733113116R00</t>
  </si>
  <si>
    <t>Příplatek za zhotovení přípojky DN 32</t>
  </si>
  <si>
    <t>733190109R00</t>
  </si>
  <si>
    <t>Tlaková zkouška potrubí  DN 65</t>
  </si>
  <si>
    <t>Iz.25</t>
  </si>
  <si>
    <t>Izolace tepelná z minerální vaty tl. 25 mm, opatřená Al fólií</t>
  </si>
  <si>
    <t>Iz.25.1</t>
  </si>
  <si>
    <t>Izolace tepelná z minerální vaty tl. 35 mm, opatřená Pz plechem</t>
  </si>
  <si>
    <t>998733101R00</t>
  </si>
  <si>
    <t>Přesun hmot pro rozvody potrubí, výšky do 6 m</t>
  </si>
  <si>
    <t>734</t>
  </si>
  <si>
    <t>Armatury</t>
  </si>
  <si>
    <t>734215132R00</t>
  </si>
  <si>
    <t>Ventil odvzdušňovací automat. DN 10</t>
  </si>
  <si>
    <t>734235223R00</t>
  </si>
  <si>
    <t>Kohout kulový, 2xvnitřní záv. DN 25</t>
  </si>
  <si>
    <t>734235224R00</t>
  </si>
  <si>
    <t>Kohout kulový, 2xvnitřní záv. DN 32</t>
  </si>
  <si>
    <t>734235225R00</t>
  </si>
  <si>
    <t>Kohout kulový, 2xvnitřní záv. DN 40</t>
  </si>
  <si>
    <t>734235226R00</t>
  </si>
  <si>
    <t>Kohout kulový, 2xvnitřní záv. DN 50</t>
  </si>
  <si>
    <t>734235227R00</t>
  </si>
  <si>
    <t>Kohout kulový, 2xvnitřní záv. DN 65</t>
  </si>
  <si>
    <t>734293275R00</t>
  </si>
  <si>
    <t>Kohout kulový FILTR BALL, DN 40</t>
  </si>
  <si>
    <t>734293276R00</t>
  </si>
  <si>
    <t>Kohout kulový FILTR BALL, DN 50</t>
  </si>
  <si>
    <t>734293276R00.1</t>
  </si>
  <si>
    <t>Kohout kulový FILTR BALL, DN 65</t>
  </si>
  <si>
    <t>734245125R00</t>
  </si>
  <si>
    <t>Ventil zpětný,2xvnitřní závit DN 40</t>
  </si>
  <si>
    <t>734245126R00</t>
  </si>
  <si>
    <t>Ventil zpětný,2xvnitřní závit DN 50</t>
  </si>
  <si>
    <t>734245127R00</t>
  </si>
  <si>
    <t>Ventil zpětný,2xvnitřní závit DN 65</t>
  </si>
  <si>
    <t>734255112R00</t>
  </si>
  <si>
    <t>Ventil pojistný, DN 15 x 3,0 bar</t>
  </si>
  <si>
    <t>734295311R00</t>
  </si>
  <si>
    <t>Kohout kul.vypouštěcí,komplet DN 10</t>
  </si>
  <si>
    <t>734415112R00</t>
  </si>
  <si>
    <t>Teploměr s jímkou D 38 mm</t>
  </si>
  <si>
    <t>734421130R00</t>
  </si>
  <si>
    <t>Tlakoměr deformační 0-10 MPa D 160</t>
  </si>
  <si>
    <t>734209104R00</t>
  </si>
  <si>
    <t>Montáž armatur závitových,s 1závitem, G 3/4</t>
  </si>
  <si>
    <t>734209116R00</t>
  </si>
  <si>
    <t>Montáž armatur závitových,se 2závity, G 5/4</t>
  </si>
  <si>
    <t>734209114R00</t>
  </si>
  <si>
    <t>Montáž armatur závitových,se 2závity, G 1</t>
  </si>
  <si>
    <t>SV1</t>
  </si>
  <si>
    <t>Směšovací třícestný ventil DN32, kvs = 16 m3/h, lineární charakteristika, servopohn dodávkou MaR</t>
  </si>
  <si>
    <t>SV2</t>
  </si>
  <si>
    <t>Směšovací třícestný ventil DN20, kvs = 6,3 m3/h, lineární charakteristika, servopohon dodávkou MaR</t>
  </si>
  <si>
    <t>VV25</t>
  </si>
  <si>
    <t>Vyvažovací ventil šikmý, DN25 = kvs 8,43 m3/h</t>
  </si>
  <si>
    <t>Regulace</t>
  </si>
  <si>
    <t>Zaregulování stávajícího termo ventilu</t>
  </si>
  <si>
    <t>Regulace.1</t>
  </si>
  <si>
    <t>Zaregulování stávajícího šroubení</t>
  </si>
  <si>
    <t>998734101R00</t>
  </si>
  <si>
    <t>Přesun hmot pro armatury, výšky do 6 m</t>
  </si>
  <si>
    <t>7 - Měření a regulace</t>
  </si>
  <si>
    <t>D1 - Řídící systém</t>
  </si>
  <si>
    <t>D2 - Periferie</t>
  </si>
  <si>
    <t>D3 - Montážní práce - ostatní technologická zařízení</t>
  </si>
  <si>
    <t>D4 - Rozvaděč</t>
  </si>
  <si>
    <t>D5 - KABELY, MONTÁŽNÍ A NOSNÝ MATERIÁL</t>
  </si>
  <si>
    <t>D6 - Zprovoznění a ostatní náklady</t>
  </si>
  <si>
    <t>Řídící systém</t>
  </si>
  <si>
    <t>AS1</t>
  </si>
  <si>
    <t>Volně programovatelný řídící systém 24DI, 4DO+19RDO, 15AI, 6AO, RS232, RS485, Ethernet, Webserver</t>
  </si>
  <si>
    <t>AS1-AOU</t>
  </si>
  <si>
    <t>Modul dvou analogových výstupů 0-10V</t>
  </si>
  <si>
    <t>AS1-LCD</t>
  </si>
  <si>
    <t>Grafický terminál, TFT, 800x480 bodů, 7", dotyk., 2x RS485, Ethernet, SD, Webserver</t>
  </si>
  <si>
    <t>DSW1</t>
  </si>
  <si>
    <t>5 portový průmyslový ethernetový switch, 10/100 Mbps, montáž na DIN lištu, napájení 24 V/DC</t>
  </si>
  <si>
    <t>GSM</t>
  </si>
  <si>
    <t>GSM komunikátor a ovladač, 4DI, 2RDO, nap. 11-13V/DC, včetně externí antény a zálohovacího modulu</t>
  </si>
  <si>
    <t>D2</t>
  </si>
  <si>
    <t>Periferie</t>
  </si>
  <si>
    <t>Te1,Ti1</t>
  </si>
  <si>
    <t>Snímač teploty pro venkovní prostředí s plastovou hlavicí, Ni1000, 6180ppm, IP65</t>
  </si>
  <si>
    <t>TV1,TV2,TZ1,TZ2,TeV1</t>
  </si>
  <si>
    <t>Snímač teploty se stonkem a plastovou hlavicí, Ni1000, 6180ppm, 120mm, včetně teplotní jímky vnitřní průměr 6,3mm, délka 100 mm, vnější závit M27x2, nerezová ocel</t>
  </si>
  <si>
    <t>TU1,TU2</t>
  </si>
  <si>
    <t>Příložný snímač teploty s plastovou hlavicí, Ni1000, 6180ppm</t>
  </si>
  <si>
    <t>Pa1</t>
  </si>
  <si>
    <t>Čidlo rel. tlaku kapalin 0…10 bar, nap. 11…30V/DC, výstup 0…10V, konektor DIN, závit G1/4"</t>
  </si>
  <si>
    <t>Qs1</t>
  </si>
  <si>
    <t>Ústředna snímačů výskytu plynu, 3x vstup 4-20mA, 4x výstup, RS485/RS232, signalizace LED</t>
  </si>
  <si>
    <t>Qs1.1,QS1.2</t>
  </si>
  <si>
    <t>Snímač hořlavých a výbušných plynů, 0-20% DMV, výstup 4-20mA/24Vss, IP-54, plastové pouzdro, včetně prvotní kalibrace</t>
  </si>
  <si>
    <t>Qs1.3</t>
  </si>
  <si>
    <t>Snímač CO - oxid uhelnatý, rozsah 0-300ppm, výstup, 4-20mA/24Vss, IP-54, plastové pouzdro, včetně prvotní kalibrace</t>
  </si>
  <si>
    <t>Ts1</t>
  </si>
  <si>
    <t>Příložný termostat 17…90°C, přepínací kontakt, včetně stahovací objímky pro montáž na potrubí</t>
  </si>
  <si>
    <t>SV1,SV2</t>
  </si>
  <si>
    <t>Servopohon pro zdvihové směšovací ventily do DN 50, nap. 24V/AC, ovl. 0-10V</t>
  </si>
  <si>
    <t>SAH1</t>
  </si>
  <si>
    <t>Tačítko nouzového odstavení s aretací v pasrové skříňce, kontakty 1Z/1V, červená barva, kryt žlutý, IP66</t>
  </si>
  <si>
    <t>Ls1</t>
  </si>
  <si>
    <t>Sonda zaplavení pro montáž na zeď</t>
  </si>
  <si>
    <t>D3</t>
  </si>
  <si>
    <t>Montážní práce - ostatní technologická zařízení</t>
  </si>
  <si>
    <t>Pol1</t>
  </si>
  <si>
    <t>Připojení napájení plynového kondenzačního kotle 230V</t>
  </si>
  <si>
    <t>Pol2</t>
  </si>
  <si>
    <t>Připojení vazby na ovládání a signalizaci stavu plynového kondenzačního kotle (1xDI, 1xDO, 1xAO)</t>
  </si>
  <si>
    <t>Pol3</t>
  </si>
  <si>
    <t>Připojení napájení / ovládání oběhového čerpadla 230V/ do 1kW</t>
  </si>
  <si>
    <t>Pol4</t>
  </si>
  <si>
    <t>Připojení napájení expanzního automatu a úpravny vody 230V</t>
  </si>
  <si>
    <t>Pol5</t>
  </si>
  <si>
    <t>Připojení vazby na signalizaci stavu expanzního automatu a úpravny vody (1xDI)</t>
  </si>
  <si>
    <t>Pol6</t>
  </si>
  <si>
    <t>Připojení cívky elektromagnetického ventilu, 230V</t>
  </si>
  <si>
    <t>D4</t>
  </si>
  <si>
    <t>Rozvaděč</t>
  </si>
  <si>
    <t>Pol7</t>
  </si>
  <si>
    <t>Skříňový rozváděč 2000x800x400 (v,š,h), 1křídlé dveře,   RAL 7035, ocel. plech, mont. deska</t>
  </si>
  <si>
    <t>D5</t>
  </si>
  <si>
    <t>KABELY, MONTÁŽNÍ A NOSNÝ MATERIÁL</t>
  </si>
  <si>
    <t>Pol25</t>
  </si>
  <si>
    <t>JYTY-O 2x1</t>
  </si>
  <si>
    <t>Pol26</t>
  </si>
  <si>
    <t>JYTY-O 4x1</t>
  </si>
  <si>
    <t>Pol27</t>
  </si>
  <si>
    <t>JYTY-O 7x1</t>
  </si>
  <si>
    <t>Pol28</t>
  </si>
  <si>
    <t>UTP cat.5e</t>
  </si>
  <si>
    <t>Pol29</t>
  </si>
  <si>
    <t>CYKY-J 3x1.5</t>
  </si>
  <si>
    <t>Pol30</t>
  </si>
  <si>
    <t>CYKY-O 3x1.5</t>
  </si>
  <si>
    <t>Pol31</t>
  </si>
  <si>
    <t>CYKY-J 5x1.5</t>
  </si>
  <si>
    <t>Pol32</t>
  </si>
  <si>
    <t>CY6-žlutozelený</t>
  </si>
  <si>
    <t>Pol33</t>
  </si>
  <si>
    <t>Kabelový žlab 250/100 vč. závěsu, nosníků, spojek, kolen, spoj. materiálu atd.</t>
  </si>
  <si>
    <t>Pol34</t>
  </si>
  <si>
    <t>Kabelový žlab 125/100 vč. závěsu, nosníků, spojek, kolen, spoj. materiálu atd.</t>
  </si>
  <si>
    <t>Pol35</t>
  </si>
  <si>
    <t>Kabelový žlab 62/50 vč. závěsu, nosníků, spojek, kolen, spoj. materiálu atd.</t>
  </si>
  <si>
    <t>Pol36</t>
  </si>
  <si>
    <t>Bezhalogenová trubka pevná, 16mm, vč. spojek, příchytek, vývodek atd.</t>
  </si>
  <si>
    <t>Pol37</t>
  </si>
  <si>
    <t>Bezhalogenová trubka pevná, 25mm, vč. spojek, příchytek, vývodek atd.</t>
  </si>
  <si>
    <t>Pol38</t>
  </si>
  <si>
    <t>Bezhalogenová trubka pevná, 40mm, vč. spojek, příchytek, vývodek atd.</t>
  </si>
  <si>
    <t>Pol39</t>
  </si>
  <si>
    <t>Bezhalogenová trubka ohebná, 16mm, vč. spojek, příchytek, vývodek atd.</t>
  </si>
  <si>
    <t>Pol40</t>
  </si>
  <si>
    <t>Bezhalogenová trubka ohebná, 25mm, vč. spojek, příchytek, vývodek atd.</t>
  </si>
  <si>
    <t>Pol41</t>
  </si>
  <si>
    <t>Bezhalogenová trubka ohebná, 40mm, vč. spojek, příchytek, vývodek atd.</t>
  </si>
  <si>
    <t>Pol42</t>
  </si>
  <si>
    <t>Krabice pro povrchovou montáž, IP54 75x75x36, vícepólová svorkovnice</t>
  </si>
  <si>
    <t>Pol43</t>
  </si>
  <si>
    <t>Pomocný montážní materiál (příchytky, vruty, stahovací pásky)</t>
  </si>
  <si>
    <t>D6</t>
  </si>
  <si>
    <t>Zprovoznění a ostatní náklady</t>
  </si>
  <si>
    <t>Pol44</t>
  </si>
  <si>
    <t>Aplikační software pro řídící systém MaR</t>
  </si>
  <si>
    <t>db</t>
  </si>
  <si>
    <t>Pol45</t>
  </si>
  <si>
    <t>Vizualizační SW - parametrování webserveru</t>
  </si>
  <si>
    <t>Pol46</t>
  </si>
  <si>
    <t>Oživení, konfigurace</t>
  </si>
  <si>
    <t>hod</t>
  </si>
  <si>
    <t>Pol47</t>
  </si>
  <si>
    <t>Test 1:1, komplexní zkoušky</t>
  </si>
  <si>
    <t>Pol48</t>
  </si>
  <si>
    <t>Výrobní dokumentace rozvaděče</t>
  </si>
  <si>
    <t>Pol49</t>
  </si>
  <si>
    <t>Revize zařízení MaR</t>
  </si>
  <si>
    <t>Pol50</t>
  </si>
  <si>
    <t>Doprava, režijní náklady</t>
  </si>
  <si>
    <t>Pol51</t>
  </si>
  <si>
    <t>Zaškolení obsluhy a uživatelský manuál</t>
  </si>
  <si>
    <t>8 - Elektroinstalace</t>
  </si>
  <si>
    <t>Soupis:</t>
  </si>
  <si>
    <t>01 - Úprava elektroinstalace 1.pp</t>
  </si>
  <si>
    <t xml:space="preserve">    0 - materiál</t>
  </si>
  <si>
    <t xml:space="preserve">    741 - Elektroinstalace - silnoproud</t>
  </si>
  <si>
    <t xml:space="preserve">    742 - Elektroinstalace - slaboproud</t>
  </si>
  <si>
    <t>612335121</t>
  </si>
  <si>
    <t>Cementová štuková omítka rýh ve stěnách šířky do 150 mm</t>
  </si>
  <si>
    <t>973031616</t>
  </si>
  <si>
    <t>Vysekání kapes ve zdivu cihelném na MV nebo MVC pro špalíky do 100x100x50 mm</t>
  </si>
  <si>
    <t>974082212</t>
  </si>
  <si>
    <t>Vysekání rýh pro vodiče v omítce MC stěn š do 30 mm</t>
  </si>
  <si>
    <t>materiál</t>
  </si>
  <si>
    <t>R01</t>
  </si>
  <si>
    <t>Rozvaděč R1PP1 - podomítkový, plechové dveře, 3x24 modulů, kompletní osazený a zapojený viz. výkres</t>
  </si>
  <si>
    <t>R011</t>
  </si>
  <si>
    <t>Svítidlo typ K, Lineární LED svítidlo, plast/polykarbonát, 4400lm, L=1575mm, 4000K IP 65, 230V/32W, šedé</t>
  </si>
  <si>
    <t>R04</t>
  </si>
  <si>
    <t>Rozvaděč ventilace RV. kompletní, zapojený viz. výkres</t>
  </si>
  <si>
    <t>komplet</t>
  </si>
  <si>
    <t>R02</t>
  </si>
  <si>
    <t>svítidllo typ B,LED lineární svítidlo, 1200x28mm, jedna řada diod, čirá PMMA optika, širokozářič,</t>
  </si>
  <si>
    <t>R010</t>
  </si>
  <si>
    <t>Svítidlo typ J. zářivkové lineární, 2xT5, 1200mm, s el. předřadníkem. žluté trubice</t>
  </si>
  <si>
    <t>34562693</t>
  </si>
  <si>
    <t>svorkovnice krabicová bezšroubová s vodiči 2x2,5mm2, 400V 24A</t>
  </si>
  <si>
    <t>34562694</t>
  </si>
  <si>
    <t>svorkovnice krabicová bezšroubová s vodiči 3x2,5mm2, 400V 24A</t>
  </si>
  <si>
    <t>34571511</t>
  </si>
  <si>
    <t>krabice přístrojová instalační 500V, D 69mmx30mm</t>
  </si>
  <si>
    <t>34535512</t>
  </si>
  <si>
    <t>spínač jednopólový 10A bílý</t>
  </si>
  <si>
    <t>34535004</t>
  </si>
  <si>
    <t>přepínač křížový kompletní, zápustný, řazení 7, šroubové svorky</t>
  </si>
  <si>
    <t>34535008</t>
  </si>
  <si>
    <t>ovládač zapínací kompletní, zápustný, řazení 1/0, šroubové svorky</t>
  </si>
  <si>
    <t>34535023</t>
  </si>
  <si>
    <t>ovládač nástěnný zapínací, řazení 1/0, IP44, šroubové svorky</t>
  </si>
  <si>
    <t>34535039</t>
  </si>
  <si>
    <t>přepínač zápustný sériový, řazení 5, IP44, šroubové svorky</t>
  </si>
  <si>
    <t>34555234</t>
  </si>
  <si>
    <t>zásuvka zápustná jednonásobná chráněná, s clonkami, s víčkem, IP44, bezšroubové svorky</t>
  </si>
  <si>
    <t>34555202</t>
  </si>
  <si>
    <t>zásuvka zápustná jednonásobná chráněná, šroubové svorky</t>
  </si>
  <si>
    <t>R015</t>
  </si>
  <si>
    <t>TYP NS - nouzové svítidlo funkční při výpadku napájení, LED 3W, 350lm, akumulátor 1 hod.</t>
  </si>
  <si>
    <t>34111030</t>
  </si>
  <si>
    <t>kabel instalační jádro Cu plné izolace PVC plášť PVC 450/750V (CYKY) 3x1,5mm2</t>
  </si>
  <si>
    <t>34113148</t>
  </si>
  <si>
    <t>kabel ovládací průmyslový stíněný laminovanou Al fólií s příložným Cu drátem jádro Cu plné izolace PVC plášť PVC 250V (JYTY) 2x1,00mm2</t>
  </si>
  <si>
    <t>34111036</t>
  </si>
  <si>
    <t>kabel instalační jádro Cu plné izolace PVC plášť PVC 450/750V (CYKY) 3x2,5mm2</t>
  </si>
  <si>
    <t>341408260</t>
  </si>
  <si>
    <t>vodič silový s Cu jádrem CY H07 V-U 6 mm2</t>
  </si>
  <si>
    <t>34111098</t>
  </si>
  <si>
    <t>kabel instalační jádro Cu plné izolace PVC plášť PVC 450/750V (CYKY) 5x4mm2</t>
  </si>
  <si>
    <t>34111090</t>
  </si>
  <si>
    <t>kabel instalační jádro Cu plné izolace PVC plášť PVC 450/750V (CYKY) 5x1,5mm2</t>
  </si>
  <si>
    <t>R01.1</t>
  </si>
  <si>
    <t>zásuvka data 2xRJ45 bílá</t>
  </si>
  <si>
    <t>R03.1</t>
  </si>
  <si>
    <t>datový kabel CAT5E, UTP</t>
  </si>
  <si>
    <t>741</t>
  </si>
  <si>
    <t>Elektroinstalace - silnoproud</t>
  </si>
  <si>
    <t>741112001</t>
  </si>
  <si>
    <t>Montáž krabice zapuštěná plastová kruhová</t>
  </si>
  <si>
    <t>741122015</t>
  </si>
  <si>
    <t>Montáž kabel Cu bez ukončení uložený pod omítku plný kulatý 3x1,5 mm2 (CYKY)</t>
  </si>
  <si>
    <t>741122016</t>
  </si>
  <si>
    <t>Montáž kabel Cu bez ukončení uložený pod omítku plný kulatý 3x2,5 až 6 mm2 (např. CYKY)</t>
  </si>
  <si>
    <t>741122031</t>
  </si>
  <si>
    <t>Montáž kabel Cu bez ukončení uložený pod omítku plný kulatý 5x1,5 až 2,5 mm2 (např. CYKY)</t>
  </si>
  <si>
    <t>741122032</t>
  </si>
  <si>
    <t>Montáž kabel Cu bez ukončení uložený pod omítku plný kulatý 5x4 až 6 mm2 (např. CYKY)</t>
  </si>
  <si>
    <t>741210101</t>
  </si>
  <si>
    <t>Montáž rozváděčů litinových, hliníkových nebo plastových sestava do 50 kg</t>
  </si>
  <si>
    <t>741310201</t>
  </si>
  <si>
    <t>Montáž vypínač (polo)zapuštěný šroubové připojení 1-jednopólový</t>
  </si>
  <si>
    <t>741310239</t>
  </si>
  <si>
    <t>Montáž přepínač (polo)zapuštěný šroubové připojení 7-křížový se zapojením vodičů</t>
  </si>
  <si>
    <t>741310251</t>
  </si>
  <si>
    <t>Montáž spínač (polo)zapuštěný šroubové připojení 1-jednopólových prostředí venkovní/mokré se zapojením vodičů</t>
  </si>
  <si>
    <t>741310263</t>
  </si>
  <si>
    <t>Montáž přepínač (polo)zapuštěný šroubové připojení 6-střídavých prostředí venkovní/mokré se zapojením vodičů</t>
  </si>
  <si>
    <t>741313001</t>
  </si>
  <si>
    <t>Montáž zásuvka (polo)zapuštěná bezšroubové připojení 2P+PE se zapojením vodičů</t>
  </si>
  <si>
    <t>741313082</t>
  </si>
  <si>
    <t>Montáž zásuvka chráněná v krabici šroubové připojení 2P+PE prostředí venkovní, mokré se zapojením vodičů</t>
  </si>
  <si>
    <t>741371004</t>
  </si>
  <si>
    <t>Montáž svítidlo zářivkové bytové stropní přisazené 2 zdroje s krytem</t>
  </si>
  <si>
    <t>741372021</t>
  </si>
  <si>
    <t>Montáž svítidlo LED interiérové přisazené nástěnné hranaté nebo kruhové do 0,09 m2 se zapojením vodičů</t>
  </si>
  <si>
    <t>741410071</t>
  </si>
  <si>
    <t>Montáž pospojování ochranné konstrukce ostatní vodičem do 16 mm2 uloženým volně nebo pod omítku</t>
  </si>
  <si>
    <t>742</t>
  </si>
  <si>
    <t>Elektroinstalace - slaboproud</t>
  </si>
  <si>
    <t>742121001</t>
  </si>
  <si>
    <t>Montáž kabelů sdělovacích pro vnitřní rozvody do 15 žil</t>
  </si>
  <si>
    <t>742330051</t>
  </si>
  <si>
    <t>Popis portu datové zásuvky</t>
  </si>
  <si>
    <t>R08</t>
  </si>
  <si>
    <t>montáž zásuvka datová zapuštěná, 2xRJ45, včetně zapojení</t>
  </si>
  <si>
    <t>02 - Úprava elektroinstalace 1.-3.np</t>
  </si>
  <si>
    <t>35822115</t>
  </si>
  <si>
    <t>jistič 1-pólový 10 A vypínací charakteristika B vypínací schopnost 6 kA</t>
  </si>
  <si>
    <t>svorkovnice krabicová bezšroubová jednopólová pro 2 vodiče 0,5-2,5mm2, 400V 24A</t>
  </si>
  <si>
    <t>34121263</t>
  </si>
  <si>
    <t>kabel datový jádro Cu plné plášť PVC (U/UTP) kategorie 6</t>
  </si>
  <si>
    <t>741122211</t>
  </si>
  <si>
    <t>Montáž kabel Cu plný kulatý žíla 3x1,5 až 6 mm2 uložený volně (např. CYKY)</t>
  </si>
  <si>
    <t>741130001</t>
  </si>
  <si>
    <t>Ukončení vodič izolovaný do 2,5 mm2 v rozváděči nebo na přístroji</t>
  </si>
  <si>
    <t>741320105</t>
  </si>
  <si>
    <t>Montáž jističů jednopólových nn do 25 A ve skříni se zapojením vodičů</t>
  </si>
  <si>
    <t>741371002</t>
  </si>
  <si>
    <t>Montáž svítidlo zářivkové bytové stropní přisazené 1 zdroj s krytem</t>
  </si>
  <si>
    <t>741374823</t>
  </si>
  <si>
    <t>Demontáž osvětlovacího modulového systému zářivkového dl přes 1100 mm se zachováním funkčnosti</t>
  </si>
  <si>
    <t>Demontáž WIFI přístupového bodu se zachováním funkčnosti</t>
  </si>
  <si>
    <t>742122001</t>
  </si>
  <si>
    <t>Montáž kabelové spojky nebo svorkovnice pro slaboproud do 15 žil</t>
  </si>
  <si>
    <t>R03</t>
  </si>
  <si>
    <t>montáž WIFI přístupového bodu na strop</t>
  </si>
  <si>
    <t>612335111</t>
  </si>
  <si>
    <t>Cementová hladká omítka rýh ve stěnách šířky do 150 mm</t>
  </si>
  <si>
    <t>974082112</t>
  </si>
  <si>
    <t>Vysekání rýh pro vodiče v omítce MV nebo MVC stěn š do 30 mm</t>
  </si>
  <si>
    <t>ústředna pro požární větrání, podomítková</t>
  </si>
  <si>
    <t>34113151</t>
  </si>
  <si>
    <t>kabel ovládací průmyslový stíněný laminovanou Al fólií s příložným Cu drátem jádro Cu plné izolace PVC plášť PVC 250V (JYTY) 7x1,00mm2</t>
  </si>
  <si>
    <t>34113150</t>
  </si>
  <si>
    <t>kabel ovládací průmyslový stíněný laminovanou Al fólií s příložným Cu drátem jádro Cu plné izolace PVC plášť PVC 250V (JYTY) 4x1,00mm2</t>
  </si>
  <si>
    <t>bezpečnostní tlačítko prosklené. červené.</t>
  </si>
  <si>
    <t>Řetězový okenní pohon</t>
  </si>
  <si>
    <t>741210002</t>
  </si>
  <si>
    <t>Montáž rozvodnice oceloplechová nebo plastová běžná do 50 kg</t>
  </si>
  <si>
    <t>R05</t>
  </si>
  <si>
    <t>montáž řetězového pohonu okenního křídla</t>
  </si>
  <si>
    <t>742210171</t>
  </si>
  <si>
    <t>Montáž kabelu senzorového</t>
  </si>
  <si>
    <t>Konfigurce systému</t>
  </si>
  <si>
    <t>04 - Nouzový zvukový systém</t>
  </si>
  <si>
    <t>Modul pro připojení dvou audio vstupů z externího audio zdroje</t>
  </si>
  <si>
    <t>Modul pro připojení digitálních mikrofonních stanic, 2 linky</t>
  </si>
  <si>
    <t>Modul záznamníku hlasových zpráv, max. 30 MP3 souborů</t>
  </si>
  <si>
    <t>Modul procesoru systému APS, EN54-16</t>
  </si>
  <si>
    <t>Modul dohledu systémových prvků a funkcí systému, EN54-16</t>
  </si>
  <si>
    <t>R06</t>
  </si>
  <si>
    <t>Modul směrovače s monitorováním pro 6 reproduktorových linek, 6 vstupů pro zesilovač, architektura 1:1, metoda dohledu bez koncových desek bez přerušení reprodukce, EN54-16</t>
  </si>
  <si>
    <t>R07</t>
  </si>
  <si>
    <t>Digitální koncový zesilovač, třída D, 4x 100W, EN54-16, DSP procesor pro každý zesilovací kanál, ekvalizace signálů, individuální nastavení více úrovní hlasitosti pro jednotlivé kanály, EN54-16</t>
  </si>
  <si>
    <t>Digitální mikrofonní stanice s 8 funkčními tlačítky + 3 aktivační tlačítka s krytkou, EN54-16</t>
  </si>
  <si>
    <t>R09</t>
  </si>
  <si>
    <t>Mikrofonní panel pro HZS, 5 alarmových tlačítek, tlačítko ALL-CLEAR, povrchová montáž, červený kovový kryt, EN54-16</t>
  </si>
  <si>
    <t>R10</t>
  </si>
  <si>
    <t>Záložní bateriový blok 48VDC/24Ah, 19", bez baterií</t>
  </si>
  <si>
    <t>R11</t>
  </si>
  <si>
    <t>Baterie 12V/24Ah</t>
  </si>
  <si>
    <t>R12</t>
  </si>
  <si>
    <t>Programovací kabel RS-232, 3 m</t>
  </si>
  <si>
    <t>R13</t>
  </si>
  <si>
    <t>Napájecí kabel propojovací 0,5m, černý</t>
  </si>
  <si>
    <t>R14</t>
  </si>
  <si>
    <t>Sběrnicový kabel 2HU</t>
  </si>
  <si>
    <t>R15</t>
  </si>
  <si>
    <t>19" systémová vana pro systémové funkční moduly</t>
  </si>
  <si>
    <t>R16</t>
  </si>
  <si>
    <t>19" úchyt modulů 3U</t>
  </si>
  <si>
    <t>R17</t>
  </si>
  <si>
    <t>19" úchyt modulů 2U</t>
  </si>
  <si>
    <t>R18</t>
  </si>
  <si>
    <t>Čelní zaslepovací panel systémové modulové vany</t>
  </si>
  <si>
    <t>R19</t>
  </si>
  <si>
    <t>Zadní zaslepovací panel systémové modulové vany</t>
  </si>
  <si>
    <t>R20</t>
  </si>
  <si>
    <t>Modul jednotného času, DCF, 8 časových okruhů, max 120 pulzních hodin, slot SD karty pro programování funkcionality</t>
  </si>
  <si>
    <t>R21</t>
  </si>
  <si>
    <t>6W podhledový reproduktor, 100V, 6/3/1,5W, plast, IP21, keram. svorkovnice, EN54</t>
  </si>
  <si>
    <t>R22</t>
  </si>
  <si>
    <t>6W nástěnný reproduktor, 100V, 6/3/1,5W, MDF, IP54, keram. svorkovnice, EN54</t>
  </si>
  <si>
    <t>R23</t>
  </si>
  <si>
    <t>Stojanový datový rozvaděč 22U</t>
  </si>
  <si>
    <t>R24</t>
  </si>
  <si>
    <t>Ventilátorová jednotka pro rozvaděč, stropní, 3x ventilátor, termostat</t>
  </si>
  <si>
    <t>R25</t>
  </si>
  <si>
    <t>Podstavec pod rozvaděč, 600x600 s protiprachovým filtrem</t>
  </si>
  <si>
    <t>742410001</t>
  </si>
  <si>
    <t>Montáž systémového zesilovače rozhlasu</t>
  </si>
  <si>
    <t>742410011</t>
  </si>
  <si>
    <t>Montáž vstupního modulu rozhlasové ústředny</t>
  </si>
  <si>
    <t>CS ÚRS 2022 02</t>
  </si>
  <si>
    <t>742410021</t>
  </si>
  <si>
    <t>Montáž manageru napájení a nabíječi akumulátorů rozhlasu</t>
  </si>
  <si>
    <t>742410051</t>
  </si>
  <si>
    <t>Montáž MP3 přehrávače spotů, znělek a hlášení rozhlasu</t>
  </si>
  <si>
    <t>742410062</t>
  </si>
  <si>
    <t>Montáž reproduktoru podhledového s krytem rozhlasu</t>
  </si>
  <si>
    <t>742410063</t>
  </si>
  <si>
    <t>Montáž reproduktoru nástěnného rozhlasu</t>
  </si>
  <si>
    <t>742410081</t>
  </si>
  <si>
    <t>Montáž desky dohledu nad linkami rozhlasu</t>
  </si>
  <si>
    <t>742410101</t>
  </si>
  <si>
    <t>Montáž dálkové stanice hlasatele rozhlasu</t>
  </si>
  <si>
    <t>742410141</t>
  </si>
  <si>
    <t>Montáž serveru pro hudbu a hlášení rozhlasu</t>
  </si>
  <si>
    <t>742410151</t>
  </si>
  <si>
    <t>Vytvoření jedné hlášky rozhlasu</t>
  </si>
  <si>
    <t>742410201</t>
  </si>
  <si>
    <t>Oživení a nastavení ústředny rozhlasu, programování</t>
  </si>
  <si>
    <t>742410301</t>
  </si>
  <si>
    <t>Měření impedance rozhlasové ústředny</t>
  </si>
  <si>
    <t>742410302</t>
  </si>
  <si>
    <t>Měření srozumitelnosti systému rozhlasu</t>
  </si>
  <si>
    <t>R26</t>
  </si>
  <si>
    <t>Sestavení a montáž rackového rozvaděče</t>
  </si>
  <si>
    <t>05 - Vnější instalace</t>
  </si>
  <si>
    <t>Svítidlo typ P, Led reflektor směrovatelný, venkovní provedení, 4000K, IP44, 230V/50W s IR senzorem</t>
  </si>
  <si>
    <t>Anténní stožár - trojnožka. výška 2m, pr.60mm, rozteč 75cm, v každém rohu dlaždice 50*50cm, žárový pozink, kompletní</t>
  </si>
  <si>
    <t>Střešní prostup pro kabely s integrovaným PVC límcem o průměru 125mm</t>
  </si>
  <si>
    <t>741122005</t>
  </si>
  <si>
    <t>Montáž kabel Cu bez ukončení uložený pod omítku plný plochý 3x1 až 2,5 mm2 (např. CYKYLo)</t>
  </si>
  <si>
    <t>741372067</t>
  </si>
  <si>
    <t>Montáž svítidlo LED exteriérové přisazené nástěnné reflektorové se samostatným nebo integrovaným pohybovým čidlem se zapojením vodičů</t>
  </si>
  <si>
    <t>742420001</t>
  </si>
  <si>
    <t>Montáž venkovní televizní antény</t>
  </si>
  <si>
    <t>742420021</t>
  </si>
  <si>
    <t>Montáž antenního stožáru včetně upevňovacího materiálu</t>
  </si>
  <si>
    <t>742420821</t>
  </si>
  <si>
    <t>Demontáž antenního stožáru</t>
  </si>
  <si>
    <t>Montáž venkovní antény ostatní</t>
  </si>
  <si>
    <t>Demontáž venkovní antény ostatní</t>
  </si>
  <si>
    <t>06 - Bleskosvod</t>
  </si>
  <si>
    <t>354410770</t>
  </si>
  <si>
    <t>drát průměr 8 mm AlMgSi</t>
  </si>
  <si>
    <t>CS ÚRS 2022  01</t>
  </si>
  <si>
    <t>35442152</t>
  </si>
  <si>
    <t>tyč jímací s rovným koncem 16/10 2000 (1000/1000)mm AlMgSi</t>
  </si>
  <si>
    <t>35442202</t>
  </si>
  <si>
    <t>držák oddáleného hromosvodu na trubku pr. 54-61 mm (2")</t>
  </si>
  <si>
    <t>354418850</t>
  </si>
  <si>
    <t>svorka spojovací SS pro lano D8-10 mm</t>
  </si>
  <si>
    <t>35442261</t>
  </si>
  <si>
    <t>podstavec betonový pro jímací tyč se závitem M16 s PVC podložkou 20 kg</t>
  </si>
  <si>
    <t>35431030</t>
  </si>
  <si>
    <t>svorka uzemnění FeZn k jímací tyči, 72 x40 mm</t>
  </si>
  <si>
    <t>354418750</t>
  </si>
  <si>
    <t>svorka křížová SK pro vodič D6-10 mm</t>
  </si>
  <si>
    <t>podpěra vedení na plochou střechu PV 21</t>
  </si>
  <si>
    <t>35441700</t>
  </si>
  <si>
    <t>podpěry vedení hromosvodu do zdiva na hmoždinku - 6/50mm, nerez</t>
  </si>
  <si>
    <t>35441925</t>
  </si>
  <si>
    <t>svorka zkušební pro lano D 6-12mm, FeZn</t>
  </si>
  <si>
    <t>354418950</t>
  </si>
  <si>
    <t>svorka připojovací SP1 k připojení kovových částí</t>
  </si>
  <si>
    <t>R002</t>
  </si>
  <si>
    <t>ostatní materiál</t>
  </si>
  <si>
    <t>741420001</t>
  </si>
  <si>
    <t>Montáž drát nebo lano hromosvodné svodové D do 10 mm s podpěrou</t>
  </si>
  <si>
    <t>741420022</t>
  </si>
  <si>
    <t>Montáž svorka hromosvodná</t>
  </si>
  <si>
    <t>741430003</t>
  </si>
  <si>
    <t>Montáž tyč jímací délky do 3 m na konstrukci ocelovou</t>
  </si>
  <si>
    <t>741430005</t>
  </si>
  <si>
    <t>Montáž tyč jímací délky do 3 m na stojan</t>
  </si>
  <si>
    <t>pomocné práce</t>
  </si>
  <si>
    <t>07 - Zemnění</t>
  </si>
  <si>
    <t>132201101</t>
  </si>
  <si>
    <t>Hloubení rýh š do 600 mm v hornině tř. 3 objemu do 100 m3</t>
  </si>
  <si>
    <t>174101101</t>
  </si>
  <si>
    <t>354410730</t>
  </si>
  <si>
    <t>drát průměr 10 mm FeZn</t>
  </si>
  <si>
    <t>354420620</t>
  </si>
  <si>
    <t>pás zemnící 30 x 4 mm FeZn</t>
  </si>
  <si>
    <t>354420400</t>
  </si>
  <si>
    <t>svorka uzemnění SR 3b nerez pro zemnící pásku a drát</t>
  </si>
  <si>
    <t>35441858</t>
  </si>
  <si>
    <t>držák jímače a ochranné trubky s vrutem - 260mm, nerez</t>
  </si>
  <si>
    <t>35441832</t>
  </si>
  <si>
    <t>trubka ochranná na ochranu svodu - 1700mm, FeZn</t>
  </si>
  <si>
    <t>354421100</t>
  </si>
  <si>
    <t>štítek plastový č. 31 -  čísla svodů</t>
  </si>
  <si>
    <t>741410021</t>
  </si>
  <si>
    <t>Montáž vodič uzemňovací pásek průřezu do 120 mm2 v městské zástavbě v zemi</t>
  </si>
  <si>
    <t>741410041</t>
  </si>
  <si>
    <t>Montáž vodič uzemňovací drát nebo lano D do 10 mm v městské zástavbě</t>
  </si>
  <si>
    <t>Montáž svorka hromosvodná se 3 a více šrouby</t>
  </si>
  <si>
    <t>741420051</t>
  </si>
  <si>
    <t>Montáž vedení hromosvodné-úhelník nebo trubka s držáky do zdiva</t>
  </si>
  <si>
    <t>741420083</t>
  </si>
  <si>
    <t>Montáž vedení hromosvodné-štítek k označení svodu</t>
  </si>
  <si>
    <t>R003</t>
  </si>
  <si>
    <t>Zhotovení pasivní ochrany svorek</t>
  </si>
  <si>
    <t>08 - Ostatní náklady</t>
  </si>
  <si>
    <t>741810003</t>
  </si>
  <si>
    <t>Zkoušky a prohlídky elektrických rozvodů a zařízení celková prohlídka a vyhotovení revizní zprávy</t>
  </si>
  <si>
    <t>likvidace elektroodpadu, včetně skládkovného a dopravy</t>
  </si>
  <si>
    <t>tun</t>
  </si>
  <si>
    <t>koordinace s ostatními profesemi</t>
  </si>
  <si>
    <t>R034</t>
  </si>
  <si>
    <t>práce spojené s vyhledáním stávajících obvodů</t>
  </si>
  <si>
    <t>R036</t>
  </si>
  <si>
    <t>demontážní práce</t>
  </si>
  <si>
    <t>spotřební materiál jinde neuvedený</t>
  </si>
  <si>
    <t>9 - Venkovní úpravy - zpevněné plochy a oplocení</t>
  </si>
  <si>
    <t xml:space="preserve">    5 - Komunikace pozemní</t>
  </si>
  <si>
    <t xml:space="preserve">    8 - Trubní vedení</t>
  </si>
  <si>
    <t>113151111</t>
  </si>
  <si>
    <t>Rozebrání zpevněných ploch ze silničních dílců</t>
  </si>
  <si>
    <t>"situace C03, D01,02"</t>
  </si>
  <si>
    <t>2,5*31,512</t>
  </si>
  <si>
    <t>1,2*15,6</t>
  </si>
  <si>
    <t>2,8*18,412</t>
  </si>
  <si>
    <t>121151103</t>
  </si>
  <si>
    <t>Sejmutí ornice plochy do 100 m2 tl vrstvy do 200 mm strojně</t>
  </si>
  <si>
    <t>"C03,04"</t>
  </si>
  <si>
    <t>"v místě nových zpevněných ploch mimo původní"</t>
  </si>
  <si>
    <t>3*(1,1+7,85+3,5+13,92+3)+2*1*1/2</t>
  </si>
  <si>
    <t>0,7*18,4+3*15+5,5*4</t>
  </si>
  <si>
    <t>122251102</t>
  </si>
  <si>
    <t>Odkopávky a prokopávky nezapažené v hornině třídy těžitelnosti I skupiny 3 objem do 50 m3 strojně</t>
  </si>
  <si>
    <t>"situace C04"</t>
  </si>
  <si>
    <t>(36,034-2,5)*1,1</t>
  </si>
  <si>
    <t>4,25*3,5</t>
  </si>
  <si>
    <t>3*15+10,6*5,5+3,5*13,15</t>
  </si>
  <si>
    <t>"pro obruby"</t>
  </si>
  <si>
    <t>0,2*0,3*(2*33,5+3+1,1+2*(7,85+4,5+13,92)+3,5+3+15,1+23,94)</t>
  </si>
  <si>
    <t>0,2*0,3*(1+5,2+2,25+11,43+14,7+3,5)</t>
  </si>
  <si>
    <t>162751117</t>
  </si>
  <si>
    <t>Vodorovné přemístění přes 9 000 do 10000 m výkopku/sypaniny z horniny třídy těžitelnosti I skupiny 1 až 3</t>
  </si>
  <si>
    <t>302,633-26,69</t>
  </si>
  <si>
    <t>171201221</t>
  </si>
  <si>
    <t>Poplatek za uložení na skládce (skládkovné) zeminy a kamení kód odpadu 17 05 04</t>
  </si>
  <si>
    <t>275,943*2</t>
  </si>
  <si>
    <t>171251201</t>
  </si>
  <si>
    <t>Uložení sypaniny na skládky nebo meziskládky</t>
  </si>
  <si>
    <t>"C03,D01,02"</t>
  </si>
  <si>
    <t>"zásyp rušené zchlazovací jímky a kanálu"</t>
  </si>
  <si>
    <t>1*2*3,8+4,5*0,8*0,8</t>
  </si>
  <si>
    <t>"zásyp bouraných základů ozn. H"</t>
  </si>
  <si>
    <t>0,8*(0,4*6+0,6*5+0,5*4,6)</t>
  </si>
  <si>
    <t>"zásyp po rušených zpevněných plochách"</t>
  </si>
  <si>
    <t>0,15*(1,2*15+1,4*35)</t>
  </si>
  <si>
    <t>181311103</t>
  </si>
  <si>
    <t>Rozprostření ornice tl vrstvy do 200 mm v rovině nebo ve svahu do 1:5 ručně</t>
  </si>
  <si>
    <t>181411131</t>
  </si>
  <si>
    <t>Založení parkového trávníku výsevem pl do 1000 m2 v rovině a ve svahu do 1:5</t>
  </si>
  <si>
    <t>00572410</t>
  </si>
  <si>
    <t>osivo směs travní parková</t>
  </si>
  <si>
    <t>150*0,03 "Přepočtené koeficientem množství</t>
  </si>
  <si>
    <t>181951112</t>
  </si>
  <si>
    <t>Úprava pláně v hornině třídy těžitelnosti I skupiny 1 až 3 se zhutněním strojně</t>
  </si>
  <si>
    <t>348172214</t>
  </si>
  <si>
    <t>Montáž vjezdových bran samonosných dvoukřídlových pl přes 5 m2 do 10 m2</t>
  </si>
  <si>
    <t>"ozn. Z5 - kompletní montáž vč. základu"</t>
  </si>
  <si>
    <t>55342343</t>
  </si>
  <si>
    <t>brána plotová ocelová dvoukřídlá  3500x1800mm, PZn + 2x nátěr, kování kompletní provedení dle PD</t>
  </si>
  <si>
    <t>0,571428571428571*1,75 "Přepočtené koeficientem množství</t>
  </si>
  <si>
    <t>430321</t>
  </si>
  <si>
    <t>Nové venkovní betonové schodiště š. 1,1 m - kompletní provedení</t>
  </si>
  <si>
    <t>Komunikace pozemní</t>
  </si>
  <si>
    <t>564871011</t>
  </si>
  <si>
    <t>Podklad ze štěrkodrtě ŠD plochy do 100 m2 tl 250 mm</t>
  </si>
  <si>
    <t>"fr. 0-32"</t>
  </si>
  <si>
    <t>"pod zámkovou dlažbu"</t>
  </si>
  <si>
    <t>290,197</t>
  </si>
  <si>
    <t>"pod chodník z dlaždic - vchod do 1.pp"</t>
  </si>
  <si>
    <t>9,8*2+0,94*1,52</t>
  </si>
  <si>
    <t>596212212</t>
  </si>
  <si>
    <t>Kladení zámkové dlažby pozemních komunikací ručně tl 80 mm skupiny A pl přes 100 do 300 m2</t>
  </si>
  <si>
    <t>59245013</t>
  </si>
  <si>
    <t>dlažba zámková tvaru I 200x165x80mm přírodní</t>
  </si>
  <si>
    <t>290,197*1,03 "Přepočtené koeficientem množství</t>
  </si>
  <si>
    <t>637111112</t>
  </si>
  <si>
    <t>Okapový chodník ze štěrkopísku tl 150 mm s udusáním</t>
  </si>
  <si>
    <t>"C04"</t>
  </si>
  <si>
    <t>"podklad pod okapní chodník z dlaždic"</t>
  </si>
  <si>
    <t>0,5*(30,7+19,08+15,84+22,54+1,7+9,8+10,98+8,8+1,8)</t>
  </si>
  <si>
    <t>637211122</t>
  </si>
  <si>
    <t>Okapový chodník z betonových dlaždic tl 60 mm kladených do písku se zalitím spár MC</t>
  </si>
  <si>
    <t>1,65*0,3+2,8*0,14</t>
  </si>
  <si>
    <t>850491</t>
  </si>
  <si>
    <t>Bourání stávajícího potrubí teplovodu (ocelové roury DN200, tepelná izolace 2x300 mm, hliníkové opláštění (celková š. teplovodu je 700 mm) - kompletní provedení</t>
  </si>
  <si>
    <t>916231213</t>
  </si>
  <si>
    <t>Osazení chodníkového obrubníku betonového stojatého s boční opěrou do lože z betonu prostého</t>
  </si>
  <si>
    <t>2*33,5+3+1,1+2*(7,85+4,5+13,92)+3,5+3+15,1+23,94</t>
  </si>
  <si>
    <t>1+5,2+2,25+11,43+14,7+3,5</t>
  </si>
  <si>
    <t>59217016</t>
  </si>
  <si>
    <t>obrubník betonový chodníkový 1000x80x250mm</t>
  </si>
  <si>
    <t>207,26*1,02 "Přepočtené koeficientem množství</t>
  </si>
  <si>
    <t>916231291</t>
  </si>
  <si>
    <t>Příplatek za řezání obrubníků při osazování do oblouku o poloměru do 1m</t>
  </si>
  <si>
    <t>4*5+2+2*1</t>
  </si>
  <si>
    <t>963053936</t>
  </si>
  <si>
    <t>Bourání ŽB schodišťových ramen monolitických samonosných</t>
  </si>
  <si>
    <t>"C03"</t>
  </si>
  <si>
    <t>"vybourání stávajícího venkovního betonového schodiště vedle objektu"</t>
  </si>
  <si>
    <t>2,75*3,5*0,3</t>
  </si>
  <si>
    <t>966071822</t>
  </si>
  <si>
    <t>Rozebrání oplocení z drátěného pletiva se čtvercovými oky v přes 1,6 do 2,0 m</t>
  </si>
  <si>
    <t>"část oplocení v místě nové brány"</t>
  </si>
  <si>
    <t>3,5</t>
  </si>
  <si>
    <t>997013111</t>
  </si>
  <si>
    <t>Vnitrostaveništní doprava suti a vybouraných hmot pro budovy v do 6 m s použitím mechanizace</t>
  </si>
  <si>
    <t>108,975*19 "Přepočtené koeficientem množství</t>
  </si>
  <si>
    <t>998229112</t>
  </si>
  <si>
    <t>Přesun hmot ruční pro pozemní komunikace s krytem dlážděným na vzdálenost do 50 m</t>
  </si>
  <si>
    <t>10 - Vedlejší a ostatní náklady</t>
  </si>
  <si>
    <t>VRN - Vedlejší rozpočtové náklady</t>
  </si>
  <si>
    <t xml:space="preserve">    VRN1 - Průzkumné, geodetické a projektové práce</t>
  </si>
  <si>
    <t xml:space="preserve">    VRN3 - Zařízení staveniště</t>
  </si>
  <si>
    <t xml:space="preserve">    VRN5 - Finanční náklady</t>
  </si>
  <si>
    <t xml:space="preserve">    VRN9 - Ostatní náklady</t>
  </si>
  <si>
    <t>VRN</t>
  </si>
  <si>
    <t>Vedlejší rozpočtové náklady</t>
  </si>
  <si>
    <t>VRN1</t>
  </si>
  <si>
    <t>Průzkumné, geodetické a projektové práce</t>
  </si>
  <si>
    <t>012103000</t>
  </si>
  <si>
    <t>Vytýčení a ochrana stávajících inženýrských sítí na staveništi</t>
  </si>
  <si>
    <t>012303000</t>
  </si>
  <si>
    <t>Geodetické práce po výstavbě</t>
  </si>
  <si>
    <t>013254000</t>
  </si>
  <si>
    <t>VRN3</t>
  </si>
  <si>
    <t>Zařízení staveniště</t>
  </si>
  <si>
    <t>031002000</t>
  </si>
  <si>
    <t>Související práce pro zařízení staveniště</t>
  </si>
  <si>
    <t>032002000</t>
  </si>
  <si>
    <t>Vybavení staveniště</t>
  </si>
  <si>
    <t>039002000</t>
  </si>
  <si>
    <t>Zrušení zařízení staveniště</t>
  </si>
  <si>
    <t>VRN5</t>
  </si>
  <si>
    <t>Finanční náklady</t>
  </si>
  <si>
    <t>051002001</t>
  </si>
  <si>
    <t>Pojištění dodavatele a pojištění díla</t>
  </si>
  <si>
    <t>056002001</t>
  </si>
  <si>
    <t>Bankovní záruky za řádné provedení díla</t>
  </si>
  <si>
    <t>056002002</t>
  </si>
  <si>
    <t>Bankovní záruky za splnění záručních podmínek</t>
  </si>
  <si>
    <t>VRN9</t>
  </si>
  <si>
    <t>005211010</t>
  </si>
  <si>
    <t>Předání a převzetí staveniště</t>
  </si>
  <si>
    <t>005211080</t>
  </si>
  <si>
    <t>Bezpečnostní a hygienická opatření na staveništi</t>
  </si>
  <si>
    <t>005241090</t>
  </si>
  <si>
    <t>Předání a převzetí díla</t>
  </si>
  <si>
    <t>091504000</t>
  </si>
  <si>
    <t>Náklady související s propagační  činností</t>
  </si>
  <si>
    <t>"O8 automat. otevírání - požární" 3,6*3,15</t>
  </si>
  <si>
    <t>"O11 automat. otevírání - požární" 3,6*3,15</t>
  </si>
  <si>
    <t>03 - Požární odvětrání</t>
  </si>
  <si>
    <t>Poznámka k položce:
Náklady na zhotovení dočasného celobarevného plakátu formátu A3 z materiálu odolného proti povětrnostním podmínkám, který bude instalován po celou dobu realizace projektu na viditelném místě staveniště. Požadavek na umístění a grafický podklad pro tisk plakátu předá objednatel zhotoviteli před zahájením realizace stavby.</t>
  </si>
  <si>
    <t>Poznámka k položce:
Náklady zhotovitele, které vzniknou v souvislosti s povinnostmi zhotovitele při předání a převzetí díla.</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</si>
  <si>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</si>
  <si>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Poznámka k položce:
Skříňový rozvaděč: 1ks -hlavní vypínač 3p./40A, napěťová spoušť 230V/AC 1ks -čtyřpólový výkonný kombinovaný svodič bleskových proudů typ 1 a 2, na rozhraní zón LPZ 0 a LPZ 1 1ks -přepěťová ochrana Ethernet 100 Mbit/s (Cat.5e) 1ks -přepěťová ochrana s vf filtrem, instalace těsně před chráněné zařízení, 16 A 1ks -relé hladinového snímače, 24V-AC/DC, přepínací kontakt 4ks -jištěný vývod 230V/10A 5ks -spínaný / motorový vývod 230V/do 1kW 1ks -zdroj 230V-AC / 24V-DC, 5A 1ks -napájecí transformátor 230 / 24V-AC, 63VA 2ks -zásuvka soklová 230V/AC - na DIN lištu 1ks -LED signálka monoblok 230V-AC/DC, bílá 1ks -LED signálka monoblok 24V-AC/DC, červená 1ks -LED signálka monoblok 24V-AC/DC, zelená 2ks -tlačítko (černé), spojovací díl pro čelní montáž, spínací kontakt 1x1Z 1ks -akustický hlásič 24V/DC, 83dB, přerušovaný tón (vč. pouzdra) 1ks -hřibovité tlačítko červené, spojovací díl pro čelní montáž, spínací kontakt 1x1Z 1ks -pomocný instalační materiál: žlaby, vodiče, svorkovnice, pomocná relé, jistící prvky, vývodky</t>
  </si>
  <si>
    <t>Poznámka k položce:
Větrací jednotka učeben v ležatém venkovním provedení o výkonu 4610/3850 m³/h (přívod/odvod), rychlost ve volném průřezu jednotky 1,96/1,85 m/s (přívod/odvod), jednotka vybavena protiproudým rekuperátorem, suchá účinnost rekuperátoru dle EN308 72%, dohřev teplovodní jednořadým výměník s připojením potrubím Cu, roteč lamel výměníku 2 mm, topný výkon 19,4 kW (65/45°C), směšovací uzel součástí dodávky jednotky umístěný v samostatné komoře z důvodu ochrany vůči vnějším vlivům, jednostupňová filtrace kapsovými filtry třídy M5 (ISO ePM 10 &gt;60%) na odtahu a F7 (ePM2,5 65%) na přívodu, EC ventilátory o max. příkonu 3,85 kW, SFPVAHU = 1727 W/m³s, jednotka splňuje Eco-design 2018 dle směrnice EU 1253/2014, plášť jednotky opatřen tepelnou izolací tloušťky 50 mm bočních panelů a 60 mm spodních a horních panelů, vlastnosti opláštění dle ČSN EN 1886: mechanická stabilita D1 (M), netěsnost pláště L1 (M), netěsnost pláště L1 (R @+400Pa), netěsnost mezi rámem a filtrem &lt;0,5% (F9), termická izolace T2, faktor tepelných mostů TB3, povrchová úprava plechu panelu vnitřního pláště VZT jednotek z ocelového plechu kontinuálně žárově zinkovaného ČSN EN 10 346 Z275 g/m², korozivní odolnost pro prostředí C2 dle ČSN EN ISO 14713, povrchová úprava plechu vnějšího pláště VZT jednotek a stříšky z ocelového plechu kontinuálně žárově zinkovaného ČSN EN 10 346 Z275 g/m² + polyesterový lak 25 hm (korozivní odolnost RC3), korozivní odolnost pro prostředí C3 dle ČSN EN ISO 147713, na hrdlech vedeného do venkovního prostředí osazeny uzavírací klapky se servopohony, jednotka dodána vč. regulace dodávanou výrobcem jednotky, regulace osazena v komoře v jednotce, výkon jednotky řízen signálem 0-10 V dle centrální sběrnice regulátorů průtoku, akustické parametry jednotky: sání přívodní sekce 61 dB(A), výtlak přívodní sekce 81 dB(A), do okolí přívodní sekce 52 dB(A), sání odvodní sekce 61 dB(A), výtlak odvodní sekce 76 dB(A), do okolí odvodní sekce 50 dB(A), výpočtový software výrobce pro návrh VZT jednotky validován nezávislou autoritou, jednotky vyráběny a vyvinuty v souladu s certifikovaným systémem řízení jakosti jakosti ISO 9001:2001</t>
  </si>
  <si>
    <t>Poznámka k položce:
Regulátor variabilního průtoku vzduchu d160 mm opatřený z výroby 50-ti mm protihlukové izolace z minerální vlny, regulátor je kruhové konstrukce z pozinkované oceli, variabilní nastavení množství vzduchu uvnitř regulátoru zajišťuje list klapky, který je spojený se servopohonem umístěným na vnější straně pláště regulátoru, gumové těsnění na listu klapky je při uzavření regulátoru zajišťuje třídu těsnosti 4 dle EN 1751, snímání diference tlaku je zajištěno vnitřním měřícím křížem, diferenční tlak je vyhodnocen na servopohonu, připojovací hrdlo regulátoru je opatřeno gumovým těsněním a zajišťuje třídu těsnosti pláště C dle EN 1751, regulátor bude nastaven v rozsahu uvedeném na výkrese, požadované množství bude řízeno přes komunikační protokol dle prostorového čidla CO2, řízení bude obstarávat centrální sběrnice optimalizátoru ventilátoru viz TZ</t>
  </si>
  <si>
    <t>Poznámka k položce:
Kruhová textilní výusť šitá na míru d200 mm a délka 7 m, průtok dle hodnoty uvedené na výkrese, výusť z 100% polyesteru o hmotnosti 200g/m² a tloušťce 0,3 mm, prodyšnost 55 m³/h/m² při 80 Pa, pevnost (osnova/útek) 1830/1020 N (ČSN EN ISO13934-1), požární odolnost - třída B-s1, d0 dle ČSN EN 13501-1+A1:2010, teplotní odolnost -60 až +110°C, srážlivost (osnova/útek) 0,5/0,5 % při 40°C dle ČSN EN ISO 6330-2000, vhodná pro čisté prostory - třída č. 4 (ČSN EN ISO 14644-1), pratelná v pračce, barva dle výběru investora, výusť opatřena směrovou mikroperforací, vyústka opatřena plastovými skružemi z důvodu tvarové stálosti</t>
  </si>
  <si>
    <t>Poznámka k položce:
Kruhová textilní výusť šitá na míru d250 mm a délka 7 m, průtok dle hodnoty uvedené na výkrese, výusť z 100% polyesteru o hmotnosti 200g/m² a tloušťce 0,3 mm, prodyšnost 55 m³/h/m² při 80 Pa, pevnost (osnova/útek) 1830/1020 N (ČSN EN ISO13934-1), požární odolnost - třída B-s1, d0 dle ČSN EN 13501-1+A1:2010, teplotní odolnost -60 až +110°C, srážlivost (osnova/útek) 0,5/0,5 % při 40°C dle ČSN EN ISO 6330-2000, vhodná pro čisté prostory - třída č. 4 (ČSN EN ISO 14644-1), pratelná v pračce, barva dle výběru investora, výusť opatřena směrovou mikroperforací, vyústka opatřena plastovými skružemi z důvodu tvarové stálosti</t>
  </si>
  <si>
    <t>Poznámka k položce:
Radiální plastový kyselinovzdorný ventilátor s certifikací EX, II 2G Ex h IIB+H2 T4 Gb pro prostory s nebezpečím výbuchu, skříň ventilátoru z UV odolného PE plastu, oběžné kolo z PP plastu, motor vybavený vestavěnými termistory PTC (relé není součástí dodávky), připojovací rozměr ventilátoru ∅125 mm (min ∅100 mm), vzduchový výkon ventilátoru min 150 m³/h, ventilátor umístěn na střeše na betonové dlaždice</t>
  </si>
  <si>
    <t>Poznámka k položce:
Radiální plastový kyselinovzdorný ventilátor s certifikací EX, II 2G Ex h IIB+H2 T4 Gb pro prostory s nebezpečím výbuchu, skříň ventilátoru z UV odolného PE plastu, oběžné kolo z PP plastu, motor vybavený vestavěnými termistory PTC (relé není součástí dodávky), připojovací rozměr ventilátoru ∅200 mm , vzduchový výkon ventilátoru min 1100 m³/h, ventilátor umístěn na střeše na betonové dlaždice</t>
  </si>
  <si>
    <t>Poznámka k položce:
Odvodní čtyřhranný radiální ventilátor s oběžným kolem s dozadu zahnutými lopatkami a poháněný EC motorem o příkonu 160 W 230 V, ventilátor o vzduchovém výkonu 1560 m3/h, na výfuku z ventilátoru osazen šikmý kus se sítem 20x20 mm, ventilátor osazen na ocelové konzoli kotvené do fasády objektu, skříň ventilátoru z hliníkového rámu s bočními panely z pozinkovaného plechu s 20-ti mm tepelné a hlukové izolace, ventilátor vybaven plynulým řízením výkonu pomocí jednoduchého kruhového voliče, který bude umožňovat i vypnutí ventilátoru, ovládání osazeno na digestoře, zapojení provede dodavatel elektro, krytí ventilátoru IP54</t>
  </si>
  <si>
    <t>Poznámka k položce:
Venkovní chladící jednotka split systému umístěná na střeše na systémové ocelové konstrukci, jenž bude kotvena k betonové dlaždici, jednotka o akustickém výkonu 64 dB(A), rozměry jednotky 530x660x240 mm a hmotnost 23 kg, jmenovitý výkon jednotky 2,5 kW, příkon jednotky 1 kW 230V, EER 3,25, jednotka vybavena kompresorem se 100% invertorovou regulací, použité chladivo R32</t>
  </si>
  <si>
    <t>Poznámka k položce:
Teplovzdušná topná jednotka typu ,,SAHARA" o maximálním vzduchovém výkonu 1600 m³/h, topný výkon jednotky min 19,4 kW (při venkovní teplotě -12°C a topném spádu 65/45°C), jednotka vybavena směšovací komorou a filtrem, lamely na výstupu standartní nastavitelné, množství čertvého vzduchu řízeno dle čidla CO₂ v prostoru, jednotka v době běžného provozu provozována na nejnižší otáčky, vyšší otáčky spínány z důvodu rychlého zátopu nebo při spuštění digestoře, akustický výkon při max 70 dB(A), jednotka spřažena s ventilátorem RV3 pro odtah z digestoře, při sepnutí ventilátoru otevřen přívod venkovního vzduchu a zvýšeny otáčky jednotky, jednotka dodána vč. směšovacího uzle a regulace</t>
  </si>
  <si>
    <t>Poznámka k položce:
Požární klapka čtyřhranná 200x200 mm o požární odolnosti EIS60, list klapky je z kalcium-silikátových bezazbestových desek a je uložen v ochranném rámu klapky, ochranný rám nebo plášť požární klapky se skládá z dílů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t>
  </si>
  <si>
    <t>Poznámka k položce:
Požární klapka čtyřhranná 250x250 mm o požární odolnosti EIS60, list klapky je z kalcium-silikátových bezazbestových desek a je uložen v ochranném rámu klapky, ochranný rám nebo plášť požární klapky se skládá z dílů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t>
  </si>
  <si>
    <t>Poznámka k položce:
Požární klapka čtyřhranná 400x200 mm o požární odolnosti EIS60, list klapky je z kalcium-silikátových bezazbestových desek a je uložen v ochranném rámu klapky, ochranný rám nebo plášť požární klapky se skládá z dílů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t>
  </si>
  <si>
    <t>Poznámka k položce:
Ohebný tlumič hluku d250 mm dl. 1 m tvořený z vnitřní hadice z netkané textílie, tepelně hlukovou izolací tl. 25 mm překrytou vnějším pláštěm z laminovaného hliníku, připojovací hrdla z pozinkovaného plechu, tlumič vždy umístěn mezi regulátorem průtoku a místností, tlumič hluku s požární certifikací dle EN 13501-1 třída A2</t>
  </si>
  <si>
    <t>Poznámka k položce:
Ohebný tlumič hluku d160 mm dl. 1 m tvořený z vnitřní hadice z netkané textílie, tepelně hlukovou izolací tl. 25 mm překrytou vnějším pláštěm z laminovaného hliníku, připojovací hrdla z pozinkovaného plechu, tlumič vždy umístěn mezi regulátorem průtoku a místností, tlumič hluku s požární certifikací dle EN 13501-1 třída A1</t>
  </si>
  <si>
    <t>Poznámka k položce:
_x005F_x000d_ připojení max. tlačítek 8 odvodu kouře a 14 hlásičů požáru_x005F_x000d_ spínací bezpečnostní funkce odvodu kouře a tepla: porucha = poplach, vynulování odvodu kouře a zpětné dálkové nastavení požárních hlásičů_x005F_x000d_ možnost připojení dešťových čidel, resp. čidel větru a deště bez dodatečného modulu_x005F_x000d_ centrální panel s jednou zásuvkou pro přídavný modul_x005F_x000d_ plastový kryt AP s uzavíratelnými dvířky z ocelového plechu _x005F_x000d_ možnost připojení optických a akustických poplachových prostředků_x005F_x000d_ 72 hodin nouzového napájení při výpadku proudu_x005F_x000d_ Napájení 230 V AC / 50 Hz / 240 VA_x005F_x000d_ Elektrický výkon v pohotovostním režimu 13,6 W_x005F_x000d_ Vystup 24 V DC / 16 A_x005F_x000d_ Režim chodu „Dozor” Nepřetržitý chod_x005F_x000d_ Režim chodu „Výstraha / Větrání”_x005F_x000d_ Krátkodobý chod, 30% ED_x005F_x000d_ Rozsah teplot -10 °C ... +55 °C_x005F_x000d_ akumulátor 2x12V/12Ah</t>
  </si>
  <si>
    <t>Poznámka k položce:
_x005F_x000d_ JYTY, průměr kabelu 8,7mm</t>
  </si>
  <si>
    <t>Poznámka k položce:
_x005F_x000d_ JYTY, průměr kabelu 7,4mm</t>
  </si>
  <si>
    <t>Poznámka k položce:
:_x005F_x000d_ CYKY, průměr kabelu 9,5mm</t>
  </si>
  <si>
    <t>Poznámka k položce:
_x005F_x000d_ Napájení 24 V DC / ±15% / 2 A _x005F_x000d_ Hnací síla 600 N_x005F_x000d_ Tažná síla 600 N_x005F_x000d_ Blokující síla 3 000 N_x005F_x000d_ Vysunutí 800 mm._x005F_x000d_ Životnost &gt;20 000 dvojitého vysouvání_x005F_x000d_ Rychlost otevírání 11,8 mm/s_x005F_x000d_ Rychlost otevírání odtahu kouře a tepla 12,2 mm/s_x005F_x000d_ Rychlost uzavírání 11,8 mm/s_x005F_x000d_ Ochranný stupeň IP 32_x005F_x000d_ Hladina hluku LpA ≤70 dB(A)_x005F_x000d_ Rozsah teplot -25 °C ... +55 °C_x005F_x000d_ Kryt  Hliník_x005F_x000d_ Povrch Nastříkaný práškovou barvou RAL_x005F_x000d_</t>
  </si>
  <si>
    <t>Poznámka k položce:
Náklady spojené s účastí zhotovitele na předání a převzetí staveniště.</t>
  </si>
  <si>
    <t>Poznámka k položce:
Náklady zhotovitele spojené se zabezpečením a poskytnutím zajišťovacích bankovních záruk za splnění záručních podmínek, jak je zadavatel požaduje v obchodních podmínkách.</t>
  </si>
  <si>
    <t>Poznámka k položce:
Náklady zhotovitele spojené se zabezpečením a poskytnutím zajišťovacích bankovních záruk za řádné provedení díla, jak je zadavatel požaduje v obchodních podmínkách.</t>
  </si>
  <si>
    <t>Poznámka k položce:
Náklady spojené s povinným pojištěním dodavatele nebo stavebního díla či jeho části, v rozsahu obchodních podmínek.</t>
  </si>
  <si>
    <t>Poznámka k položce:
Cena je včetně uvedení ploch staveniště do původního stavu.</t>
  </si>
  <si>
    <t>Poznámka k položce:
Veškeré náklady na vybudování a zajištění zařízení staveniště a jeho provoz včetně skládky a meziskládky materiálu.</t>
  </si>
  <si>
    <t>Poznámka k položce:
Náklady na přezkoumání podkladů objednatele o stavu inženýrských sítí probíhajících staveništěm nebo dotčenými stavbou i mimo území staveniště, provedení vytýčení jejich skutečné trasy a provedení ochranných opatření pro zabezpečení stávajících inženýrských sítí.</t>
  </si>
  <si>
    <t>Poznámka k položce:
Geodetické zaměření (elektronicky ve formátu DWG + 2 paré listinné dokumentace).</t>
  </si>
  <si>
    <t>Poznámka k položce:
Náklady na vyhotovení dokumentace skutečného provedení stavby a její předání objednateli ve dvou listinných vyhotoveních a jednom digitálním vyhotovení na datovém nosiči CD-Rom (textová část ve formátu DOC a PDF,  výkresová část ve formátu DWG a PDF)</t>
  </si>
  <si>
    <t>Montáž oken kovových zdvojených otevíravých do zdiva, plochy přes 2,5 m2</t>
  </si>
  <si>
    <t>okno Al otevíravé/sklopné, trojsklo, plochy přes 1 m2, výšky přes 2,5 m</t>
  </si>
  <si>
    <t>59030570</t>
  </si>
  <si>
    <t>podhled kazetový minerální, deska 1200x600mm tl. 15mm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</si>
</sst>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7">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FFFF00"/>
        <bgColor indexed="64"/>
      </patternFill>
    </fill>
    <fill>
      <patternFill patternType="solid">
        <fgColor rgb="FFC0C0C0"/>
        <bgColor indexed="64"/>
      </patternFill>
    </fill>
  </fills>
  <borders count="23">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border>
    <border>
      <left/>
      <right/>
      <top/>
      <bottom style="hair">
        <color rgb="FF000000"/>
      </bottom>
    </border>
    <border>
      <left style="thin">
        <color rgb="FF000000"/>
      </left>
      <right/>
      <top/>
      <bottom style="thin">
        <color rgb="FF000000"/>
      </bottom>
    </border>
    <border>
      <left/>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88">
    <xf numFmtId="0" fontId="0" fillId="0" borderId="0" xfId="0"/>
    <xf numFmtId="4" fontId="24" fillId="2" borderId="1" xfId="0" applyNumberFormat="1" applyFont="1" applyFill="1" applyBorder="1" applyAlignment="1" applyProtection="1">
      <alignment vertical="center"/>
      <protection locked="0"/>
    </xf>
    <xf numFmtId="4" fontId="38" fillId="2" borderId="1" xfId="0" applyNumberFormat="1" applyFont="1" applyFill="1" applyBorder="1" applyAlignment="1" applyProtection="1">
      <alignment vertical="center"/>
      <protection locked="0"/>
    </xf>
    <xf numFmtId="49" fontId="3" fillId="2" borderId="0" xfId="0" applyNumberFormat="1" applyFont="1" applyFill="1" applyAlignment="1" applyProtection="1">
      <alignment horizontal="left" vertical="center"/>
      <protection locked="0"/>
    </xf>
    <xf numFmtId="0" fontId="0" fillId="0" borderId="0" xfId="0" applyProtection="1">
      <protection/>
    </xf>
    <xf numFmtId="0" fontId="0" fillId="0" borderId="0" xfId="0" applyFont="1" applyAlignment="1" applyProtection="1">
      <alignment horizontal="left" vertical="center"/>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16" fillId="0" borderId="0" xfId="0" applyFont="1" applyAlignment="1" applyProtection="1">
      <alignment horizontal="left" vertical="center"/>
      <protection/>
    </xf>
    <xf numFmtId="0" fontId="33"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4" xfId="0" applyBorder="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4" xfId="0" applyFont="1" applyBorder="1" applyAlignment="1" applyProtection="1">
      <alignment vertical="center" wrapText="1"/>
      <protection/>
    </xf>
    <xf numFmtId="0" fontId="0" fillId="0" borderId="4" xfId="0" applyBorder="1" applyAlignment="1" applyProtection="1">
      <alignment vertical="center" wrapText="1"/>
      <protection/>
    </xf>
    <xf numFmtId="0" fontId="0" fillId="0" borderId="0" xfId="0" applyAlignment="1" applyProtection="1">
      <alignment vertical="center" wrapText="1"/>
      <protection/>
    </xf>
    <xf numFmtId="0" fontId="0" fillId="0" borderId="5" xfId="0" applyFont="1" applyBorder="1" applyAlignment="1" applyProtection="1">
      <alignment vertical="center"/>
      <protection/>
    </xf>
    <xf numFmtId="0" fontId="19" fillId="0" borderId="0" xfId="0" applyFont="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3"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right" vertical="center"/>
      <protection/>
    </xf>
    <xf numFmtId="0" fontId="5" fillId="3" borderId="7" xfId="0" applyFont="1" applyFill="1" applyBorder="1" applyAlignment="1" applyProtection="1">
      <alignment horizontal="center"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21" fillId="0" borderId="9" xfId="0" applyFont="1" applyBorder="1" applyAlignment="1" applyProtection="1">
      <alignment horizontal="left" vertical="center"/>
      <protection/>
    </xf>
    <xf numFmtId="0" fontId="0" fillId="0" borderId="9" xfId="0" applyBorder="1" applyAlignment="1" applyProtection="1">
      <alignment vertical="center"/>
      <protection/>
    </xf>
    <xf numFmtId="0" fontId="2" fillId="0" borderId="10" xfId="0" applyFont="1" applyBorder="1" applyAlignment="1" applyProtection="1">
      <alignment horizontal="left" vertical="center"/>
      <protection/>
    </xf>
    <xf numFmtId="0" fontId="0" fillId="0" borderId="10"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0" fillId="0" borderId="9"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0" borderId="0" xfId="0" applyFont="1" applyAlignment="1" applyProtection="1">
      <alignment horizontal="left" vertical="center" wrapText="1"/>
      <protection/>
    </xf>
    <xf numFmtId="0" fontId="24" fillId="3" borderId="0" xfId="0" applyFont="1" applyFill="1" applyAlignment="1" applyProtection="1">
      <alignment horizontal="left" vertical="center"/>
      <protection/>
    </xf>
    <xf numFmtId="0" fontId="24" fillId="3"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13" xfId="0" applyFont="1" applyBorder="1" applyAlignment="1" applyProtection="1">
      <alignment horizontal="left" vertical="center"/>
      <protection/>
    </xf>
    <xf numFmtId="0" fontId="7" fillId="0" borderId="13" xfId="0" applyFont="1" applyBorder="1" applyAlignment="1" applyProtection="1">
      <alignment vertical="center"/>
      <protection/>
    </xf>
    <xf numFmtId="4" fontId="7" fillId="0" borderId="13"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4" xfId="0" applyFont="1" applyBorder="1" applyAlignment="1" applyProtection="1">
      <alignment vertical="center"/>
      <protection/>
    </xf>
    <xf numFmtId="0" fontId="8" fillId="0" borderId="13" xfId="0" applyFont="1" applyBorder="1" applyAlignment="1" applyProtection="1">
      <alignment horizontal="left" vertical="center"/>
      <protection/>
    </xf>
    <xf numFmtId="0" fontId="8" fillId="0" borderId="13" xfId="0" applyFont="1" applyBorder="1" applyAlignment="1" applyProtection="1">
      <alignment vertical="center"/>
      <protection/>
    </xf>
    <xf numFmtId="4" fontId="8" fillId="0" borderId="13"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24" fillId="3" borderId="14" xfId="0" applyFont="1" applyFill="1" applyBorder="1" applyAlignment="1" applyProtection="1">
      <alignment horizontal="center" vertical="center" wrapText="1"/>
      <protection/>
    </xf>
    <xf numFmtId="0" fontId="24" fillId="3" borderId="15" xfId="0" applyFont="1" applyFill="1" applyBorder="1" applyAlignment="1" applyProtection="1">
      <alignment horizontal="center" vertical="center" wrapText="1"/>
      <protection/>
    </xf>
    <xf numFmtId="0" fontId="24" fillId="3" borderId="16"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26" fillId="0" borderId="0" xfId="0" applyFont="1" applyAlignment="1" applyProtection="1">
      <alignment horizontal="left" vertical="center"/>
      <protection/>
    </xf>
    <xf numFmtId="4" fontId="26" fillId="0" borderId="0" xfId="0" applyNumberFormat="1" applyFont="1" applyAlignment="1" applyProtection="1">
      <alignment/>
      <protection/>
    </xf>
    <xf numFmtId="0" fontId="0" fillId="0" borderId="17" xfId="0" applyFont="1" applyBorder="1" applyAlignment="1" applyProtection="1">
      <alignment vertical="center"/>
      <protection/>
    </xf>
    <xf numFmtId="0" fontId="0" fillId="0" borderId="5" xfId="0" applyBorder="1" applyAlignment="1" applyProtection="1">
      <alignment vertical="center"/>
      <protection/>
    </xf>
    <xf numFmtId="166" fontId="35" fillId="0" borderId="5" xfId="0" applyNumberFormat="1" applyFont="1" applyBorder="1" applyAlignment="1" applyProtection="1">
      <alignment/>
      <protection/>
    </xf>
    <xf numFmtId="166" fontId="35" fillId="0" borderId="18" xfId="0" applyNumberFormat="1" applyFont="1" applyBorder="1" applyAlignment="1" applyProtection="1">
      <alignment/>
      <protection/>
    </xf>
    <xf numFmtId="4" fontId="36" fillId="0" borderId="0" xfId="0" applyNumberFormat="1" applyFont="1" applyAlignment="1" applyProtection="1">
      <alignment vertical="center"/>
      <protection/>
    </xf>
    <xf numFmtId="0" fontId="9" fillId="0" borderId="0" xfId="0" applyFont="1" applyAlignment="1" applyProtection="1">
      <alignment/>
      <protection/>
    </xf>
    <xf numFmtId="0" fontId="9" fillId="0" borderId="4"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9"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20"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1" xfId="0" applyFont="1" applyBorder="1" applyAlignment="1" applyProtection="1">
      <alignment horizontal="center" vertical="center"/>
      <protection/>
    </xf>
    <xf numFmtId="49" fontId="24" fillId="0" borderId="1" xfId="0" applyNumberFormat="1" applyFont="1" applyBorder="1" applyAlignment="1" applyProtection="1">
      <alignment horizontal="left" vertical="center" wrapText="1"/>
      <protection/>
    </xf>
    <xf numFmtId="0" fontId="24" fillId="0" borderId="1" xfId="0" applyFont="1" applyBorder="1" applyAlignment="1" applyProtection="1">
      <alignment horizontal="left" vertical="center" wrapText="1"/>
      <protection/>
    </xf>
    <xf numFmtId="0" fontId="24" fillId="0" borderId="1" xfId="0" applyFont="1" applyBorder="1" applyAlignment="1" applyProtection="1">
      <alignment horizontal="center" vertical="center" wrapText="1"/>
      <protection/>
    </xf>
    <xf numFmtId="167" fontId="24" fillId="0" borderId="1" xfId="0" applyNumberFormat="1" applyFont="1" applyBorder="1" applyAlignment="1" applyProtection="1">
      <alignment vertical="center"/>
      <protection/>
    </xf>
    <xf numFmtId="4" fontId="24" fillId="0" borderId="1" xfId="0" applyNumberFormat="1" applyFont="1" applyBorder="1" applyAlignment="1" applyProtection="1">
      <alignment vertical="center"/>
      <protection/>
    </xf>
    <xf numFmtId="0" fontId="25" fillId="2" borderId="19" xfId="0" applyFont="1" applyFill="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5" fillId="0" borderId="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24"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7"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3" xfId="0" applyBorder="1" applyAlignment="1" applyProtection="1">
      <alignment vertical="center"/>
      <protection/>
    </xf>
    <xf numFmtId="0" fontId="0" fillId="0" borderId="13" xfId="0" applyFont="1" applyBorder="1" applyAlignment="1" applyProtection="1">
      <alignment vertical="center"/>
      <protection/>
    </xf>
    <xf numFmtId="0" fontId="0" fillId="0" borderId="22" xfId="0" applyFont="1" applyBorder="1" applyAlignment="1" applyProtection="1">
      <alignment vertical="center"/>
      <protection/>
    </xf>
    <xf numFmtId="0" fontId="14"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xf>
    <xf numFmtId="0" fontId="0" fillId="0" borderId="9" xfId="0" applyBorder="1" applyProtection="1">
      <protection/>
    </xf>
    <xf numFmtId="0" fontId="19" fillId="0" borderId="10" xfId="0" applyFont="1" applyBorder="1" applyAlignment="1" applyProtection="1">
      <alignment horizontal="left" vertical="center"/>
      <protection/>
    </xf>
    <xf numFmtId="0" fontId="2" fillId="0" borderId="0" xfId="0" applyFont="1" applyAlignment="1" applyProtection="1">
      <alignment vertical="center"/>
      <protection/>
    </xf>
    <xf numFmtId="0" fontId="2" fillId="0" borderId="4" xfId="0" applyFont="1" applyBorder="1" applyAlignment="1" applyProtection="1">
      <alignment vertical="center"/>
      <protection/>
    </xf>
    <xf numFmtId="0" fontId="0" fillId="4" borderId="0" xfId="0" applyFont="1" applyFill="1" applyAlignment="1" applyProtection="1">
      <alignment vertical="center"/>
      <protection/>
    </xf>
    <xf numFmtId="0" fontId="5" fillId="4" borderId="6"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5" fillId="4" borderId="7"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4" xfId="0" applyFont="1" applyBorder="1" applyAlignment="1" applyProtection="1">
      <alignment vertical="center"/>
      <protection/>
    </xf>
    <xf numFmtId="0" fontId="4" fillId="0" borderId="0" xfId="0" applyFont="1" applyAlignment="1" applyProtection="1">
      <alignment vertical="center"/>
      <protection/>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19" fillId="0" borderId="0" xfId="0" applyFont="1" applyAlignment="1" applyProtection="1">
      <alignment vertical="center"/>
      <protection/>
    </xf>
    <xf numFmtId="0" fontId="0" fillId="0" borderId="18" xfId="0" applyBorder="1" applyAlignment="1" applyProtection="1">
      <alignment vertical="center"/>
      <protection/>
    </xf>
    <xf numFmtId="0" fontId="24" fillId="3" borderId="0" xfId="0" applyFont="1" applyFill="1" applyAlignment="1" applyProtection="1">
      <alignment horizontal="center" vertical="center"/>
      <protection/>
    </xf>
    <xf numFmtId="0" fontId="0" fillId="0" borderId="18" xfId="0" applyFont="1" applyBorder="1" applyAlignment="1" applyProtection="1">
      <alignment vertical="center"/>
      <protection/>
    </xf>
    <xf numFmtId="0" fontId="5" fillId="0" borderId="0" xfId="0" applyFont="1" applyAlignment="1" applyProtection="1">
      <alignment vertical="center"/>
      <protection/>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5" fillId="0" borderId="0" xfId="0" applyFont="1" applyAlignment="1" applyProtection="1">
      <alignment horizontal="center" vertical="center"/>
      <protection/>
    </xf>
    <xf numFmtId="4" fontId="22" fillId="0" borderId="19"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20"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8" fillId="0" borderId="0" xfId="20" applyFont="1" applyAlignment="1" applyProtection="1">
      <alignment horizontal="center" vertical="center"/>
      <protection/>
    </xf>
    <xf numFmtId="0" fontId="6" fillId="0" borderId="4"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4" fontId="31" fillId="0" borderId="19"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3" fillId="0" borderId="0" xfId="0" applyFont="1" applyAlignment="1" applyProtection="1">
      <alignment horizontal="center" vertical="center"/>
      <protection/>
    </xf>
    <xf numFmtId="4" fontId="2" fillId="0" borderId="19"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4" fontId="31" fillId="0" borderId="13" xfId="0" applyNumberFormat="1" applyFont="1" applyBorder="1" applyAlignment="1" applyProtection="1">
      <alignment vertical="center"/>
      <protection/>
    </xf>
    <xf numFmtId="166" fontId="31" fillId="0" borderId="13" xfId="0" applyNumberFormat="1" applyFont="1" applyBorder="1" applyAlignment="1" applyProtection="1">
      <alignment vertical="center"/>
      <protection/>
    </xf>
    <xf numFmtId="4" fontId="31" fillId="0" borderId="22" xfId="0" applyNumberFormat="1" applyFont="1" applyBorder="1" applyAlignment="1" applyProtection="1">
      <alignment vertical="center"/>
      <protection/>
    </xf>
    <xf numFmtId="0" fontId="10" fillId="0" borderId="0" xfId="0"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0" xfId="0" applyFont="1" applyBorder="1" applyAlignment="1" applyProtection="1">
      <alignment vertical="center"/>
      <protection/>
    </xf>
    <xf numFmtId="0" fontId="11" fillId="0" borderId="0" xfId="0"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9"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0" xfId="0" applyFont="1" applyBorder="1" applyAlignment="1" applyProtection="1">
      <alignment vertical="center"/>
      <protection/>
    </xf>
    <xf numFmtId="0" fontId="12" fillId="0" borderId="0" xfId="0"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19"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0" xfId="0" applyFont="1" applyBorder="1" applyAlignment="1" applyProtection="1">
      <alignment vertical="center"/>
      <protection/>
    </xf>
    <xf numFmtId="0" fontId="38" fillId="0" borderId="1" xfId="0" applyFont="1" applyBorder="1" applyAlignment="1" applyProtection="1">
      <alignment horizontal="center" vertical="center"/>
      <protection/>
    </xf>
    <xf numFmtId="49" fontId="38" fillId="0" borderId="1" xfId="0" applyNumberFormat="1" applyFont="1" applyBorder="1" applyAlignment="1" applyProtection="1">
      <alignment horizontal="left" vertical="center" wrapText="1"/>
      <protection/>
    </xf>
    <xf numFmtId="0" fontId="38" fillId="0" borderId="1" xfId="0" applyFont="1" applyBorder="1" applyAlignment="1" applyProtection="1">
      <alignment horizontal="left" vertical="center" wrapText="1"/>
      <protection/>
    </xf>
    <xf numFmtId="0" fontId="38" fillId="0" borderId="1" xfId="0" applyFont="1" applyBorder="1" applyAlignment="1" applyProtection="1">
      <alignment horizontal="center" vertical="center" wrapText="1"/>
      <protection/>
    </xf>
    <xf numFmtId="167" fontId="38" fillId="0" borderId="1" xfId="0" applyNumberFormat="1" applyFont="1" applyBorder="1" applyAlignment="1" applyProtection="1">
      <alignment vertical="center"/>
      <protection/>
    </xf>
    <xf numFmtId="4" fontId="38" fillId="0" borderId="1" xfId="0" applyNumberFormat="1" applyFont="1" applyBorder="1" applyAlignment="1" applyProtection="1">
      <alignment vertical="center"/>
      <protection/>
    </xf>
    <xf numFmtId="0" fontId="39" fillId="0" borderId="4" xfId="0" applyFont="1" applyBorder="1" applyAlignment="1" applyProtection="1">
      <alignment vertical="center"/>
      <protection/>
    </xf>
    <xf numFmtId="0" fontId="38" fillId="2" borderId="19"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19"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0" xfId="0" applyFont="1" applyBorder="1" applyAlignment="1" applyProtection="1">
      <alignment vertical="center"/>
      <protection/>
    </xf>
    <xf numFmtId="0" fontId="25" fillId="2" borderId="21" xfId="0" applyFont="1" applyFill="1" applyBorder="1" applyAlignment="1" applyProtection="1">
      <alignment horizontal="left" vertical="center"/>
      <protection/>
    </xf>
    <xf numFmtId="0" fontId="25" fillId="0" borderId="13" xfId="0" applyFont="1" applyBorder="1" applyAlignment="1" applyProtection="1">
      <alignment horizontal="center" vertical="center"/>
      <protection/>
    </xf>
    <xf numFmtId="166" fontId="25" fillId="0" borderId="13" xfId="0" applyNumberFormat="1" applyFont="1" applyBorder="1" applyAlignment="1" applyProtection="1">
      <alignment vertical="center"/>
      <protection/>
    </xf>
    <xf numFmtId="166" fontId="25" fillId="0" borderId="22" xfId="0" applyNumberFormat="1" applyFont="1" applyBorder="1" applyAlignment="1" applyProtection="1">
      <alignment vertical="center"/>
      <protection/>
    </xf>
    <xf numFmtId="14" fontId="3" fillId="2" borderId="0" xfId="0" applyNumberFormat="1" applyFont="1" applyFill="1" applyAlignment="1" applyProtection="1">
      <alignment horizontal="left" vertical="center"/>
      <protection locked="0"/>
    </xf>
    <xf numFmtId="0" fontId="12" fillId="0" borderId="21"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22" xfId="0" applyFont="1" applyBorder="1" applyAlignment="1" applyProtection="1">
      <alignment vertical="center"/>
      <protection/>
    </xf>
    <xf numFmtId="0" fontId="38" fillId="2" borderId="21" xfId="0" applyFont="1" applyFill="1" applyBorder="1" applyAlignment="1" applyProtection="1">
      <alignment horizontal="left" vertical="center"/>
      <protection/>
    </xf>
    <xf numFmtId="0" fontId="38" fillId="0" borderId="13" xfId="0" applyFont="1" applyBorder="1" applyAlignment="1" applyProtection="1">
      <alignment horizontal="center" vertical="center"/>
      <protection/>
    </xf>
    <xf numFmtId="0" fontId="24" fillId="5" borderId="1" xfId="0" applyFont="1" applyFill="1" applyBorder="1" applyAlignment="1" applyProtection="1">
      <alignment horizontal="center" vertical="center"/>
      <protection/>
    </xf>
    <xf numFmtId="49" fontId="24" fillId="5" borderId="1" xfId="0" applyNumberFormat="1" applyFont="1" applyFill="1" applyBorder="1" applyAlignment="1" applyProtection="1">
      <alignment horizontal="left" vertical="center" wrapText="1"/>
      <protection/>
    </xf>
    <xf numFmtId="0" fontId="24" fillId="5" borderId="1" xfId="0" applyFont="1" applyFill="1" applyBorder="1" applyAlignment="1" applyProtection="1">
      <alignment horizontal="left" vertical="center" wrapText="1"/>
      <protection/>
    </xf>
    <xf numFmtId="0" fontId="38" fillId="5" borderId="1" xfId="0" applyFont="1" applyFill="1" applyBorder="1" applyAlignment="1" applyProtection="1">
      <alignment horizontal="center" vertical="center"/>
      <protection/>
    </xf>
    <xf numFmtId="49" fontId="38" fillId="5" borderId="1" xfId="0" applyNumberFormat="1" applyFont="1" applyFill="1" applyBorder="1" applyAlignment="1" applyProtection="1">
      <alignment horizontal="left" vertical="center" wrapText="1"/>
      <protection/>
    </xf>
    <xf numFmtId="0" fontId="38" fillId="5" borderId="1"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3" xfId="0" applyBorder="1" applyAlignment="1" applyProtection="1">
      <alignment horizontal="center"/>
      <protection/>
    </xf>
    <xf numFmtId="0" fontId="0" fillId="0" borderId="0" xfId="0" applyFont="1" applyAlignment="1" applyProtection="1">
      <alignment horizontal="center" vertical="center"/>
      <protection/>
    </xf>
    <xf numFmtId="0" fontId="0" fillId="0" borderId="5" xfId="0" applyFont="1" applyBorder="1" applyAlignment="1" applyProtection="1">
      <alignment horizontal="center" vertical="center"/>
      <protection/>
    </xf>
    <xf numFmtId="0" fontId="0" fillId="3" borderId="8" xfId="0" applyFont="1" applyFill="1"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3" borderId="0" xfId="0" applyFont="1" applyFill="1" applyAlignment="1" applyProtection="1">
      <alignment horizontal="center" vertical="center"/>
      <protection/>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24" fillId="3" borderId="6" xfId="0" applyFont="1" applyFill="1" applyBorder="1" applyAlignment="1" applyProtection="1">
      <alignment horizontal="center" vertical="center"/>
      <protection/>
    </xf>
    <xf numFmtId="0" fontId="24" fillId="3" borderId="7"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4" fillId="3" borderId="7" xfId="0" applyFont="1" applyFill="1" applyBorder="1" applyAlignment="1" applyProtection="1">
      <alignment horizontal="center" vertical="center"/>
      <protection/>
    </xf>
    <xf numFmtId="4" fontId="26" fillId="0" borderId="0" xfId="0" applyNumberFormat="1" applyFont="1" applyAlignment="1" applyProtection="1">
      <alignment horizontal="right" vertical="center"/>
      <protection/>
    </xf>
    <xf numFmtId="0" fontId="18" fillId="0" borderId="0" xfId="0" applyFont="1" applyAlignment="1" applyProtection="1">
      <alignment horizontal="left" vertical="top" wrapText="1"/>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4" fontId="19"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4" borderId="7" xfId="0" applyNumberFormat="1" applyFont="1" applyFill="1" applyBorder="1" applyAlignment="1" applyProtection="1">
      <alignment vertical="center"/>
      <protection/>
    </xf>
    <xf numFmtId="0" fontId="0" fillId="4" borderId="7" xfId="0" applyFont="1" applyFill="1" applyBorder="1" applyAlignment="1" applyProtection="1">
      <alignment vertical="center"/>
      <protection/>
    </xf>
    <xf numFmtId="0" fontId="0" fillId="4" borderId="8" xfId="0" applyFont="1" applyFill="1" applyBorder="1" applyAlignment="1" applyProtection="1">
      <alignment vertical="center"/>
      <protection/>
    </xf>
    <xf numFmtId="0" fontId="5" fillId="4" borderId="7" xfId="0" applyFont="1" applyFill="1" applyBorder="1" applyAlignment="1" applyProtection="1">
      <alignment horizontal="left" vertical="center"/>
      <protection/>
    </xf>
    <xf numFmtId="0" fontId="15" fillId="6" borderId="0" xfId="0" applyFont="1" applyFill="1" applyAlignment="1" applyProtection="1">
      <alignment horizontal="center" vertical="center"/>
      <protection/>
    </xf>
    <xf numFmtId="0" fontId="24" fillId="3" borderId="7" xfId="0" applyFont="1" applyFill="1" applyBorder="1" applyAlignment="1" applyProtection="1">
      <alignment horizontal="right" vertical="center"/>
      <protection/>
    </xf>
    <xf numFmtId="4" fontId="30"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3" borderId="8" xfId="0" applyFont="1" applyFill="1" applyBorder="1" applyAlignment="1" applyProtection="1">
      <alignment horizontal="left" vertical="center"/>
      <protection/>
    </xf>
    <xf numFmtId="0" fontId="22" fillId="0" borderId="17" xfId="0" applyFont="1" applyBorder="1" applyAlignment="1" applyProtection="1">
      <alignment horizontal="center" vertical="center"/>
      <protection/>
    </xf>
    <xf numFmtId="0" fontId="22" fillId="0" borderId="5" xfId="0" applyFont="1" applyBorder="1" applyAlignment="1" applyProtection="1">
      <alignment horizontal="left" vertical="center"/>
      <protection/>
    </xf>
    <xf numFmtId="0" fontId="23" fillId="0" borderId="19"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49" fontId="3" fillId="2" borderId="0" xfId="0" applyNumberFormat="1" applyFont="1" applyFill="1" applyAlignment="1" applyProtection="1">
      <alignment horizontal="left" vertical="center"/>
      <protection/>
    </xf>
    <xf numFmtId="0" fontId="3" fillId="2" borderId="0" xfId="0" applyFont="1" applyFill="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4"/>
  <sheetViews>
    <sheetView showGridLines="0" workbookViewId="0" topLeftCell="A10">
      <selection activeCell="AN13" sqref="AN13"/>
    </sheetView>
  </sheetViews>
  <sheetFormatPr defaultColWidth="8.7109375" defaultRowHeight="12"/>
  <cols>
    <col min="1" max="1" width="8.140625" style="4" customWidth="1"/>
    <col min="2" max="2" width="1.7109375" style="4" customWidth="1"/>
    <col min="3" max="3" width="4.00390625" style="4" customWidth="1"/>
    <col min="4" max="33" width="2.7109375" style="4" customWidth="1"/>
    <col min="34" max="34" width="3.140625" style="4" customWidth="1"/>
    <col min="35" max="35" width="31.7109375" style="4" customWidth="1"/>
    <col min="36" max="37" width="2.421875" style="4" customWidth="1"/>
    <col min="38" max="38" width="8.140625" style="4" customWidth="1"/>
    <col min="39" max="39" width="3.140625" style="4" customWidth="1"/>
    <col min="40" max="40" width="13.140625" style="4" customWidth="1"/>
    <col min="41" max="41" width="7.421875" style="4" customWidth="1"/>
    <col min="42" max="42" width="4.00390625" style="4" customWidth="1"/>
    <col min="43" max="43" width="15.7109375" style="4" hidden="1" customWidth="1"/>
    <col min="44" max="44" width="13.7109375" style="4" customWidth="1"/>
    <col min="45" max="47" width="25.7109375" style="4" hidden="1" customWidth="1"/>
    <col min="48" max="49" width="21.7109375" style="4" hidden="1" customWidth="1"/>
    <col min="50" max="51" width="25.00390625" style="4" hidden="1" customWidth="1"/>
    <col min="52" max="52" width="21.7109375" style="4" hidden="1" customWidth="1"/>
    <col min="53" max="53" width="19.00390625" style="4" hidden="1" customWidth="1"/>
    <col min="54" max="54" width="25.00390625" style="4" hidden="1" customWidth="1"/>
    <col min="55" max="55" width="21.7109375" style="4" hidden="1" customWidth="1"/>
    <col min="56" max="56" width="19.00390625" style="4" hidden="1" customWidth="1"/>
    <col min="57" max="57" width="66.421875" style="4" customWidth="1"/>
    <col min="58" max="70" width="8.7109375" style="4" customWidth="1"/>
    <col min="71" max="91" width="9.140625" style="4" hidden="1" customWidth="1"/>
    <col min="92" max="16384" width="8.7109375" style="4" customWidth="1"/>
  </cols>
  <sheetData>
    <row r="1" spans="1:74" ht="12">
      <c r="A1" s="114" t="s">
        <v>0</v>
      </c>
      <c r="AZ1" s="114" t="s">
        <v>1</v>
      </c>
      <c r="BA1" s="114" t="s">
        <v>2</v>
      </c>
      <c r="BB1" s="114" t="s">
        <v>1</v>
      </c>
      <c r="BT1" s="114" t="s">
        <v>3</v>
      </c>
      <c r="BU1" s="114" t="s">
        <v>3</v>
      </c>
      <c r="BV1" s="114" t="s">
        <v>4</v>
      </c>
    </row>
    <row r="2" spans="44:72" ht="36.95" customHeight="1">
      <c r="AR2" s="271" t="s">
        <v>5</v>
      </c>
      <c r="AS2" s="256"/>
      <c r="AT2" s="256"/>
      <c r="AU2" s="256"/>
      <c r="AV2" s="256"/>
      <c r="AW2" s="256"/>
      <c r="AX2" s="256"/>
      <c r="AY2" s="256"/>
      <c r="AZ2" s="256"/>
      <c r="BA2" s="256"/>
      <c r="BB2" s="256"/>
      <c r="BC2" s="256"/>
      <c r="BD2" s="256"/>
      <c r="BE2" s="256"/>
      <c r="BS2" s="5" t="s">
        <v>6</v>
      </c>
      <c r="BT2" s="5" t="s">
        <v>7</v>
      </c>
    </row>
    <row r="3" spans="2:72" ht="6.95" customHeight="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8"/>
      <c r="BS3" s="5" t="s">
        <v>6</v>
      </c>
      <c r="BT3" s="5" t="s">
        <v>8</v>
      </c>
    </row>
    <row r="4" spans="2:71" ht="24.95" customHeight="1">
      <c r="B4" s="8"/>
      <c r="D4" s="9" t="s">
        <v>9</v>
      </c>
      <c r="AR4" s="8"/>
      <c r="AS4" s="115" t="s">
        <v>10</v>
      </c>
      <c r="BE4" s="116" t="s">
        <v>11</v>
      </c>
      <c r="BS4" s="5" t="s">
        <v>12</v>
      </c>
    </row>
    <row r="5" spans="2:71" ht="12" customHeight="1">
      <c r="B5" s="8"/>
      <c r="D5" s="117" t="s">
        <v>13</v>
      </c>
      <c r="K5" s="255"/>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R5" s="8"/>
      <c r="BE5" s="252" t="s">
        <v>15</v>
      </c>
      <c r="BS5" s="5" t="s">
        <v>6</v>
      </c>
    </row>
    <row r="6" spans="2:71" ht="36.95" customHeight="1">
      <c r="B6" s="8"/>
      <c r="D6" s="118" t="s">
        <v>16</v>
      </c>
      <c r="K6" s="257" t="s">
        <v>17</v>
      </c>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R6" s="8"/>
      <c r="BE6" s="253"/>
      <c r="BS6" s="5" t="s">
        <v>6</v>
      </c>
    </row>
    <row r="7" spans="2:71" ht="12" customHeight="1">
      <c r="B7" s="8"/>
      <c r="D7" s="11" t="s">
        <v>18</v>
      </c>
      <c r="K7" s="16" t="s">
        <v>1</v>
      </c>
      <c r="AK7" s="11" t="s">
        <v>19</v>
      </c>
      <c r="AN7" s="16" t="s">
        <v>1</v>
      </c>
      <c r="AR7" s="8"/>
      <c r="BE7" s="253"/>
      <c r="BS7" s="5" t="s">
        <v>6</v>
      </c>
    </row>
    <row r="8" spans="2:71" ht="12" customHeight="1">
      <c r="B8" s="8"/>
      <c r="D8" s="11" t="s">
        <v>20</v>
      </c>
      <c r="K8" s="16" t="s">
        <v>21</v>
      </c>
      <c r="AK8" s="11" t="s">
        <v>22</v>
      </c>
      <c r="AN8" s="211">
        <v>44663</v>
      </c>
      <c r="AR8" s="8"/>
      <c r="BE8" s="253"/>
      <c r="BS8" s="5" t="s">
        <v>6</v>
      </c>
    </row>
    <row r="9" spans="2:71" ht="14.45" customHeight="1">
      <c r="B9" s="8"/>
      <c r="AR9" s="8"/>
      <c r="BE9" s="253"/>
      <c r="BS9" s="5" t="s">
        <v>6</v>
      </c>
    </row>
    <row r="10" spans="2:71" ht="12" customHeight="1">
      <c r="B10" s="8"/>
      <c r="D10" s="11" t="s">
        <v>23</v>
      </c>
      <c r="AK10" s="11" t="s">
        <v>24</v>
      </c>
      <c r="AN10" s="16" t="s">
        <v>1</v>
      </c>
      <c r="AR10" s="8"/>
      <c r="BE10" s="253"/>
      <c r="BS10" s="5" t="s">
        <v>6</v>
      </c>
    </row>
    <row r="11" spans="2:71" ht="18.6" customHeight="1">
      <c r="B11" s="8"/>
      <c r="E11" s="16" t="s">
        <v>21</v>
      </c>
      <c r="AK11" s="11" t="s">
        <v>25</v>
      </c>
      <c r="AN11" s="16" t="s">
        <v>1</v>
      </c>
      <c r="AR11" s="8"/>
      <c r="BE11" s="253"/>
      <c r="BS11" s="5" t="s">
        <v>6</v>
      </c>
    </row>
    <row r="12" spans="2:71" ht="6.95" customHeight="1">
      <c r="B12" s="8"/>
      <c r="AR12" s="8"/>
      <c r="BE12" s="253"/>
      <c r="BS12" s="5" t="s">
        <v>6</v>
      </c>
    </row>
    <row r="13" spans="2:71" ht="12" customHeight="1">
      <c r="B13" s="8"/>
      <c r="D13" s="11" t="s">
        <v>26</v>
      </c>
      <c r="AK13" s="11" t="s">
        <v>24</v>
      </c>
      <c r="AN13" s="3" t="s">
        <v>27</v>
      </c>
      <c r="AR13" s="8"/>
      <c r="BE13" s="253"/>
      <c r="BS13" s="5" t="s">
        <v>6</v>
      </c>
    </row>
    <row r="14" spans="2:71" ht="12.75">
      <c r="B14" s="8"/>
      <c r="E14" s="258" t="s">
        <v>27</v>
      </c>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 t="s">
        <v>25</v>
      </c>
      <c r="AN14" s="3" t="s">
        <v>27</v>
      </c>
      <c r="AR14" s="8"/>
      <c r="BE14" s="253"/>
      <c r="BS14" s="5" t="s">
        <v>6</v>
      </c>
    </row>
    <row r="15" spans="2:71" ht="6.95" customHeight="1">
      <c r="B15" s="8"/>
      <c r="AR15" s="8"/>
      <c r="BE15" s="253"/>
      <c r="BS15" s="5" t="s">
        <v>3</v>
      </c>
    </row>
    <row r="16" spans="2:71" ht="12" customHeight="1">
      <c r="B16" s="8"/>
      <c r="D16" s="11" t="s">
        <v>28</v>
      </c>
      <c r="AK16" s="11" t="s">
        <v>24</v>
      </c>
      <c r="AN16" s="16" t="s">
        <v>1</v>
      </c>
      <c r="AR16" s="8"/>
      <c r="BE16" s="253"/>
      <c r="BS16" s="5" t="s">
        <v>3</v>
      </c>
    </row>
    <row r="17" spans="2:71" ht="18.6" customHeight="1">
      <c r="B17" s="8"/>
      <c r="E17" s="16" t="s">
        <v>21</v>
      </c>
      <c r="AK17" s="11" t="s">
        <v>25</v>
      </c>
      <c r="AN17" s="16" t="s">
        <v>1</v>
      </c>
      <c r="AR17" s="8"/>
      <c r="BE17" s="253"/>
      <c r="BS17" s="5" t="s">
        <v>29</v>
      </c>
    </row>
    <row r="18" spans="2:71" ht="6.95" customHeight="1">
      <c r="B18" s="8"/>
      <c r="AR18" s="8"/>
      <c r="BE18" s="253"/>
      <c r="BS18" s="5" t="s">
        <v>6</v>
      </c>
    </row>
    <row r="19" spans="2:71" ht="12" customHeight="1">
      <c r="B19" s="8"/>
      <c r="D19" s="11" t="s">
        <v>30</v>
      </c>
      <c r="AK19" s="11" t="s">
        <v>24</v>
      </c>
      <c r="AN19" s="16" t="s">
        <v>1</v>
      </c>
      <c r="AR19" s="8"/>
      <c r="BE19" s="253"/>
      <c r="BS19" s="5" t="s">
        <v>6</v>
      </c>
    </row>
    <row r="20" spans="2:71" ht="18.6" customHeight="1">
      <c r="B20" s="8"/>
      <c r="E20" s="16" t="s">
        <v>21</v>
      </c>
      <c r="AK20" s="11" t="s">
        <v>25</v>
      </c>
      <c r="AN20" s="16" t="s">
        <v>1</v>
      </c>
      <c r="AR20" s="8"/>
      <c r="BE20" s="253"/>
      <c r="BS20" s="5" t="s">
        <v>29</v>
      </c>
    </row>
    <row r="21" spans="2:57" ht="6.95" customHeight="1">
      <c r="B21" s="8"/>
      <c r="AR21" s="8"/>
      <c r="BE21" s="253"/>
    </row>
    <row r="22" spans="2:57" ht="12" customHeight="1">
      <c r="B22" s="8"/>
      <c r="D22" s="11" t="s">
        <v>31</v>
      </c>
      <c r="AR22" s="8"/>
      <c r="BE22" s="253"/>
    </row>
    <row r="23" spans="2:57" ht="16.5" customHeight="1">
      <c r="B23" s="8"/>
      <c r="E23" s="260" t="s">
        <v>1</v>
      </c>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R23" s="8"/>
      <c r="BE23" s="253"/>
    </row>
    <row r="24" spans="2:57" ht="6.95" customHeight="1">
      <c r="B24" s="8"/>
      <c r="AR24" s="8"/>
      <c r="BE24" s="253"/>
    </row>
    <row r="25" spans="2:57" ht="6.95" customHeight="1">
      <c r="B25" s="8"/>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R25" s="8"/>
      <c r="BE25" s="253"/>
    </row>
    <row r="26" spans="1:57" s="15" customFormat="1" ht="26.1" customHeight="1">
      <c r="A26" s="12"/>
      <c r="B26" s="13"/>
      <c r="C26" s="12"/>
      <c r="D26" s="121" t="s">
        <v>32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261">
        <f>ROUND(AG94,2)</f>
        <v>0</v>
      </c>
      <c r="AL26" s="262"/>
      <c r="AM26" s="262"/>
      <c r="AN26" s="262"/>
      <c r="AO26" s="262"/>
      <c r="AP26" s="12"/>
      <c r="AQ26" s="12"/>
      <c r="AR26" s="13"/>
      <c r="BE26" s="253"/>
    </row>
    <row r="27" spans="1:57" s="15" customFormat="1" ht="6.95" customHeight="1">
      <c r="A27" s="12"/>
      <c r="B27" s="13"/>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3"/>
      <c r="BE27" s="253"/>
    </row>
    <row r="28" spans="1:57" s="15" customFormat="1" ht="12.75">
      <c r="A28" s="12"/>
      <c r="B28" s="13"/>
      <c r="C28" s="12"/>
      <c r="D28" s="12"/>
      <c r="E28" s="12"/>
      <c r="F28" s="12"/>
      <c r="G28" s="12"/>
      <c r="H28" s="12"/>
      <c r="I28" s="12"/>
      <c r="J28" s="12"/>
      <c r="K28" s="12"/>
      <c r="L28" s="263" t="s">
        <v>33</v>
      </c>
      <c r="M28" s="263"/>
      <c r="N28" s="263"/>
      <c r="O28" s="263"/>
      <c r="P28" s="263"/>
      <c r="Q28" s="12"/>
      <c r="R28" s="12"/>
      <c r="S28" s="12"/>
      <c r="T28" s="12"/>
      <c r="U28" s="12"/>
      <c r="V28" s="12"/>
      <c r="W28" s="263" t="s">
        <v>34</v>
      </c>
      <c r="X28" s="263"/>
      <c r="Y28" s="263"/>
      <c r="Z28" s="263"/>
      <c r="AA28" s="263"/>
      <c r="AB28" s="263"/>
      <c r="AC28" s="263"/>
      <c r="AD28" s="263"/>
      <c r="AE28" s="263"/>
      <c r="AF28" s="12"/>
      <c r="AG28" s="12"/>
      <c r="AH28" s="12"/>
      <c r="AI28" s="12"/>
      <c r="AJ28" s="12"/>
      <c r="AK28" s="263" t="s">
        <v>35</v>
      </c>
      <c r="AL28" s="263"/>
      <c r="AM28" s="263"/>
      <c r="AN28" s="263"/>
      <c r="AO28" s="263"/>
      <c r="AP28" s="12"/>
      <c r="AQ28" s="12"/>
      <c r="AR28" s="13"/>
      <c r="BE28" s="253"/>
    </row>
    <row r="29" spans="2:57" s="122" customFormat="1" ht="14.45" customHeight="1">
      <c r="B29" s="123"/>
      <c r="D29" s="11" t="s">
        <v>36</v>
      </c>
      <c r="F29" s="11" t="s">
        <v>37</v>
      </c>
      <c r="L29" s="266">
        <v>0.21</v>
      </c>
      <c r="M29" s="265"/>
      <c r="N29" s="265"/>
      <c r="O29" s="265"/>
      <c r="P29" s="265"/>
      <c r="W29" s="264">
        <f>ROUND(AZ94,2)</f>
        <v>0</v>
      </c>
      <c r="X29" s="265"/>
      <c r="Y29" s="265"/>
      <c r="Z29" s="265"/>
      <c r="AA29" s="265"/>
      <c r="AB29" s="265"/>
      <c r="AC29" s="265"/>
      <c r="AD29" s="265"/>
      <c r="AE29" s="265"/>
      <c r="AK29" s="264">
        <f>ROUND(AV94,2)</f>
        <v>0</v>
      </c>
      <c r="AL29" s="265"/>
      <c r="AM29" s="265"/>
      <c r="AN29" s="265"/>
      <c r="AO29" s="265"/>
      <c r="AR29" s="123"/>
      <c r="BE29" s="254"/>
    </row>
    <row r="30" spans="2:57" s="122" customFormat="1" ht="14.45" customHeight="1">
      <c r="B30" s="123"/>
      <c r="F30" s="11" t="s">
        <v>38</v>
      </c>
      <c r="L30" s="266">
        <v>0.15</v>
      </c>
      <c r="M30" s="265"/>
      <c r="N30" s="265"/>
      <c r="O30" s="265"/>
      <c r="P30" s="265"/>
      <c r="W30" s="264">
        <f>ROUND(BA94,2)</f>
        <v>0</v>
      </c>
      <c r="X30" s="265"/>
      <c r="Y30" s="265"/>
      <c r="Z30" s="265"/>
      <c r="AA30" s="265"/>
      <c r="AB30" s="265"/>
      <c r="AC30" s="265"/>
      <c r="AD30" s="265"/>
      <c r="AE30" s="265"/>
      <c r="AK30" s="264">
        <f>ROUND(AW94,2)</f>
        <v>0</v>
      </c>
      <c r="AL30" s="265"/>
      <c r="AM30" s="265"/>
      <c r="AN30" s="265"/>
      <c r="AO30" s="265"/>
      <c r="AR30" s="123"/>
      <c r="BE30" s="254"/>
    </row>
    <row r="31" spans="2:57" s="122" customFormat="1" ht="14.45" customHeight="1" hidden="1">
      <c r="B31" s="123"/>
      <c r="F31" s="11" t="s">
        <v>39</v>
      </c>
      <c r="L31" s="266">
        <v>0.21</v>
      </c>
      <c r="M31" s="265"/>
      <c r="N31" s="265"/>
      <c r="O31" s="265"/>
      <c r="P31" s="265"/>
      <c r="W31" s="264">
        <f>ROUND(BB94,2)</f>
        <v>0</v>
      </c>
      <c r="X31" s="265"/>
      <c r="Y31" s="265"/>
      <c r="Z31" s="265"/>
      <c r="AA31" s="265"/>
      <c r="AB31" s="265"/>
      <c r="AC31" s="265"/>
      <c r="AD31" s="265"/>
      <c r="AE31" s="265"/>
      <c r="AK31" s="264">
        <v>0</v>
      </c>
      <c r="AL31" s="265"/>
      <c r="AM31" s="265"/>
      <c r="AN31" s="265"/>
      <c r="AO31" s="265"/>
      <c r="AR31" s="123"/>
      <c r="BE31" s="254"/>
    </row>
    <row r="32" spans="2:57" s="122" customFormat="1" ht="14.45" customHeight="1" hidden="1">
      <c r="B32" s="123"/>
      <c r="F32" s="11" t="s">
        <v>40</v>
      </c>
      <c r="L32" s="266">
        <v>0.15</v>
      </c>
      <c r="M32" s="265"/>
      <c r="N32" s="265"/>
      <c r="O32" s="265"/>
      <c r="P32" s="265"/>
      <c r="W32" s="264">
        <f>ROUND(BC94,2)</f>
        <v>0</v>
      </c>
      <c r="X32" s="265"/>
      <c r="Y32" s="265"/>
      <c r="Z32" s="265"/>
      <c r="AA32" s="265"/>
      <c r="AB32" s="265"/>
      <c r="AC32" s="265"/>
      <c r="AD32" s="265"/>
      <c r="AE32" s="265"/>
      <c r="AK32" s="264">
        <v>0</v>
      </c>
      <c r="AL32" s="265"/>
      <c r="AM32" s="265"/>
      <c r="AN32" s="265"/>
      <c r="AO32" s="265"/>
      <c r="AR32" s="123"/>
      <c r="BE32" s="254"/>
    </row>
    <row r="33" spans="2:57" s="122" customFormat="1" ht="14.45" customHeight="1" hidden="1">
      <c r="B33" s="123"/>
      <c r="F33" s="11" t="s">
        <v>41</v>
      </c>
      <c r="L33" s="266">
        <v>0</v>
      </c>
      <c r="M33" s="265"/>
      <c r="N33" s="265"/>
      <c r="O33" s="265"/>
      <c r="P33" s="265"/>
      <c r="W33" s="264">
        <f>ROUND(BD94,2)</f>
        <v>0</v>
      </c>
      <c r="X33" s="265"/>
      <c r="Y33" s="265"/>
      <c r="Z33" s="265"/>
      <c r="AA33" s="265"/>
      <c r="AB33" s="265"/>
      <c r="AC33" s="265"/>
      <c r="AD33" s="265"/>
      <c r="AE33" s="265"/>
      <c r="AK33" s="264">
        <v>0</v>
      </c>
      <c r="AL33" s="265"/>
      <c r="AM33" s="265"/>
      <c r="AN33" s="265"/>
      <c r="AO33" s="265"/>
      <c r="AR33" s="123"/>
      <c r="BE33" s="254"/>
    </row>
    <row r="34" spans="1:57" s="15" customFormat="1" ht="6.95" customHeight="1">
      <c r="A34" s="12"/>
      <c r="B34" s="13"/>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3"/>
      <c r="BE34" s="253"/>
    </row>
    <row r="35" spans="1:57" s="15" customFormat="1" ht="26.1" customHeight="1">
      <c r="A35" s="12"/>
      <c r="B35" s="13"/>
      <c r="C35" s="124"/>
      <c r="D35" s="125" t="s">
        <v>42</v>
      </c>
      <c r="E35" s="126"/>
      <c r="F35" s="126"/>
      <c r="G35" s="126"/>
      <c r="H35" s="126"/>
      <c r="I35" s="126"/>
      <c r="J35" s="126"/>
      <c r="K35" s="126"/>
      <c r="L35" s="126"/>
      <c r="M35" s="126"/>
      <c r="N35" s="126"/>
      <c r="O35" s="126"/>
      <c r="P35" s="126"/>
      <c r="Q35" s="126"/>
      <c r="R35" s="126"/>
      <c r="S35" s="126"/>
      <c r="T35" s="127" t="s">
        <v>43</v>
      </c>
      <c r="U35" s="126"/>
      <c r="V35" s="126"/>
      <c r="W35" s="126"/>
      <c r="X35" s="270" t="s">
        <v>44</v>
      </c>
      <c r="Y35" s="268"/>
      <c r="Z35" s="268"/>
      <c r="AA35" s="268"/>
      <c r="AB35" s="268"/>
      <c r="AC35" s="126"/>
      <c r="AD35" s="126"/>
      <c r="AE35" s="126"/>
      <c r="AF35" s="126"/>
      <c r="AG35" s="126"/>
      <c r="AH35" s="126"/>
      <c r="AI35" s="126"/>
      <c r="AJ35" s="126"/>
      <c r="AK35" s="267">
        <f>SUM(AK26:AK33)</f>
        <v>0</v>
      </c>
      <c r="AL35" s="268"/>
      <c r="AM35" s="268"/>
      <c r="AN35" s="268"/>
      <c r="AO35" s="269"/>
      <c r="AP35" s="124"/>
      <c r="AQ35" s="124"/>
      <c r="AR35" s="13"/>
      <c r="BE35" s="12"/>
    </row>
    <row r="36" spans="1:57" s="15" customFormat="1" ht="6.95" customHeight="1">
      <c r="A36" s="12"/>
      <c r="B36" s="1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3"/>
      <c r="BE36" s="12"/>
    </row>
    <row r="37" spans="1:57" s="15" customFormat="1" ht="14.45" customHeight="1">
      <c r="A37" s="12"/>
      <c r="B37" s="13"/>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3"/>
      <c r="BE37" s="12"/>
    </row>
    <row r="38" spans="2:44" ht="14.45" customHeight="1">
      <c r="B38" s="8"/>
      <c r="AR38" s="8"/>
    </row>
    <row r="39" spans="2:44" ht="14.45" customHeight="1">
      <c r="B39" s="8"/>
      <c r="AR39" s="8"/>
    </row>
    <row r="40" spans="2:44" ht="14.45" customHeight="1">
      <c r="B40" s="8"/>
      <c r="AR40" s="8"/>
    </row>
    <row r="41" spans="2:44" ht="14.45" customHeight="1">
      <c r="B41" s="8"/>
      <c r="AR41" s="8"/>
    </row>
    <row r="42" spans="2:44" ht="14.45" customHeight="1">
      <c r="B42" s="8"/>
      <c r="AR42" s="8"/>
    </row>
    <row r="43" spans="2:44" ht="14.45" customHeight="1">
      <c r="B43" s="8"/>
      <c r="AR43" s="8"/>
    </row>
    <row r="44" spans="2:44" ht="14.45" customHeight="1">
      <c r="B44" s="8"/>
      <c r="AR44" s="8"/>
    </row>
    <row r="45" spans="2:44" ht="14.45" customHeight="1">
      <c r="B45" s="8"/>
      <c r="AR45" s="8"/>
    </row>
    <row r="46" spans="2:44" ht="14.45" customHeight="1">
      <c r="B46" s="8"/>
      <c r="AR46" s="8"/>
    </row>
    <row r="47" spans="2:44" ht="14.45" customHeight="1">
      <c r="B47" s="8"/>
      <c r="AR47" s="8"/>
    </row>
    <row r="48" spans="2:44" ht="14.45" customHeight="1">
      <c r="B48" s="8"/>
      <c r="AR48" s="8"/>
    </row>
    <row r="49" spans="2:44" s="15" customFormat="1" ht="14.45" customHeight="1">
      <c r="B49" s="14"/>
      <c r="D49" s="37" t="s">
        <v>45</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7" t="s">
        <v>46</v>
      </c>
      <c r="AI49" s="38"/>
      <c r="AJ49" s="38"/>
      <c r="AK49" s="38"/>
      <c r="AL49" s="38"/>
      <c r="AM49" s="38"/>
      <c r="AN49" s="38"/>
      <c r="AO49" s="38"/>
      <c r="AR49" s="14"/>
    </row>
    <row r="50" spans="2:44" ht="12">
      <c r="B50" s="8"/>
      <c r="AR50" s="8"/>
    </row>
    <row r="51" spans="2:44" ht="12">
      <c r="B51" s="8"/>
      <c r="AR51" s="8"/>
    </row>
    <row r="52" spans="2:44" ht="12">
      <c r="B52" s="8"/>
      <c r="AR52" s="8"/>
    </row>
    <row r="53" spans="2:44" ht="12">
      <c r="B53" s="8"/>
      <c r="AR53" s="8"/>
    </row>
    <row r="54" spans="2:44" ht="12">
      <c r="B54" s="8"/>
      <c r="AR54" s="8"/>
    </row>
    <row r="55" spans="2:44" ht="12">
      <c r="B55" s="8"/>
      <c r="AR55" s="8"/>
    </row>
    <row r="56" spans="2:44" ht="12">
      <c r="B56" s="8"/>
      <c r="AR56" s="8"/>
    </row>
    <row r="57" spans="2:44" ht="12">
      <c r="B57" s="8"/>
      <c r="AR57" s="8"/>
    </row>
    <row r="58" spans="2:44" ht="12">
      <c r="B58" s="8"/>
      <c r="AR58" s="8"/>
    </row>
    <row r="59" spans="2:44" ht="12">
      <c r="B59" s="8"/>
      <c r="AR59" s="8"/>
    </row>
    <row r="60" spans="1:57" s="15" customFormat="1" ht="12.75">
      <c r="A60" s="12"/>
      <c r="B60" s="13"/>
      <c r="C60" s="12"/>
      <c r="D60" s="39" t="s">
        <v>47</v>
      </c>
      <c r="E60" s="40"/>
      <c r="F60" s="40"/>
      <c r="G60" s="40"/>
      <c r="H60" s="40"/>
      <c r="I60" s="40"/>
      <c r="J60" s="40"/>
      <c r="K60" s="40"/>
      <c r="L60" s="40"/>
      <c r="M60" s="40"/>
      <c r="N60" s="40"/>
      <c r="O60" s="40"/>
      <c r="P60" s="40"/>
      <c r="Q60" s="40"/>
      <c r="R60" s="40"/>
      <c r="S60" s="40"/>
      <c r="T60" s="40"/>
      <c r="U60" s="40"/>
      <c r="V60" s="39" t="s">
        <v>48</v>
      </c>
      <c r="W60" s="40"/>
      <c r="X60" s="40"/>
      <c r="Y60" s="40"/>
      <c r="Z60" s="40"/>
      <c r="AA60" s="40"/>
      <c r="AB60" s="40"/>
      <c r="AC60" s="40"/>
      <c r="AD60" s="40"/>
      <c r="AE60" s="40"/>
      <c r="AF60" s="40"/>
      <c r="AG60" s="40"/>
      <c r="AH60" s="39" t="s">
        <v>47</v>
      </c>
      <c r="AI60" s="40"/>
      <c r="AJ60" s="40"/>
      <c r="AK60" s="40"/>
      <c r="AL60" s="40"/>
      <c r="AM60" s="39" t="s">
        <v>48</v>
      </c>
      <c r="AN60" s="40"/>
      <c r="AO60" s="40"/>
      <c r="AP60" s="12"/>
      <c r="AQ60" s="12"/>
      <c r="AR60" s="13"/>
      <c r="BE60" s="12"/>
    </row>
    <row r="61" spans="2:44" ht="12">
      <c r="B61" s="8"/>
      <c r="AR61" s="8"/>
    </row>
    <row r="62" spans="2:44" ht="12">
      <c r="B62" s="8"/>
      <c r="AR62" s="8"/>
    </row>
    <row r="63" spans="2:44" ht="12">
      <c r="B63" s="8"/>
      <c r="AR63" s="8"/>
    </row>
    <row r="64" spans="1:57" s="15" customFormat="1" ht="12.75">
      <c r="A64" s="12"/>
      <c r="B64" s="13"/>
      <c r="C64" s="12"/>
      <c r="D64" s="37" t="s">
        <v>49</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37" t="s">
        <v>50</v>
      </c>
      <c r="AI64" s="43"/>
      <c r="AJ64" s="43"/>
      <c r="AK64" s="43"/>
      <c r="AL64" s="43"/>
      <c r="AM64" s="43"/>
      <c r="AN64" s="43"/>
      <c r="AO64" s="43"/>
      <c r="AP64" s="12"/>
      <c r="AQ64" s="12"/>
      <c r="AR64" s="13"/>
      <c r="BE64" s="12"/>
    </row>
    <row r="65" spans="2:44" ht="12">
      <c r="B65" s="8"/>
      <c r="AR65" s="8"/>
    </row>
    <row r="66" spans="2:44" ht="12">
      <c r="B66" s="8"/>
      <c r="AR66" s="8"/>
    </row>
    <row r="67" spans="2:44" ht="12">
      <c r="B67" s="8"/>
      <c r="AR67" s="8"/>
    </row>
    <row r="68" spans="2:44" ht="12">
      <c r="B68" s="8"/>
      <c r="AR68" s="8"/>
    </row>
    <row r="69" spans="2:44" ht="12">
      <c r="B69" s="8"/>
      <c r="AR69" s="8"/>
    </row>
    <row r="70" spans="2:44" ht="12">
      <c r="B70" s="8"/>
      <c r="AR70" s="8"/>
    </row>
    <row r="71" spans="2:44" ht="12">
      <c r="B71" s="8"/>
      <c r="AR71" s="8"/>
    </row>
    <row r="72" spans="2:44" ht="12">
      <c r="B72" s="8"/>
      <c r="AR72" s="8"/>
    </row>
    <row r="73" spans="2:44" ht="12">
      <c r="B73" s="8"/>
      <c r="AR73" s="8"/>
    </row>
    <row r="74" spans="2:44" ht="12">
      <c r="B74" s="8"/>
      <c r="AR74" s="8"/>
    </row>
    <row r="75" spans="1:57" s="15" customFormat="1" ht="12.75">
      <c r="A75" s="12"/>
      <c r="B75" s="13"/>
      <c r="C75" s="12"/>
      <c r="D75" s="39" t="s">
        <v>47</v>
      </c>
      <c r="E75" s="40"/>
      <c r="F75" s="40"/>
      <c r="G75" s="40"/>
      <c r="H75" s="40"/>
      <c r="I75" s="40"/>
      <c r="J75" s="40"/>
      <c r="K75" s="40"/>
      <c r="L75" s="40"/>
      <c r="M75" s="40"/>
      <c r="N75" s="40"/>
      <c r="O75" s="40"/>
      <c r="P75" s="40"/>
      <c r="Q75" s="40"/>
      <c r="R75" s="40"/>
      <c r="S75" s="40"/>
      <c r="T75" s="40"/>
      <c r="U75" s="40"/>
      <c r="V75" s="39" t="s">
        <v>48</v>
      </c>
      <c r="W75" s="40"/>
      <c r="X75" s="40"/>
      <c r="Y75" s="40"/>
      <c r="Z75" s="40"/>
      <c r="AA75" s="40"/>
      <c r="AB75" s="40"/>
      <c r="AC75" s="40"/>
      <c r="AD75" s="40"/>
      <c r="AE75" s="40"/>
      <c r="AF75" s="40"/>
      <c r="AG75" s="40"/>
      <c r="AH75" s="39" t="s">
        <v>47</v>
      </c>
      <c r="AI75" s="40"/>
      <c r="AJ75" s="40"/>
      <c r="AK75" s="40"/>
      <c r="AL75" s="40"/>
      <c r="AM75" s="39" t="s">
        <v>48</v>
      </c>
      <c r="AN75" s="40"/>
      <c r="AO75" s="40"/>
      <c r="AP75" s="12"/>
      <c r="AQ75" s="12"/>
      <c r="AR75" s="13"/>
      <c r="BE75" s="12"/>
    </row>
    <row r="76" spans="1:57" s="15" customFormat="1" ht="12">
      <c r="A76" s="12"/>
      <c r="B76" s="13"/>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3"/>
      <c r="BE76" s="12"/>
    </row>
    <row r="77" spans="1:57" s="15" customFormat="1" ht="6.95" customHeight="1">
      <c r="A77" s="12"/>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13"/>
      <c r="BE77" s="12"/>
    </row>
    <row r="81" spans="1:57" s="15" customFormat="1" ht="6.95" customHeight="1">
      <c r="A81" s="12"/>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13"/>
      <c r="BE81" s="12"/>
    </row>
    <row r="82" spans="1:57" s="15" customFormat="1" ht="24.95" customHeight="1">
      <c r="A82" s="12"/>
      <c r="B82" s="13"/>
      <c r="C82" s="9" t="s">
        <v>51</v>
      </c>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3"/>
      <c r="BE82" s="12"/>
    </row>
    <row r="83" spans="1:57" s="15" customFormat="1" ht="6.95" customHeight="1">
      <c r="A83" s="12"/>
      <c r="B83" s="13"/>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3"/>
      <c r="BE83" s="12"/>
    </row>
    <row r="84" spans="2:44" s="128" customFormat="1" ht="12" customHeight="1">
      <c r="B84" s="129"/>
      <c r="C84" s="11" t="s">
        <v>13</v>
      </c>
      <c r="L84" s="128">
        <f>K5</f>
        <v>0</v>
      </c>
      <c r="AR84" s="129"/>
    </row>
    <row r="85" spans="2:44" s="130" customFormat="1" ht="36.95" customHeight="1">
      <c r="B85" s="131"/>
      <c r="C85" s="132" t="s">
        <v>16</v>
      </c>
      <c r="L85" s="243" t="str">
        <f>K6</f>
        <v>Soupis prací</v>
      </c>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R85" s="131"/>
    </row>
    <row r="86" spans="1:57" s="15" customFormat="1" ht="6.95" customHeight="1">
      <c r="A86" s="12"/>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3"/>
      <c r="BE86" s="12"/>
    </row>
    <row r="87" spans="1:57" s="15" customFormat="1" ht="12" customHeight="1">
      <c r="A87" s="12"/>
      <c r="B87" s="13"/>
      <c r="C87" s="11" t="s">
        <v>20</v>
      </c>
      <c r="D87" s="12"/>
      <c r="E87" s="12"/>
      <c r="F87" s="12"/>
      <c r="G87" s="12"/>
      <c r="H87" s="12"/>
      <c r="I87" s="12"/>
      <c r="J87" s="12"/>
      <c r="K87" s="12"/>
      <c r="L87" s="133" t="str">
        <f>IF(K8="","",K8)</f>
        <v xml:space="preserve"> </v>
      </c>
      <c r="M87" s="12"/>
      <c r="N87" s="12"/>
      <c r="O87" s="12"/>
      <c r="P87" s="12"/>
      <c r="Q87" s="12"/>
      <c r="R87" s="12"/>
      <c r="S87" s="12"/>
      <c r="T87" s="12"/>
      <c r="U87" s="12"/>
      <c r="V87" s="12"/>
      <c r="W87" s="12"/>
      <c r="X87" s="12"/>
      <c r="Y87" s="12"/>
      <c r="Z87" s="12"/>
      <c r="AA87" s="12"/>
      <c r="AB87" s="12"/>
      <c r="AC87" s="12"/>
      <c r="AD87" s="12"/>
      <c r="AE87" s="12"/>
      <c r="AF87" s="12"/>
      <c r="AG87" s="12"/>
      <c r="AH87" s="12"/>
      <c r="AI87" s="11" t="s">
        <v>22</v>
      </c>
      <c r="AJ87" s="12"/>
      <c r="AK87" s="12"/>
      <c r="AL87" s="12"/>
      <c r="AM87" s="276">
        <f>IF(AN8="","",AN8)</f>
        <v>44663</v>
      </c>
      <c r="AN87" s="276"/>
      <c r="AO87" s="12"/>
      <c r="AP87" s="12"/>
      <c r="AQ87" s="12"/>
      <c r="AR87" s="13"/>
      <c r="BE87" s="12"/>
    </row>
    <row r="88" spans="1:57" s="15" customFormat="1" ht="6.95" customHeight="1">
      <c r="A88" s="12"/>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3"/>
      <c r="BE88" s="12"/>
    </row>
    <row r="89" spans="1:57" s="15" customFormat="1" ht="15.2" customHeight="1">
      <c r="A89" s="12"/>
      <c r="B89" s="13"/>
      <c r="C89" s="11" t="s">
        <v>23</v>
      </c>
      <c r="D89" s="12"/>
      <c r="E89" s="12"/>
      <c r="F89" s="12"/>
      <c r="G89" s="12"/>
      <c r="H89" s="12"/>
      <c r="I89" s="12"/>
      <c r="J89" s="12"/>
      <c r="K89" s="12"/>
      <c r="L89" s="128" t="str">
        <f>IF(E11="","",E11)</f>
        <v xml:space="preserve"> </v>
      </c>
      <c r="M89" s="12"/>
      <c r="N89" s="12"/>
      <c r="O89" s="12"/>
      <c r="P89" s="12"/>
      <c r="Q89" s="12"/>
      <c r="R89" s="12"/>
      <c r="S89" s="12"/>
      <c r="T89" s="12"/>
      <c r="U89" s="12"/>
      <c r="V89" s="12"/>
      <c r="W89" s="12"/>
      <c r="X89" s="12"/>
      <c r="Y89" s="12"/>
      <c r="Z89" s="12"/>
      <c r="AA89" s="12"/>
      <c r="AB89" s="12"/>
      <c r="AC89" s="12"/>
      <c r="AD89" s="12"/>
      <c r="AE89" s="12"/>
      <c r="AF89" s="12"/>
      <c r="AG89" s="12"/>
      <c r="AH89" s="12"/>
      <c r="AI89" s="11" t="s">
        <v>28</v>
      </c>
      <c r="AJ89" s="12"/>
      <c r="AK89" s="12"/>
      <c r="AL89" s="12"/>
      <c r="AM89" s="274" t="str">
        <f>IF(E17="","",E17)</f>
        <v xml:space="preserve"> </v>
      </c>
      <c r="AN89" s="275"/>
      <c r="AO89" s="275"/>
      <c r="AP89" s="275"/>
      <c r="AQ89" s="12"/>
      <c r="AR89" s="13"/>
      <c r="AS89" s="278" t="s">
        <v>52</v>
      </c>
      <c r="AT89" s="279"/>
      <c r="AU89" s="75"/>
      <c r="AV89" s="75"/>
      <c r="AW89" s="75"/>
      <c r="AX89" s="75"/>
      <c r="AY89" s="75"/>
      <c r="AZ89" s="75"/>
      <c r="BA89" s="75"/>
      <c r="BB89" s="75"/>
      <c r="BC89" s="75"/>
      <c r="BD89" s="134"/>
      <c r="BE89" s="12"/>
    </row>
    <row r="90" spans="1:57" s="15" customFormat="1" ht="15.2" customHeight="1">
      <c r="A90" s="12"/>
      <c r="B90" s="13"/>
      <c r="C90" s="11" t="s">
        <v>26</v>
      </c>
      <c r="D90" s="12"/>
      <c r="E90" s="12"/>
      <c r="F90" s="12"/>
      <c r="G90" s="12"/>
      <c r="H90" s="12"/>
      <c r="I90" s="12"/>
      <c r="J90" s="12"/>
      <c r="K90" s="12"/>
      <c r="L90" s="128" t="str">
        <f>IF(E14="Vyplň údaj","",E14)</f>
        <v/>
      </c>
      <c r="M90" s="12"/>
      <c r="N90" s="12"/>
      <c r="O90" s="12"/>
      <c r="P90" s="12"/>
      <c r="Q90" s="12"/>
      <c r="R90" s="12"/>
      <c r="S90" s="12"/>
      <c r="T90" s="12"/>
      <c r="U90" s="12"/>
      <c r="V90" s="12"/>
      <c r="W90" s="12"/>
      <c r="X90" s="12"/>
      <c r="Y90" s="12"/>
      <c r="Z90" s="12"/>
      <c r="AA90" s="12"/>
      <c r="AB90" s="12"/>
      <c r="AC90" s="12"/>
      <c r="AD90" s="12"/>
      <c r="AE90" s="12"/>
      <c r="AF90" s="12"/>
      <c r="AG90" s="12"/>
      <c r="AH90" s="12"/>
      <c r="AI90" s="11" t="s">
        <v>30</v>
      </c>
      <c r="AJ90" s="12"/>
      <c r="AK90" s="12"/>
      <c r="AL90" s="12"/>
      <c r="AM90" s="274" t="str">
        <f>IF(E20="","",E20)</f>
        <v xml:space="preserve"> </v>
      </c>
      <c r="AN90" s="275"/>
      <c r="AO90" s="275"/>
      <c r="AP90" s="275"/>
      <c r="AQ90" s="12"/>
      <c r="AR90" s="13"/>
      <c r="AS90" s="280"/>
      <c r="AT90" s="281"/>
      <c r="AU90" s="100"/>
      <c r="AV90" s="100"/>
      <c r="AW90" s="100"/>
      <c r="AX90" s="100"/>
      <c r="AY90" s="100"/>
      <c r="AZ90" s="100"/>
      <c r="BA90" s="100"/>
      <c r="BB90" s="100"/>
      <c r="BC90" s="100"/>
      <c r="BD90" s="109"/>
      <c r="BE90" s="12"/>
    </row>
    <row r="91" spans="1:57" s="15" customFormat="1" ht="10.7" customHeight="1">
      <c r="A91" s="12"/>
      <c r="B91" s="13"/>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3"/>
      <c r="AS91" s="280"/>
      <c r="AT91" s="281"/>
      <c r="AU91" s="100"/>
      <c r="AV91" s="100"/>
      <c r="AW91" s="100"/>
      <c r="AX91" s="100"/>
      <c r="AY91" s="100"/>
      <c r="AZ91" s="100"/>
      <c r="BA91" s="100"/>
      <c r="BB91" s="100"/>
      <c r="BC91" s="100"/>
      <c r="BD91" s="109"/>
      <c r="BE91" s="12"/>
    </row>
    <row r="92" spans="1:57" s="15" customFormat="1" ht="29.25" customHeight="1">
      <c r="A92" s="12"/>
      <c r="B92" s="13"/>
      <c r="C92" s="240" t="s">
        <v>53</v>
      </c>
      <c r="D92" s="241"/>
      <c r="E92" s="241"/>
      <c r="F92" s="241"/>
      <c r="G92" s="241"/>
      <c r="H92" s="32"/>
      <c r="I92" s="250" t="s">
        <v>54</v>
      </c>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72" t="s">
        <v>55</v>
      </c>
      <c r="AH92" s="241"/>
      <c r="AI92" s="241"/>
      <c r="AJ92" s="241"/>
      <c r="AK92" s="241"/>
      <c r="AL92" s="241"/>
      <c r="AM92" s="241"/>
      <c r="AN92" s="250" t="s">
        <v>56</v>
      </c>
      <c r="AO92" s="241"/>
      <c r="AP92" s="277"/>
      <c r="AQ92" s="135" t="s">
        <v>57</v>
      </c>
      <c r="AR92" s="13"/>
      <c r="AS92" s="68" t="s">
        <v>58</v>
      </c>
      <c r="AT92" s="69" t="s">
        <v>59</v>
      </c>
      <c r="AU92" s="69" t="s">
        <v>60</v>
      </c>
      <c r="AV92" s="69" t="s">
        <v>61</v>
      </c>
      <c r="AW92" s="69" t="s">
        <v>62</v>
      </c>
      <c r="AX92" s="69" t="s">
        <v>63</v>
      </c>
      <c r="AY92" s="69" t="s">
        <v>64</v>
      </c>
      <c r="AZ92" s="69" t="s">
        <v>65</v>
      </c>
      <c r="BA92" s="69" t="s">
        <v>66</v>
      </c>
      <c r="BB92" s="69" t="s">
        <v>67</v>
      </c>
      <c r="BC92" s="69" t="s">
        <v>68</v>
      </c>
      <c r="BD92" s="70" t="s">
        <v>69</v>
      </c>
      <c r="BE92" s="12"/>
    </row>
    <row r="93" spans="1:57" s="15" customFormat="1" ht="10.7" customHeight="1">
      <c r="A93" s="12"/>
      <c r="B93" s="13"/>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3"/>
      <c r="AS93" s="74"/>
      <c r="AT93" s="23"/>
      <c r="AU93" s="23"/>
      <c r="AV93" s="23"/>
      <c r="AW93" s="23"/>
      <c r="AX93" s="23"/>
      <c r="AY93" s="23"/>
      <c r="AZ93" s="23"/>
      <c r="BA93" s="23"/>
      <c r="BB93" s="23"/>
      <c r="BC93" s="23"/>
      <c r="BD93" s="136"/>
      <c r="BE93" s="12"/>
    </row>
    <row r="94" spans="2:90" s="137" customFormat="1" ht="32.45" customHeight="1">
      <c r="B94" s="138"/>
      <c r="C94" s="72" t="s">
        <v>70</v>
      </c>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251">
        <f>ROUND(AG95+SUM(AG96:AG102)+AG111+AG112,2)</f>
        <v>0</v>
      </c>
      <c r="AH94" s="251"/>
      <c r="AI94" s="251"/>
      <c r="AJ94" s="251"/>
      <c r="AK94" s="251"/>
      <c r="AL94" s="251"/>
      <c r="AM94" s="251"/>
      <c r="AN94" s="282">
        <f aca="true" t="shared" si="0" ref="AN94:AN112">SUM(AG94,AT94)</f>
        <v>0</v>
      </c>
      <c r="AO94" s="282"/>
      <c r="AP94" s="282"/>
      <c r="AQ94" s="140" t="s">
        <v>1</v>
      </c>
      <c r="AR94" s="138"/>
      <c r="AS94" s="141">
        <f>ROUND(AS95+SUM(AS96:AS102)+AS111+AS112,2)</f>
        <v>0</v>
      </c>
      <c r="AT94" s="142">
        <f aca="true" t="shared" si="1" ref="AT94:AT112">ROUND(SUM(AV94:AW94),2)</f>
        <v>0</v>
      </c>
      <c r="AU94" s="143">
        <f>ROUND(AU95+SUM(AU96:AU102)+AU111+AU112,5)</f>
        <v>0</v>
      </c>
      <c r="AV94" s="142">
        <f>ROUND(AZ94*L29,2)</f>
        <v>0</v>
      </c>
      <c r="AW94" s="142">
        <f>ROUND(BA94*L30,2)</f>
        <v>0</v>
      </c>
      <c r="AX94" s="142">
        <f>ROUND(BB94*L29,2)</f>
        <v>0</v>
      </c>
      <c r="AY94" s="142">
        <f>ROUND(BC94*L30,2)</f>
        <v>0</v>
      </c>
      <c r="AZ94" s="142">
        <f>ROUND(AZ95+SUM(AZ96:AZ102)+AZ111+AZ112,2)</f>
        <v>0</v>
      </c>
      <c r="BA94" s="142">
        <f>ROUND(BA95+SUM(BA96:BA102)+BA111+BA112,2)</f>
        <v>0</v>
      </c>
      <c r="BB94" s="142">
        <f>ROUND(BB95+SUM(BB96:BB102)+BB111+BB112,2)</f>
        <v>0</v>
      </c>
      <c r="BC94" s="142">
        <f>ROUND(BC95+SUM(BC96:BC102)+BC111+BC112,2)</f>
        <v>0</v>
      </c>
      <c r="BD94" s="144">
        <f>ROUND(BD95+SUM(BD96:BD102)+BD111+BD112,2)</f>
        <v>0</v>
      </c>
      <c r="BS94" s="145" t="s">
        <v>71</v>
      </c>
      <c r="BT94" s="145" t="s">
        <v>72</v>
      </c>
      <c r="BU94" s="146" t="s">
        <v>73</v>
      </c>
      <c r="BV94" s="145" t="s">
        <v>14</v>
      </c>
      <c r="BW94" s="145" t="s">
        <v>4</v>
      </c>
      <c r="BX94" s="145" t="s">
        <v>74</v>
      </c>
      <c r="CL94" s="145" t="s">
        <v>1</v>
      </c>
    </row>
    <row r="95" spans="1:91" s="156" customFormat="1" ht="16.5" customHeight="1">
      <c r="A95" s="147" t="s">
        <v>75</v>
      </c>
      <c r="B95" s="148"/>
      <c r="C95" s="149"/>
      <c r="D95" s="242" t="s">
        <v>76</v>
      </c>
      <c r="E95" s="242"/>
      <c r="F95" s="242"/>
      <c r="G95" s="242"/>
      <c r="H95" s="242"/>
      <c r="I95" s="150"/>
      <c r="J95" s="242" t="s">
        <v>77</v>
      </c>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8">
        <f>'1 - Stavební část - zatep...'!J30</f>
        <v>0</v>
      </c>
      <c r="AH95" s="249"/>
      <c r="AI95" s="249"/>
      <c r="AJ95" s="249"/>
      <c r="AK95" s="249"/>
      <c r="AL95" s="249"/>
      <c r="AM95" s="249"/>
      <c r="AN95" s="248">
        <f t="shared" si="0"/>
        <v>0</v>
      </c>
      <c r="AO95" s="249"/>
      <c r="AP95" s="249"/>
      <c r="AQ95" s="151" t="s">
        <v>78</v>
      </c>
      <c r="AR95" s="148"/>
      <c r="AS95" s="152">
        <v>0</v>
      </c>
      <c r="AT95" s="153">
        <f t="shared" si="1"/>
        <v>0</v>
      </c>
      <c r="AU95" s="154">
        <f>'1 - Stavební část - zatep...'!P137</f>
        <v>0</v>
      </c>
      <c r="AV95" s="153">
        <f>'1 - Stavební část - zatep...'!J33</f>
        <v>0</v>
      </c>
      <c r="AW95" s="153">
        <f>'1 - Stavební část - zatep...'!J34</f>
        <v>0</v>
      </c>
      <c r="AX95" s="153">
        <f>'1 - Stavební část - zatep...'!J35</f>
        <v>0</v>
      </c>
      <c r="AY95" s="153">
        <f>'1 - Stavební část - zatep...'!J36</f>
        <v>0</v>
      </c>
      <c r="AZ95" s="153">
        <f>'1 - Stavební část - zatep...'!F33</f>
        <v>0</v>
      </c>
      <c r="BA95" s="153">
        <f>'1 - Stavební část - zatep...'!F34</f>
        <v>0</v>
      </c>
      <c r="BB95" s="153">
        <f>'1 - Stavební část - zatep...'!F35</f>
        <v>0</v>
      </c>
      <c r="BC95" s="153">
        <f>'1 - Stavební část - zatep...'!F36</f>
        <v>0</v>
      </c>
      <c r="BD95" s="155">
        <f>'1 - Stavební část - zatep...'!F37</f>
        <v>0</v>
      </c>
      <c r="BT95" s="157" t="s">
        <v>76</v>
      </c>
      <c r="BV95" s="157" t="s">
        <v>14</v>
      </c>
      <c r="BW95" s="157" t="s">
        <v>79</v>
      </c>
      <c r="BX95" s="157" t="s">
        <v>4</v>
      </c>
      <c r="CL95" s="157" t="s">
        <v>1</v>
      </c>
      <c r="CM95" s="157" t="s">
        <v>80</v>
      </c>
    </row>
    <row r="96" spans="1:91" s="156" customFormat="1" ht="16.5" customHeight="1">
      <c r="A96" s="147" t="s">
        <v>75</v>
      </c>
      <c r="B96" s="148"/>
      <c r="C96" s="149"/>
      <c r="D96" s="242" t="s">
        <v>80</v>
      </c>
      <c r="E96" s="242"/>
      <c r="F96" s="242"/>
      <c r="G96" s="242"/>
      <c r="H96" s="242"/>
      <c r="I96" s="150"/>
      <c r="J96" s="242" t="s">
        <v>81</v>
      </c>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8">
        <f>'2 - Stavební část - vnitř...'!J30</f>
        <v>0</v>
      </c>
      <c r="AH96" s="249"/>
      <c r="AI96" s="249"/>
      <c r="AJ96" s="249"/>
      <c r="AK96" s="249"/>
      <c r="AL96" s="249"/>
      <c r="AM96" s="249"/>
      <c r="AN96" s="248">
        <f t="shared" si="0"/>
        <v>0</v>
      </c>
      <c r="AO96" s="249"/>
      <c r="AP96" s="249"/>
      <c r="AQ96" s="151" t="s">
        <v>78</v>
      </c>
      <c r="AR96" s="148"/>
      <c r="AS96" s="152">
        <v>0</v>
      </c>
      <c r="AT96" s="153">
        <f t="shared" si="1"/>
        <v>0</v>
      </c>
      <c r="AU96" s="154">
        <f>'2 - Stavební část - vnitř...'!P134</f>
        <v>0</v>
      </c>
      <c r="AV96" s="153">
        <f>'2 - Stavební část - vnitř...'!J33</f>
        <v>0</v>
      </c>
      <c r="AW96" s="153">
        <f>'2 - Stavební část - vnitř...'!J34</f>
        <v>0</v>
      </c>
      <c r="AX96" s="153">
        <f>'2 - Stavební část - vnitř...'!J35</f>
        <v>0</v>
      </c>
      <c r="AY96" s="153">
        <f>'2 - Stavební část - vnitř...'!J36</f>
        <v>0</v>
      </c>
      <c r="AZ96" s="153">
        <f>'2 - Stavební část - vnitř...'!F33</f>
        <v>0</v>
      </c>
      <c r="BA96" s="153">
        <f>'2 - Stavební část - vnitř...'!F34</f>
        <v>0</v>
      </c>
      <c r="BB96" s="153">
        <f>'2 - Stavební část - vnitř...'!F35</f>
        <v>0</v>
      </c>
      <c r="BC96" s="153">
        <f>'2 - Stavební část - vnitř...'!F36</f>
        <v>0</v>
      </c>
      <c r="BD96" s="155">
        <f>'2 - Stavební část - vnitř...'!F37</f>
        <v>0</v>
      </c>
      <c r="BT96" s="157" t="s">
        <v>76</v>
      </c>
      <c r="BV96" s="157" t="s">
        <v>14</v>
      </c>
      <c r="BW96" s="157" t="s">
        <v>82</v>
      </c>
      <c r="BX96" s="157" t="s">
        <v>4</v>
      </c>
      <c r="CL96" s="157" t="s">
        <v>1</v>
      </c>
      <c r="CM96" s="157" t="s">
        <v>80</v>
      </c>
    </row>
    <row r="97" spans="1:91" s="156" customFormat="1" ht="16.5" customHeight="1">
      <c r="A97" s="147" t="s">
        <v>75</v>
      </c>
      <c r="B97" s="148"/>
      <c r="C97" s="149"/>
      <c r="D97" s="242" t="s">
        <v>83</v>
      </c>
      <c r="E97" s="242"/>
      <c r="F97" s="242"/>
      <c r="G97" s="242"/>
      <c r="H97" s="242"/>
      <c r="I97" s="150"/>
      <c r="J97" s="242" t="s">
        <v>84</v>
      </c>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8">
        <f>'3 - Zdravotechnika'!J30</f>
        <v>0</v>
      </c>
      <c r="AH97" s="249"/>
      <c r="AI97" s="249"/>
      <c r="AJ97" s="249"/>
      <c r="AK97" s="249"/>
      <c r="AL97" s="249"/>
      <c r="AM97" s="249"/>
      <c r="AN97" s="248">
        <f t="shared" si="0"/>
        <v>0</v>
      </c>
      <c r="AO97" s="249"/>
      <c r="AP97" s="249"/>
      <c r="AQ97" s="151" t="s">
        <v>78</v>
      </c>
      <c r="AR97" s="148"/>
      <c r="AS97" s="152">
        <v>0</v>
      </c>
      <c r="AT97" s="153">
        <f t="shared" si="1"/>
        <v>0</v>
      </c>
      <c r="AU97" s="154">
        <f>'3 - Zdravotechnika'!P120</f>
        <v>0</v>
      </c>
      <c r="AV97" s="153">
        <f>'3 - Zdravotechnika'!J33</f>
        <v>0</v>
      </c>
      <c r="AW97" s="153">
        <f>'3 - Zdravotechnika'!J34</f>
        <v>0</v>
      </c>
      <c r="AX97" s="153">
        <f>'3 - Zdravotechnika'!J35</f>
        <v>0</v>
      </c>
      <c r="AY97" s="153">
        <f>'3 - Zdravotechnika'!J36</f>
        <v>0</v>
      </c>
      <c r="AZ97" s="153">
        <f>'3 - Zdravotechnika'!F33</f>
        <v>0</v>
      </c>
      <c r="BA97" s="153">
        <f>'3 - Zdravotechnika'!F34</f>
        <v>0</v>
      </c>
      <c r="BB97" s="153">
        <f>'3 - Zdravotechnika'!F35</f>
        <v>0</v>
      </c>
      <c r="BC97" s="153">
        <f>'3 - Zdravotechnika'!F36</f>
        <v>0</v>
      </c>
      <c r="BD97" s="155">
        <f>'3 - Zdravotechnika'!F37</f>
        <v>0</v>
      </c>
      <c r="BT97" s="157" t="s">
        <v>76</v>
      </c>
      <c r="BV97" s="157" t="s">
        <v>14</v>
      </c>
      <c r="BW97" s="157" t="s">
        <v>85</v>
      </c>
      <c r="BX97" s="157" t="s">
        <v>4</v>
      </c>
      <c r="CL97" s="157" t="s">
        <v>1</v>
      </c>
      <c r="CM97" s="157" t="s">
        <v>80</v>
      </c>
    </row>
    <row r="98" spans="1:91" s="156" customFormat="1" ht="16.5" customHeight="1">
      <c r="A98" s="147" t="s">
        <v>75</v>
      </c>
      <c r="B98" s="148"/>
      <c r="C98" s="149"/>
      <c r="D98" s="242" t="s">
        <v>86</v>
      </c>
      <c r="E98" s="242"/>
      <c r="F98" s="242"/>
      <c r="G98" s="242"/>
      <c r="H98" s="242"/>
      <c r="I98" s="150"/>
      <c r="J98" s="242" t="s">
        <v>87</v>
      </c>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8">
        <f>'4 - Plynovod'!J30</f>
        <v>0</v>
      </c>
      <c r="AH98" s="249"/>
      <c r="AI98" s="249"/>
      <c r="AJ98" s="249"/>
      <c r="AK98" s="249"/>
      <c r="AL98" s="249"/>
      <c r="AM98" s="249"/>
      <c r="AN98" s="248">
        <f t="shared" si="0"/>
        <v>0</v>
      </c>
      <c r="AO98" s="249"/>
      <c r="AP98" s="249"/>
      <c r="AQ98" s="151" t="s">
        <v>78</v>
      </c>
      <c r="AR98" s="148"/>
      <c r="AS98" s="152">
        <v>0</v>
      </c>
      <c r="AT98" s="153">
        <f t="shared" si="1"/>
        <v>0</v>
      </c>
      <c r="AU98" s="154">
        <f>'4 - Plynovod'!P120</f>
        <v>0</v>
      </c>
      <c r="AV98" s="153">
        <f>'4 - Plynovod'!J33</f>
        <v>0</v>
      </c>
      <c r="AW98" s="153">
        <f>'4 - Plynovod'!J34</f>
        <v>0</v>
      </c>
      <c r="AX98" s="153">
        <f>'4 - Plynovod'!J35</f>
        <v>0</v>
      </c>
      <c r="AY98" s="153">
        <f>'4 - Plynovod'!J36</f>
        <v>0</v>
      </c>
      <c r="AZ98" s="153">
        <f>'4 - Plynovod'!F33</f>
        <v>0</v>
      </c>
      <c r="BA98" s="153">
        <f>'4 - Plynovod'!F34</f>
        <v>0</v>
      </c>
      <c r="BB98" s="153">
        <f>'4 - Plynovod'!F35</f>
        <v>0</v>
      </c>
      <c r="BC98" s="153">
        <f>'4 - Plynovod'!F36</f>
        <v>0</v>
      </c>
      <c r="BD98" s="155">
        <f>'4 - Plynovod'!F37</f>
        <v>0</v>
      </c>
      <c r="BT98" s="157" t="s">
        <v>76</v>
      </c>
      <c r="BV98" s="157" t="s">
        <v>14</v>
      </c>
      <c r="BW98" s="157" t="s">
        <v>88</v>
      </c>
      <c r="BX98" s="157" t="s">
        <v>4</v>
      </c>
      <c r="CL98" s="157" t="s">
        <v>1</v>
      </c>
      <c r="CM98" s="157" t="s">
        <v>80</v>
      </c>
    </row>
    <row r="99" spans="1:91" s="156" customFormat="1" ht="16.5" customHeight="1">
      <c r="A99" s="147" t="s">
        <v>75</v>
      </c>
      <c r="B99" s="148"/>
      <c r="C99" s="149"/>
      <c r="D99" s="242" t="s">
        <v>89</v>
      </c>
      <c r="E99" s="242"/>
      <c r="F99" s="242"/>
      <c r="G99" s="242"/>
      <c r="H99" s="242"/>
      <c r="I99" s="150"/>
      <c r="J99" s="242" t="s">
        <v>90</v>
      </c>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8">
        <f>'5 - Vzduchotechnika'!J30</f>
        <v>0</v>
      </c>
      <c r="AH99" s="249"/>
      <c r="AI99" s="249"/>
      <c r="AJ99" s="249"/>
      <c r="AK99" s="249"/>
      <c r="AL99" s="249"/>
      <c r="AM99" s="249"/>
      <c r="AN99" s="248">
        <f t="shared" si="0"/>
        <v>0</v>
      </c>
      <c r="AO99" s="249"/>
      <c r="AP99" s="249"/>
      <c r="AQ99" s="151" t="s">
        <v>78</v>
      </c>
      <c r="AR99" s="148"/>
      <c r="AS99" s="152">
        <v>0</v>
      </c>
      <c r="AT99" s="153">
        <f t="shared" si="1"/>
        <v>0</v>
      </c>
      <c r="AU99" s="154">
        <f>'5 - Vzduchotechnika'!P117</f>
        <v>0</v>
      </c>
      <c r="AV99" s="153">
        <f>'5 - Vzduchotechnika'!J33</f>
        <v>0</v>
      </c>
      <c r="AW99" s="153">
        <f>'5 - Vzduchotechnika'!J34</f>
        <v>0</v>
      </c>
      <c r="AX99" s="153">
        <f>'5 - Vzduchotechnika'!J35</f>
        <v>0</v>
      </c>
      <c r="AY99" s="153">
        <f>'5 - Vzduchotechnika'!J36</f>
        <v>0</v>
      </c>
      <c r="AZ99" s="153">
        <f>'5 - Vzduchotechnika'!F33</f>
        <v>0</v>
      </c>
      <c r="BA99" s="153">
        <f>'5 - Vzduchotechnika'!F34</f>
        <v>0</v>
      </c>
      <c r="BB99" s="153">
        <f>'5 - Vzduchotechnika'!F35</f>
        <v>0</v>
      </c>
      <c r="BC99" s="153">
        <f>'5 - Vzduchotechnika'!F36</f>
        <v>0</v>
      </c>
      <c r="BD99" s="155">
        <f>'5 - Vzduchotechnika'!F37</f>
        <v>0</v>
      </c>
      <c r="BT99" s="157" t="s">
        <v>76</v>
      </c>
      <c r="BV99" s="157" t="s">
        <v>14</v>
      </c>
      <c r="BW99" s="157" t="s">
        <v>91</v>
      </c>
      <c r="BX99" s="157" t="s">
        <v>4</v>
      </c>
      <c r="CL99" s="157" t="s">
        <v>1</v>
      </c>
      <c r="CM99" s="157" t="s">
        <v>80</v>
      </c>
    </row>
    <row r="100" spans="1:91" s="156" customFormat="1" ht="16.5" customHeight="1">
      <c r="A100" s="147" t="s">
        <v>75</v>
      </c>
      <c r="B100" s="148"/>
      <c r="C100" s="149"/>
      <c r="D100" s="242" t="s">
        <v>92</v>
      </c>
      <c r="E100" s="242"/>
      <c r="F100" s="242"/>
      <c r="G100" s="242"/>
      <c r="H100" s="242"/>
      <c r="I100" s="150"/>
      <c r="J100" s="242" t="s">
        <v>93</v>
      </c>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8">
        <f>'6 - Ústřední vytápění'!J30</f>
        <v>0</v>
      </c>
      <c r="AH100" s="249"/>
      <c r="AI100" s="249"/>
      <c r="AJ100" s="249"/>
      <c r="AK100" s="249"/>
      <c r="AL100" s="249"/>
      <c r="AM100" s="249"/>
      <c r="AN100" s="248">
        <f t="shared" si="0"/>
        <v>0</v>
      </c>
      <c r="AO100" s="249"/>
      <c r="AP100" s="249"/>
      <c r="AQ100" s="151" t="s">
        <v>78</v>
      </c>
      <c r="AR100" s="148"/>
      <c r="AS100" s="152">
        <v>0</v>
      </c>
      <c r="AT100" s="153">
        <f t="shared" si="1"/>
        <v>0</v>
      </c>
      <c r="AU100" s="154">
        <f>'6 - Ústřední vytápění'!P120</f>
        <v>0</v>
      </c>
      <c r="AV100" s="153">
        <f>'6 - Ústřední vytápění'!J33</f>
        <v>0</v>
      </c>
      <c r="AW100" s="153">
        <f>'6 - Ústřední vytápění'!J34</f>
        <v>0</v>
      </c>
      <c r="AX100" s="153">
        <f>'6 - Ústřední vytápění'!J35</f>
        <v>0</v>
      </c>
      <c r="AY100" s="153">
        <f>'6 - Ústřední vytápění'!J36</f>
        <v>0</v>
      </c>
      <c r="AZ100" s="153">
        <f>'6 - Ústřední vytápění'!F33</f>
        <v>0</v>
      </c>
      <c r="BA100" s="153">
        <f>'6 - Ústřední vytápění'!F34</f>
        <v>0</v>
      </c>
      <c r="BB100" s="153">
        <f>'6 - Ústřední vytápění'!F35</f>
        <v>0</v>
      </c>
      <c r="BC100" s="153">
        <f>'6 - Ústřední vytápění'!F36</f>
        <v>0</v>
      </c>
      <c r="BD100" s="155">
        <f>'6 - Ústřední vytápění'!F37</f>
        <v>0</v>
      </c>
      <c r="BT100" s="157" t="s">
        <v>76</v>
      </c>
      <c r="BV100" s="157" t="s">
        <v>14</v>
      </c>
      <c r="BW100" s="157" t="s">
        <v>94</v>
      </c>
      <c r="BX100" s="157" t="s">
        <v>4</v>
      </c>
      <c r="CL100" s="157" t="s">
        <v>1</v>
      </c>
      <c r="CM100" s="157" t="s">
        <v>80</v>
      </c>
    </row>
    <row r="101" spans="1:91" s="156" customFormat="1" ht="16.5" customHeight="1">
      <c r="A101" s="147" t="s">
        <v>75</v>
      </c>
      <c r="B101" s="148"/>
      <c r="C101" s="149"/>
      <c r="D101" s="242" t="s">
        <v>95</v>
      </c>
      <c r="E101" s="242"/>
      <c r="F101" s="242"/>
      <c r="G101" s="242"/>
      <c r="H101" s="242"/>
      <c r="I101" s="150"/>
      <c r="J101" s="242" t="s">
        <v>96</v>
      </c>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8">
        <f>'7 - Měření a regulace'!J30</f>
        <v>0</v>
      </c>
      <c r="AH101" s="249"/>
      <c r="AI101" s="249"/>
      <c r="AJ101" s="249"/>
      <c r="AK101" s="249"/>
      <c r="AL101" s="249"/>
      <c r="AM101" s="249"/>
      <c r="AN101" s="248">
        <f t="shared" si="0"/>
        <v>0</v>
      </c>
      <c r="AO101" s="249"/>
      <c r="AP101" s="249"/>
      <c r="AQ101" s="151" t="s">
        <v>78</v>
      </c>
      <c r="AR101" s="148"/>
      <c r="AS101" s="152">
        <v>0</v>
      </c>
      <c r="AT101" s="153">
        <f t="shared" si="1"/>
        <v>0</v>
      </c>
      <c r="AU101" s="154">
        <f>'7 - Měření a regulace'!P122</f>
        <v>0</v>
      </c>
      <c r="AV101" s="153">
        <f>'7 - Měření a regulace'!J33</f>
        <v>0</v>
      </c>
      <c r="AW101" s="153">
        <f>'7 - Měření a regulace'!J34</f>
        <v>0</v>
      </c>
      <c r="AX101" s="153">
        <f>'7 - Měření a regulace'!J35</f>
        <v>0</v>
      </c>
      <c r="AY101" s="153">
        <f>'7 - Měření a regulace'!J36</f>
        <v>0</v>
      </c>
      <c r="AZ101" s="153">
        <f>'7 - Měření a regulace'!F33</f>
        <v>0</v>
      </c>
      <c r="BA101" s="153">
        <f>'7 - Měření a regulace'!F34</f>
        <v>0</v>
      </c>
      <c r="BB101" s="153">
        <f>'7 - Měření a regulace'!F35</f>
        <v>0</v>
      </c>
      <c r="BC101" s="153">
        <f>'7 - Měření a regulace'!F36</f>
        <v>0</v>
      </c>
      <c r="BD101" s="155">
        <f>'7 - Měření a regulace'!F37</f>
        <v>0</v>
      </c>
      <c r="BT101" s="157" t="s">
        <v>76</v>
      </c>
      <c r="BV101" s="157" t="s">
        <v>14</v>
      </c>
      <c r="BW101" s="157" t="s">
        <v>97</v>
      </c>
      <c r="BX101" s="157" t="s">
        <v>4</v>
      </c>
      <c r="CL101" s="157" t="s">
        <v>1</v>
      </c>
      <c r="CM101" s="157" t="s">
        <v>80</v>
      </c>
    </row>
    <row r="102" spans="2:91" s="156" customFormat="1" ht="16.5" customHeight="1">
      <c r="B102" s="148"/>
      <c r="C102" s="149"/>
      <c r="D102" s="242" t="s">
        <v>98</v>
      </c>
      <c r="E102" s="242"/>
      <c r="F102" s="242"/>
      <c r="G102" s="242"/>
      <c r="H102" s="242"/>
      <c r="I102" s="150"/>
      <c r="J102" s="242" t="s">
        <v>99</v>
      </c>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73">
        <f>ROUND(SUM(AG103:AG110),2)</f>
        <v>0</v>
      </c>
      <c r="AH102" s="249"/>
      <c r="AI102" s="249"/>
      <c r="AJ102" s="249"/>
      <c r="AK102" s="249"/>
      <c r="AL102" s="249"/>
      <c r="AM102" s="249"/>
      <c r="AN102" s="248">
        <f t="shared" si="0"/>
        <v>0</v>
      </c>
      <c r="AO102" s="249"/>
      <c r="AP102" s="249"/>
      <c r="AQ102" s="151" t="s">
        <v>78</v>
      </c>
      <c r="AR102" s="148"/>
      <c r="AS102" s="152">
        <f>ROUND(SUM(AS103:AS110),2)</f>
        <v>0</v>
      </c>
      <c r="AT102" s="153">
        <f t="shared" si="1"/>
        <v>0</v>
      </c>
      <c r="AU102" s="154">
        <f>ROUND(SUM(AU103:AU110),5)</f>
        <v>0</v>
      </c>
      <c r="AV102" s="153">
        <f>ROUND(AZ102*L29,2)</f>
        <v>0</v>
      </c>
      <c r="AW102" s="153">
        <f>ROUND(BA102*L30,2)</f>
        <v>0</v>
      </c>
      <c r="AX102" s="153">
        <f>ROUND(BB102*L29,2)</f>
        <v>0</v>
      </c>
      <c r="AY102" s="153">
        <f>ROUND(BC102*L30,2)</f>
        <v>0</v>
      </c>
      <c r="AZ102" s="153">
        <f>ROUND(SUM(AZ103:AZ110),2)</f>
        <v>0</v>
      </c>
      <c r="BA102" s="153">
        <f>ROUND(SUM(BA103:BA110),2)</f>
        <v>0</v>
      </c>
      <c r="BB102" s="153">
        <f>ROUND(SUM(BB103:BB110),2)</f>
        <v>0</v>
      </c>
      <c r="BC102" s="153">
        <f>ROUND(SUM(BC103:BC110),2)</f>
        <v>0</v>
      </c>
      <c r="BD102" s="155">
        <f>ROUND(SUM(BD103:BD110),2)</f>
        <v>0</v>
      </c>
      <c r="BS102" s="157" t="s">
        <v>71</v>
      </c>
      <c r="BT102" s="157" t="s">
        <v>76</v>
      </c>
      <c r="BU102" s="157" t="s">
        <v>73</v>
      </c>
      <c r="BV102" s="157" t="s">
        <v>14</v>
      </c>
      <c r="BW102" s="157" t="s">
        <v>100</v>
      </c>
      <c r="BX102" s="157" t="s">
        <v>4</v>
      </c>
      <c r="CL102" s="157" t="s">
        <v>1</v>
      </c>
      <c r="CM102" s="157" t="s">
        <v>80</v>
      </c>
    </row>
    <row r="103" spans="1:90" s="128" customFormat="1" ht="16.5" customHeight="1">
      <c r="A103" s="147" t="s">
        <v>75</v>
      </c>
      <c r="B103" s="129"/>
      <c r="C103" s="57"/>
      <c r="D103" s="57"/>
      <c r="E103" s="245" t="s">
        <v>101</v>
      </c>
      <c r="F103" s="245"/>
      <c r="G103" s="245"/>
      <c r="H103" s="245"/>
      <c r="I103" s="245"/>
      <c r="J103" s="57"/>
      <c r="K103" s="245" t="s">
        <v>102</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6">
        <f>'01 - Úprava elektroinstal...'!J32</f>
        <v>0</v>
      </c>
      <c r="AH103" s="247"/>
      <c r="AI103" s="247"/>
      <c r="AJ103" s="247"/>
      <c r="AK103" s="247"/>
      <c r="AL103" s="247"/>
      <c r="AM103" s="247"/>
      <c r="AN103" s="246">
        <f t="shared" si="0"/>
        <v>0</v>
      </c>
      <c r="AO103" s="247"/>
      <c r="AP103" s="247"/>
      <c r="AQ103" s="158" t="s">
        <v>103</v>
      </c>
      <c r="AR103" s="129"/>
      <c r="AS103" s="159">
        <v>0</v>
      </c>
      <c r="AT103" s="160">
        <f t="shared" si="1"/>
        <v>0</v>
      </c>
      <c r="AU103" s="161">
        <f>'01 - Úprava elektroinstal...'!P127</f>
        <v>0</v>
      </c>
      <c r="AV103" s="160">
        <f>'01 - Úprava elektroinstal...'!J35</f>
        <v>0</v>
      </c>
      <c r="AW103" s="160">
        <f>'01 - Úprava elektroinstal...'!J36</f>
        <v>0</v>
      </c>
      <c r="AX103" s="160">
        <f>'01 - Úprava elektroinstal...'!J37</f>
        <v>0</v>
      </c>
      <c r="AY103" s="160">
        <f>'01 - Úprava elektroinstal...'!J38</f>
        <v>0</v>
      </c>
      <c r="AZ103" s="160">
        <f>'01 - Úprava elektroinstal...'!F35</f>
        <v>0</v>
      </c>
      <c r="BA103" s="160">
        <f>'01 - Úprava elektroinstal...'!F36</f>
        <v>0</v>
      </c>
      <c r="BB103" s="160">
        <f>'01 - Úprava elektroinstal...'!F37</f>
        <v>0</v>
      </c>
      <c r="BC103" s="160">
        <f>'01 - Úprava elektroinstal...'!F38</f>
        <v>0</v>
      </c>
      <c r="BD103" s="162">
        <f>'01 - Úprava elektroinstal...'!F39</f>
        <v>0</v>
      </c>
      <c r="BT103" s="16" t="s">
        <v>80</v>
      </c>
      <c r="BV103" s="16" t="s">
        <v>14</v>
      </c>
      <c r="BW103" s="16" t="s">
        <v>104</v>
      </c>
      <c r="BX103" s="16" t="s">
        <v>100</v>
      </c>
      <c r="CL103" s="16" t="s">
        <v>1</v>
      </c>
    </row>
    <row r="104" spans="1:90" s="128" customFormat="1" ht="16.5" customHeight="1">
      <c r="A104" s="147" t="s">
        <v>75</v>
      </c>
      <c r="B104" s="129"/>
      <c r="C104" s="57"/>
      <c r="D104" s="57"/>
      <c r="E104" s="245" t="s">
        <v>105</v>
      </c>
      <c r="F104" s="245"/>
      <c r="G104" s="245"/>
      <c r="H104" s="245"/>
      <c r="I104" s="245"/>
      <c r="J104" s="57"/>
      <c r="K104" s="245" t="s">
        <v>106</v>
      </c>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6">
        <f>'02 - Úprava elektroinstal...'!J32</f>
        <v>0</v>
      </c>
      <c r="AH104" s="247"/>
      <c r="AI104" s="247"/>
      <c r="AJ104" s="247"/>
      <c r="AK104" s="247"/>
      <c r="AL104" s="247"/>
      <c r="AM104" s="247"/>
      <c r="AN104" s="246">
        <f t="shared" si="0"/>
        <v>0</v>
      </c>
      <c r="AO104" s="247"/>
      <c r="AP104" s="247"/>
      <c r="AQ104" s="158" t="s">
        <v>103</v>
      </c>
      <c r="AR104" s="129"/>
      <c r="AS104" s="159">
        <v>0</v>
      </c>
      <c r="AT104" s="160">
        <f t="shared" si="1"/>
        <v>0</v>
      </c>
      <c r="AU104" s="161">
        <f>'02 - Úprava elektroinstal...'!P124</f>
        <v>0</v>
      </c>
      <c r="AV104" s="160">
        <f>'02 - Úprava elektroinstal...'!J35</f>
        <v>0</v>
      </c>
      <c r="AW104" s="160">
        <f>'02 - Úprava elektroinstal...'!J36</f>
        <v>0</v>
      </c>
      <c r="AX104" s="160">
        <f>'02 - Úprava elektroinstal...'!J37</f>
        <v>0</v>
      </c>
      <c r="AY104" s="160">
        <f>'02 - Úprava elektroinstal...'!J38</f>
        <v>0</v>
      </c>
      <c r="AZ104" s="160">
        <f>'02 - Úprava elektroinstal...'!F35</f>
        <v>0</v>
      </c>
      <c r="BA104" s="160">
        <f>'02 - Úprava elektroinstal...'!F36</f>
        <v>0</v>
      </c>
      <c r="BB104" s="160">
        <f>'02 - Úprava elektroinstal...'!F37</f>
        <v>0</v>
      </c>
      <c r="BC104" s="160">
        <f>'02 - Úprava elektroinstal...'!F38</f>
        <v>0</v>
      </c>
      <c r="BD104" s="162">
        <f>'02 - Úprava elektroinstal...'!F39</f>
        <v>0</v>
      </c>
      <c r="BT104" s="16" t="s">
        <v>80</v>
      </c>
      <c r="BV104" s="16" t="s">
        <v>14</v>
      </c>
      <c r="BW104" s="16" t="s">
        <v>107</v>
      </c>
      <c r="BX104" s="16" t="s">
        <v>100</v>
      </c>
      <c r="CL104" s="16" t="s">
        <v>1</v>
      </c>
    </row>
    <row r="105" spans="1:90" s="128" customFormat="1" ht="16.5" customHeight="1">
      <c r="A105" s="147" t="s">
        <v>75</v>
      </c>
      <c r="B105" s="129"/>
      <c r="C105" s="57"/>
      <c r="D105" s="57"/>
      <c r="E105" s="245" t="s">
        <v>108</v>
      </c>
      <c r="F105" s="245"/>
      <c r="G105" s="245"/>
      <c r="H105" s="245"/>
      <c r="I105" s="245"/>
      <c r="J105" s="57"/>
      <c r="K105" s="245" t="s">
        <v>109</v>
      </c>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6">
        <f>'03 - Požární odvětrání'!J32</f>
        <v>0</v>
      </c>
      <c r="AH105" s="247"/>
      <c r="AI105" s="247"/>
      <c r="AJ105" s="247"/>
      <c r="AK105" s="247"/>
      <c r="AL105" s="247"/>
      <c r="AM105" s="247"/>
      <c r="AN105" s="246">
        <f t="shared" si="0"/>
        <v>0</v>
      </c>
      <c r="AO105" s="247"/>
      <c r="AP105" s="247"/>
      <c r="AQ105" s="158" t="s">
        <v>103</v>
      </c>
      <c r="AR105" s="129"/>
      <c r="AS105" s="159">
        <v>0</v>
      </c>
      <c r="AT105" s="160">
        <f t="shared" si="1"/>
        <v>0</v>
      </c>
      <c r="AU105" s="161">
        <f>'03 - Požární odvětrání'!P127</f>
        <v>0</v>
      </c>
      <c r="AV105" s="160">
        <f>'03 - Požární odvětrání'!J35</f>
        <v>0</v>
      </c>
      <c r="AW105" s="160">
        <f>'03 - Požární odvětrání'!J36</f>
        <v>0</v>
      </c>
      <c r="AX105" s="160">
        <f>'03 - Požární odvětrání'!J37</f>
        <v>0</v>
      </c>
      <c r="AY105" s="160">
        <f>'03 - Požární odvětrání'!J38</f>
        <v>0</v>
      </c>
      <c r="AZ105" s="160">
        <f>'03 - Požární odvětrání'!F35</f>
        <v>0</v>
      </c>
      <c r="BA105" s="160">
        <f>'03 - Požární odvětrání'!F36</f>
        <v>0</v>
      </c>
      <c r="BB105" s="160">
        <f>'03 - Požární odvětrání'!F37</f>
        <v>0</v>
      </c>
      <c r="BC105" s="160">
        <f>'03 - Požární odvětrání'!F38</f>
        <v>0</v>
      </c>
      <c r="BD105" s="162">
        <f>'03 - Požární odvětrání'!F39</f>
        <v>0</v>
      </c>
      <c r="BT105" s="16" t="s">
        <v>80</v>
      </c>
      <c r="BV105" s="16" t="s">
        <v>14</v>
      </c>
      <c r="BW105" s="16" t="s">
        <v>110</v>
      </c>
      <c r="BX105" s="16" t="s">
        <v>100</v>
      </c>
      <c r="CL105" s="16" t="s">
        <v>1</v>
      </c>
    </row>
    <row r="106" spans="1:90" s="128" customFormat="1" ht="16.5" customHeight="1">
      <c r="A106" s="147" t="s">
        <v>75</v>
      </c>
      <c r="B106" s="129"/>
      <c r="C106" s="57"/>
      <c r="D106" s="57"/>
      <c r="E106" s="245" t="s">
        <v>111</v>
      </c>
      <c r="F106" s="245"/>
      <c r="G106" s="245"/>
      <c r="H106" s="245"/>
      <c r="I106" s="245"/>
      <c r="J106" s="57"/>
      <c r="K106" s="245" t="s">
        <v>112</v>
      </c>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6">
        <f>'04 - Nouzový zvukový systém'!J32</f>
        <v>0</v>
      </c>
      <c r="AH106" s="247"/>
      <c r="AI106" s="247"/>
      <c r="AJ106" s="247"/>
      <c r="AK106" s="247"/>
      <c r="AL106" s="247"/>
      <c r="AM106" s="247"/>
      <c r="AN106" s="246">
        <f t="shared" si="0"/>
        <v>0</v>
      </c>
      <c r="AO106" s="247"/>
      <c r="AP106" s="247"/>
      <c r="AQ106" s="158" t="s">
        <v>103</v>
      </c>
      <c r="AR106" s="129"/>
      <c r="AS106" s="159">
        <v>0</v>
      </c>
      <c r="AT106" s="160">
        <f t="shared" si="1"/>
        <v>0</v>
      </c>
      <c r="AU106" s="161">
        <f>'04 - Nouzový zvukový systém'!P123</f>
        <v>0</v>
      </c>
      <c r="AV106" s="160">
        <f>'04 - Nouzový zvukový systém'!J35</f>
        <v>0</v>
      </c>
      <c r="AW106" s="160">
        <f>'04 - Nouzový zvukový systém'!J36</f>
        <v>0</v>
      </c>
      <c r="AX106" s="160">
        <f>'04 - Nouzový zvukový systém'!J37</f>
        <v>0</v>
      </c>
      <c r="AY106" s="160">
        <f>'04 - Nouzový zvukový systém'!J38</f>
        <v>0</v>
      </c>
      <c r="AZ106" s="160">
        <f>'04 - Nouzový zvukový systém'!F35</f>
        <v>0</v>
      </c>
      <c r="BA106" s="160">
        <f>'04 - Nouzový zvukový systém'!F36</f>
        <v>0</v>
      </c>
      <c r="BB106" s="160">
        <f>'04 - Nouzový zvukový systém'!F37</f>
        <v>0</v>
      </c>
      <c r="BC106" s="160">
        <f>'04 - Nouzový zvukový systém'!F38</f>
        <v>0</v>
      </c>
      <c r="BD106" s="162">
        <f>'04 - Nouzový zvukový systém'!F39</f>
        <v>0</v>
      </c>
      <c r="BT106" s="16" t="s">
        <v>80</v>
      </c>
      <c r="BV106" s="16" t="s">
        <v>14</v>
      </c>
      <c r="BW106" s="16" t="s">
        <v>113</v>
      </c>
      <c r="BX106" s="16" t="s">
        <v>100</v>
      </c>
      <c r="CL106" s="16" t="s">
        <v>1</v>
      </c>
    </row>
    <row r="107" spans="1:90" s="128" customFormat="1" ht="16.5" customHeight="1">
      <c r="A107" s="147" t="s">
        <v>75</v>
      </c>
      <c r="B107" s="129"/>
      <c r="C107" s="57"/>
      <c r="D107" s="57"/>
      <c r="E107" s="245" t="s">
        <v>114</v>
      </c>
      <c r="F107" s="245"/>
      <c r="G107" s="245"/>
      <c r="H107" s="245"/>
      <c r="I107" s="245"/>
      <c r="J107" s="57"/>
      <c r="K107" s="245" t="s">
        <v>115</v>
      </c>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6">
        <f>'05 - Vnější instalace'!J32</f>
        <v>0</v>
      </c>
      <c r="AH107" s="247"/>
      <c r="AI107" s="247"/>
      <c r="AJ107" s="247"/>
      <c r="AK107" s="247"/>
      <c r="AL107" s="247"/>
      <c r="AM107" s="247"/>
      <c r="AN107" s="246">
        <f t="shared" si="0"/>
        <v>0</v>
      </c>
      <c r="AO107" s="247"/>
      <c r="AP107" s="247"/>
      <c r="AQ107" s="158" t="s">
        <v>103</v>
      </c>
      <c r="AR107" s="129"/>
      <c r="AS107" s="159">
        <v>0</v>
      </c>
      <c r="AT107" s="160">
        <f t="shared" si="1"/>
        <v>0</v>
      </c>
      <c r="AU107" s="161">
        <f>'05 - Vnější instalace'!P124</f>
        <v>0</v>
      </c>
      <c r="AV107" s="160">
        <f>'05 - Vnější instalace'!J35</f>
        <v>0</v>
      </c>
      <c r="AW107" s="160">
        <f>'05 - Vnější instalace'!J36</f>
        <v>0</v>
      </c>
      <c r="AX107" s="160">
        <f>'05 - Vnější instalace'!J37</f>
        <v>0</v>
      </c>
      <c r="AY107" s="160">
        <f>'05 - Vnější instalace'!J38</f>
        <v>0</v>
      </c>
      <c r="AZ107" s="160">
        <f>'05 - Vnější instalace'!F35</f>
        <v>0</v>
      </c>
      <c r="BA107" s="160">
        <f>'05 - Vnější instalace'!F36</f>
        <v>0</v>
      </c>
      <c r="BB107" s="160">
        <f>'05 - Vnější instalace'!F37</f>
        <v>0</v>
      </c>
      <c r="BC107" s="160">
        <f>'05 - Vnější instalace'!F38</f>
        <v>0</v>
      </c>
      <c r="BD107" s="162">
        <f>'05 - Vnější instalace'!F39</f>
        <v>0</v>
      </c>
      <c r="BT107" s="16" t="s">
        <v>80</v>
      </c>
      <c r="BV107" s="16" t="s">
        <v>14</v>
      </c>
      <c r="BW107" s="16" t="s">
        <v>116</v>
      </c>
      <c r="BX107" s="16" t="s">
        <v>100</v>
      </c>
      <c r="CL107" s="16" t="s">
        <v>1</v>
      </c>
    </row>
    <row r="108" spans="1:90" s="128" customFormat="1" ht="16.5" customHeight="1">
      <c r="A108" s="147" t="s">
        <v>75</v>
      </c>
      <c r="B108" s="129"/>
      <c r="C108" s="57"/>
      <c r="D108" s="57"/>
      <c r="E108" s="245" t="s">
        <v>117</v>
      </c>
      <c r="F108" s="245"/>
      <c r="G108" s="245"/>
      <c r="H108" s="245"/>
      <c r="I108" s="245"/>
      <c r="J108" s="57"/>
      <c r="K108" s="245" t="s">
        <v>118</v>
      </c>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6">
        <f>'06 - Bleskosvod'!J32</f>
        <v>0</v>
      </c>
      <c r="AH108" s="247"/>
      <c r="AI108" s="247"/>
      <c r="AJ108" s="247"/>
      <c r="AK108" s="247"/>
      <c r="AL108" s="247"/>
      <c r="AM108" s="247"/>
      <c r="AN108" s="246">
        <f t="shared" si="0"/>
        <v>0</v>
      </c>
      <c r="AO108" s="247"/>
      <c r="AP108" s="247"/>
      <c r="AQ108" s="158" t="s">
        <v>103</v>
      </c>
      <c r="AR108" s="129"/>
      <c r="AS108" s="159">
        <v>0</v>
      </c>
      <c r="AT108" s="160">
        <f t="shared" si="1"/>
        <v>0</v>
      </c>
      <c r="AU108" s="161">
        <f>'06 - Bleskosvod'!P123</f>
        <v>0</v>
      </c>
      <c r="AV108" s="160">
        <f>'06 - Bleskosvod'!J35</f>
        <v>0</v>
      </c>
      <c r="AW108" s="160">
        <f>'06 - Bleskosvod'!J36</f>
        <v>0</v>
      </c>
      <c r="AX108" s="160">
        <f>'06 - Bleskosvod'!J37</f>
        <v>0</v>
      </c>
      <c r="AY108" s="160">
        <f>'06 - Bleskosvod'!J38</f>
        <v>0</v>
      </c>
      <c r="AZ108" s="160">
        <f>'06 - Bleskosvod'!F35</f>
        <v>0</v>
      </c>
      <c r="BA108" s="160">
        <f>'06 - Bleskosvod'!F36</f>
        <v>0</v>
      </c>
      <c r="BB108" s="160">
        <f>'06 - Bleskosvod'!F37</f>
        <v>0</v>
      </c>
      <c r="BC108" s="160">
        <f>'06 - Bleskosvod'!F38</f>
        <v>0</v>
      </c>
      <c r="BD108" s="162">
        <f>'06 - Bleskosvod'!F39</f>
        <v>0</v>
      </c>
      <c r="BT108" s="16" t="s">
        <v>80</v>
      </c>
      <c r="BV108" s="16" t="s">
        <v>14</v>
      </c>
      <c r="BW108" s="16" t="s">
        <v>119</v>
      </c>
      <c r="BX108" s="16" t="s">
        <v>100</v>
      </c>
      <c r="CL108" s="16" t="s">
        <v>1</v>
      </c>
    </row>
    <row r="109" spans="1:90" s="128" customFormat="1" ht="16.5" customHeight="1">
      <c r="A109" s="147" t="s">
        <v>75</v>
      </c>
      <c r="B109" s="129"/>
      <c r="C109" s="57"/>
      <c r="D109" s="57"/>
      <c r="E109" s="245" t="s">
        <v>120</v>
      </c>
      <c r="F109" s="245"/>
      <c r="G109" s="245"/>
      <c r="H109" s="245"/>
      <c r="I109" s="245"/>
      <c r="J109" s="57"/>
      <c r="K109" s="245" t="s">
        <v>121</v>
      </c>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6">
        <f>'07 - Zemnění'!J32</f>
        <v>0</v>
      </c>
      <c r="AH109" s="247"/>
      <c r="AI109" s="247"/>
      <c r="AJ109" s="247"/>
      <c r="AK109" s="247"/>
      <c r="AL109" s="247"/>
      <c r="AM109" s="247"/>
      <c r="AN109" s="246">
        <f t="shared" si="0"/>
        <v>0</v>
      </c>
      <c r="AO109" s="247"/>
      <c r="AP109" s="247"/>
      <c r="AQ109" s="158" t="s">
        <v>103</v>
      </c>
      <c r="AR109" s="129"/>
      <c r="AS109" s="159">
        <v>0</v>
      </c>
      <c r="AT109" s="160">
        <f t="shared" si="1"/>
        <v>0</v>
      </c>
      <c r="AU109" s="161">
        <f>'07 - Zemnění'!P125</f>
        <v>0</v>
      </c>
      <c r="AV109" s="160">
        <f>'07 - Zemnění'!J35</f>
        <v>0</v>
      </c>
      <c r="AW109" s="160">
        <f>'07 - Zemnění'!J36</f>
        <v>0</v>
      </c>
      <c r="AX109" s="160">
        <f>'07 - Zemnění'!J37</f>
        <v>0</v>
      </c>
      <c r="AY109" s="160">
        <f>'07 - Zemnění'!J38</f>
        <v>0</v>
      </c>
      <c r="AZ109" s="160">
        <f>'07 - Zemnění'!F35</f>
        <v>0</v>
      </c>
      <c r="BA109" s="160">
        <f>'07 - Zemnění'!F36</f>
        <v>0</v>
      </c>
      <c r="BB109" s="160">
        <f>'07 - Zemnění'!F37</f>
        <v>0</v>
      </c>
      <c r="BC109" s="160">
        <f>'07 - Zemnění'!F38</f>
        <v>0</v>
      </c>
      <c r="BD109" s="162">
        <f>'07 - Zemnění'!F39</f>
        <v>0</v>
      </c>
      <c r="BT109" s="16" t="s">
        <v>80</v>
      </c>
      <c r="BV109" s="16" t="s">
        <v>14</v>
      </c>
      <c r="BW109" s="16" t="s">
        <v>122</v>
      </c>
      <c r="BX109" s="16" t="s">
        <v>100</v>
      </c>
      <c r="CL109" s="16" t="s">
        <v>1</v>
      </c>
    </row>
    <row r="110" spans="1:90" s="128" customFormat="1" ht="16.5" customHeight="1">
      <c r="A110" s="147" t="s">
        <v>75</v>
      </c>
      <c r="B110" s="129"/>
      <c r="C110" s="57"/>
      <c r="D110" s="57"/>
      <c r="E110" s="245" t="s">
        <v>123</v>
      </c>
      <c r="F110" s="245"/>
      <c r="G110" s="245"/>
      <c r="H110" s="245"/>
      <c r="I110" s="245"/>
      <c r="J110" s="57"/>
      <c r="K110" s="245" t="s">
        <v>124</v>
      </c>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6">
        <f>'08 - Ostatní náklady'!J32</f>
        <v>0</v>
      </c>
      <c r="AH110" s="247"/>
      <c r="AI110" s="247"/>
      <c r="AJ110" s="247"/>
      <c r="AK110" s="247"/>
      <c r="AL110" s="247"/>
      <c r="AM110" s="247"/>
      <c r="AN110" s="246">
        <f t="shared" si="0"/>
        <v>0</v>
      </c>
      <c r="AO110" s="247"/>
      <c r="AP110" s="247"/>
      <c r="AQ110" s="158" t="s">
        <v>103</v>
      </c>
      <c r="AR110" s="129"/>
      <c r="AS110" s="159">
        <v>0</v>
      </c>
      <c r="AT110" s="160">
        <f t="shared" si="1"/>
        <v>0</v>
      </c>
      <c r="AU110" s="161">
        <f>'08 - Ostatní náklady'!P121</f>
        <v>0</v>
      </c>
      <c r="AV110" s="160">
        <f>'08 - Ostatní náklady'!J35</f>
        <v>0</v>
      </c>
      <c r="AW110" s="160">
        <f>'08 - Ostatní náklady'!J36</f>
        <v>0</v>
      </c>
      <c r="AX110" s="160">
        <f>'08 - Ostatní náklady'!J37</f>
        <v>0</v>
      </c>
      <c r="AY110" s="160">
        <f>'08 - Ostatní náklady'!J38</f>
        <v>0</v>
      </c>
      <c r="AZ110" s="160">
        <f>'08 - Ostatní náklady'!F35</f>
        <v>0</v>
      </c>
      <c r="BA110" s="160">
        <f>'08 - Ostatní náklady'!F36</f>
        <v>0</v>
      </c>
      <c r="BB110" s="160">
        <f>'08 - Ostatní náklady'!F37</f>
        <v>0</v>
      </c>
      <c r="BC110" s="160">
        <f>'08 - Ostatní náklady'!F38</f>
        <v>0</v>
      </c>
      <c r="BD110" s="162">
        <f>'08 - Ostatní náklady'!F39</f>
        <v>0</v>
      </c>
      <c r="BT110" s="16" t="s">
        <v>80</v>
      </c>
      <c r="BV110" s="16" t="s">
        <v>14</v>
      </c>
      <c r="BW110" s="16" t="s">
        <v>125</v>
      </c>
      <c r="BX110" s="16" t="s">
        <v>100</v>
      </c>
      <c r="CL110" s="16" t="s">
        <v>1</v>
      </c>
    </row>
    <row r="111" spans="1:91" s="156" customFormat="1" ht="24.75" customHeight="1">
      <c r="A111" s="147" t="s">
        <v>75</v>
      </c>
      <c r="B111" s="148"/>
      <c r="C111" s="149"/>
      <c r="D111" s="242" t="s">
        <v>126</v>
      </c>
      <c r="E111" s="242"/>
      <c r="F111" s="242"/>
      <c r="G111" s="242"/>
      <c r="H111" s="242"/>
      <c r="I111" s="150"/>
      <c r="J111" s="242" t="s">
        <v>127</v>
      </c>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8">
        <f>'9 - Venkovní úpravy - zpe...'!J30</f>
        <v>0</v>
      </c>
      <c r="AH111" s="249"/>
      <c r="AI111" s="249"/>
      <c r="AJ111" s="249"/>
      <c r="AK111" s="249"/>
      <c r="AL111" s="249"/>
      <c r="AM111" s="249"/>
      <c r="AN111" s="248">
        <f t="shared" si="0"/>
        <v>0</v>
      </c>
      <c r="AO111" s="249"/>
      <c r="AP111" s="249"/>
      <c r="AQ111" s="151" t="s">
        <v>78</v>
      </c>
      <c r="AR111" s="148"/>
      <c r="AS111" s="152">
        <v>0</v>
      </c>
      <c r="AT111" s="153">
        <f t="shared" si="1"/>
        <v>0</v>
      </c>
      <c r="AU111" s="154">
        <f>'9 - Venkovní úpravy - zpe...'!P126</f>
        <v>0</v>
      </c>
      <c r="AV111" s="153">
        <f>'9 - Venkovní úpravy - zpe...'!J33</f>
        <v>0</v>
      </c>
      <c r="AW111" s="153">
        <f>'9 - Venkovní úpravy - zpe...'!J34</f>
        <v>0</v>
      </c>
      <c r="AX111" s="153">
        <f>'9 - Venkovní úpravy - zpe...'!J35</f>
        <v>0</v>
      </c>
      <c r="AY111" s="153">
        <f>'9 - Venkovní úpravy - zpe...'!J36</f>
        <v>0</v>
      </c>
      <c r="AZ111" s="153">
        <f>'9 - Venkovní úpravy - zpe...'!F33</f>
        <v>0</v>
      </c>
      <c r="BA111" s="153">
        <f>'9 - Venkovní úpravy - zpe...'!F34</f>
        <v>0</v>
      </c>
      <c r="BB111" s="153">
        <f>'9 - Venkovní úpravy - zpe...'!F35</f>
        <v>0</v>
      </c>
      <c r="BC111" s="153">
        <f>'9 - Venkovní úpravy - zpe...'!F36</f>
        <v>0</v>
      </c>
      <c r="BD111" s="155">
        <f>'9 - Venkovní úpravy - zpe...'!F37</f>
        <v>0</v>
      </c>
      <c r="BT111" s="157" t="s">
        <v>76</v>
      </c>
      <c r="BV111" s="157" t="s">
        <v>14</v>
      </c>
      <c r="BW111" s="157" t="s">
        <v>128</v>
      </c>
      <c r="BX111" s="157" t="s">
        <v>4</v>
      </c>
      <c r="CL111" s="157" t="s">
        <v>1</v>
      </c>
      <c r="CM111" s="157" t="s">
        <v>80</v>
      </c>
    </row>
    <row r="112" spans="1:91" s="156" customFormat="1" ht="16.5" customHeight="1">
      <c r="A112" s="147" t="s">
        <v>75</v>
      </c>
      <c r="B112" s="148"/>
      <c r="C112" s="149"/>
      <c r="D112" s="242" t="s">
        <v>129</v>
      </c>
      <c r="E112" s="242"/>
      <c r="F112" s="242"/>
      <c r="G112" s="242"/>
      <c r="H112" s="242"/>
      <c r="I112" s="150"/>
      <c r="J112" s="242" t="s">
        <v>130</v>
      </c>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8">
        <f>'10 - Vedlejší a ostatní n...'!J30</f>
        <v>0</v>
      </c>
      <c r="AH112" s="249"/>
      <c r="AI112" s="249"/>
      <c r="AJ112" s="249"/>
      <c r="AK112" s="249"/>
      <c r="AL112" s="249"/>
      <c r="AM112" s="249"/>
      <c r="AN112" s="248">
        <f t="shared" si="0"/>
        <v>0</v>
      </c>
      <c r="AO112" s="249"/>
      <c r="AP112" s="249"/>
      <c r="AQ112" s="151" t="s">
        <v>78</v>
      </c>
      <c r="AR112" s="148"/>
      <c r="AS112" s="163">
        <v>0</v>
      </c>
      <c r="AT112" s="164">
        <f t="shared" si="1"/>
        <v>0</v>
      </c>
      <c r="AU112" s="165">
        <f>'10 - Vedlejší a ostatní n...'!P121</f>
        <v>0</v>
      </c>
      <c r="AV112" s="164">
        <f>'10 - Vedlejší a ostatní n...'!J33</f>
        <v>0</v>
      </c>
      <c r="AW112" s="164">
        <f>'10 - Vedlejší a ostatní n...'!J34</f>
        <v>0</v>
      </c>
      <c r="AX112" s="164">
        <f>'10 - Vedlejší a ostatní n...'!J35</f>
        <v>0</v>
      </c>
      <c r="AY112" s="164">
        <f>'10 - Vedlejší a ostatní n...'!J36</f>
        <v>0</v>
      </c>
      <c r="AZ112" s="164">
        <f>'10 - Vedlejší a ostatní n...'!F33</f>
        <v>0</v>
      </c>
      <c r="BA112" s="164">
        <f>'10 - Vedlejší a ostatní n...'!F34</f>
        <v>0</v>
      </c>
      <c r="BB112" s="164">
        <f>'10 - Vedlejší a ostatní n...'!F35</f>
        <v>0</v>
      </c>
      <c r="BC112" s="164">
        <f>'10 - Vedlejší a ostatní n...'!F36</f>
        <v>0</v>
      </c>
      <c r="BD112" s="166">
        <f>'10 - Vedlejší a ostatní n...'!F37</f>
        <v>0</v>
      </c>
      <c r="BT112" s="157" t="s">
        <v>76</v>
      </c>
      <c r="BV112" s="157" t="s">
        <v>14</v>
      </c>
      <c r="BW112" s="157" t="s">
        <v>131</v>
      </c>
      <c r="BX112" s="157" t="s">
        <v>4</v>
      </c>
      <c r="CL112" s="157" t="s">
        <v>1</v>
      </c>
      <c r="CM112" s="157" t="s">
        <v>80</v>
      </c>
    </row>
    <row r="113" spans="1:57" s="15" customFormat="1" ht="30" customHeight="1">
      <c r="A113" s="12"/>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3"/>
      <c r="AS113" s="12"/>
      <c r="AT113" s="12"/>
      <c r="AU113" s="12"/>
      <c r="AV113" s="12"/>
      <c r="AW113" s="12"/>
      <c r="AX113" s="12"/>
      <c r="AY113" s="12"/>
      <c r="AZ113" s="12"/>
      <c r="BA113" s="12"/>
      <c r="BB113" s="12"/>
      <c r="BC113" s="12"/>
      <c r="BD113" s="12"/>
      <c r="BE113" s="12"/>
    </row>
    <row r="114" spans="1:57" s="15" customFormat="1" ht="6.95" customHeight="1">
      <c r="A114" s="12"/>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13"/>
      <c r="AS114" s="12"/>
      <c r="AT114" s="12"/>
      <c r="AU114" s="12"/>
      <c r="AV114" s="12"/>
      <c r="AW114" s="12"/>
      <c r="AX114" s="12"/>
      <c r="AY114" s="12"/>
      <c r="AZ114" s="12"/>
      <c r="BA114" s="12"/>
      <c r="BB114" s="12"/>
      <c r="BC114" s="12"/>
      <c r="BD114" s="12"/>
      <c r="BE114" s="12"/>
    </row>
  </sheetData>
  <sheetProtection algorithmName="SHA-512" hashValue="f8WBcoWjRBFzE2aKDIRHT1002QhZxpzBm1CNm2SejPG5HgsTbqKH0lgFvE793KaA9aDIDPVfrIyvPxOlolu3vQ==" saltValue="qSe4S+yHsziWS9Hx/MA2gw==" spinCount="100000" sheet="1" objects="1" scenarios="1"/>
  <mergeCells count="110">
    <mergeCell ref="AN109:AP109"/>
    <mergeCell ref="AG109:AM109"/>
    <mergeCell ref="AN110:AP110"/>
    <mergeCell ref="AG110:AM110"/>
    <mergeCell ref="AN111:AP111"/>
    <mergeCell ref="AG111:AM111"/>
    <mergeCell ref="AN112:AP112"/>
    <mergeCell ref="AG112:AM112"/>
    <mergeCell ref="AN94:AP94"/>
    <mergeCell ref="AS89:AT91"/>
    <mergeCell ref="AN105:AP105"/>
    <mergeCell ref="AG105:AM105"/>
    <mergeCell ref="AN106:AP106"/>
    <mergeCell ref="AG106:AM106"/>
    <mergeCell ref="AN107:AP107"/>
    <mergeCell ref="AG107:AM107"/>
    <mergeCell ref="AN108:AP108"/>
    <mergeCell ref="AG108:AM108"/>
    <mergeCell ref="AK35:AO35"/>
    <mergeCell ref="X35:AB35"/>
    <mergeCell ref="AR2:BE2"/>
    <mergeCell ref="AG101:AM101"/>
    <mergeCell ref="AG97:AM97"/>
    <mergeCell ref="AG92:AM92"/>
    <mergeCell ref="AG103:AM103"/>
    <mergeCell ref="AG100:AM100"/>
    <mergeCell ref="AG99:AM99"/>
    <mergeCell ref="AG102:AM102"/>
    <mergeCell ref="AG98:AM98"/>
    <mergeCell ref="AG96:AM96"/>
    <mergeCell ref="AG95:AM95"/>
    <mergeCell ref="AM90:AP90"/>
    <mergeCell ref="AM87:AN87"/>
    <mergeCell ref="AM89:AP89"/>
    <mergeCell ref="AN103:AP103"/>
    <mergeCell ref="AN97:AP97"/>
    <mergeCell ref="AN101:AP101"/>
    <mergeCell ref="AN92:AP92"/>
    <mergeCell ref="AN100:AP100"/>
    <mergeCell ref="AN95:AP95"/>
    <mergeCell ref="AN99:AP99"/>
    <mergeCell ref="AN96:AP96"/>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E109:I109"/>
    <mergeCell ref="K109:AF109"/>
    <mergeCell ref="E110:I110"/>
    <mergeCell ref="K110:AF110"/>
    <mergeCell ref="D111:H111"/>
    <mergeCell ref="J111:AF111"/>
    <mergeCell ref="D112:H112"/>
    <mergeCell ref="J112:AF112"/>
    <mergeCell ref="AG94:AM94"/>
    <mergeCell ref="AG104:AM104"/>
    <mergeCell ref="K104:AF104"/>
    <mergeCell ref="L85:AO85"/>
    <mergeCell ref="E105:I105"/>
    <mergeCell ref="K105:AF105"/>
    <mergeCell ref="E106:I106"/>
    <mergeCell ref="K106:AF106"/>
    <mergeCell ref="E107:I107"/>
    <mergeCell ref="K107:AF107"/>
    <mergeCell ref="E108:I108"/>
    <mergeCell ref="K108:AF108"/>
    <mergeCell ref="AN104:AP104"/>
    <mergeCell ref="AN102:AP102"/>
    <mergeCell ref="AN98:AP98"/>
    <mergeCell ref="E104:I104"/>
    <mergeCell ref="E103:I103"/>
    <mergeCell ref="I92:AF92"/>
    <mergeCell ref="J97:AF97"/>
    <mergeCell ref="J99:AF99"/>
    <mergeCell ref="J101:AF101"/>
    <mergeCell ref="J102:AF102"/>
    <mergeCell ref="J95:AF95"/>
    <mergeCell ref="J96:AF96"/>
    <mergeCell ref="J98:AF98"/>
    <mergeCell ref="J100:AF100"/>
    <mergeCell ref="K103:AF103"/>
    <mergeCell ref="C92:G92"/>
    <mergeCell ref="D97:H97"/>
    <mergeCell ref="D98:H98"/>
    <mergeCell ref="D96:H96"/>
    <mergeCell ref="D102:H102"/>
    <mergeCell ref="D95:H95"/>
    <mergeCell ref="D99:H99"/>
    <mergeCell ref="D101:H101"/>
    <mergeCell ref="D100:H100"/>
  </mergeCells>
  <hyperlinks>
    <hyperlink ref="A95" location="'1 - Stavební část - zatep...'!C2" display="/"/>
    <hyperlink ref="A96" location="'2 - Stavební část - vnitř...'!C2" display="/"/>
    <hyperlink ref="A97" location="'3 - Zdravotechnika'!C2" display="/"/>
    <hyperlink ref="A98" location="'4 - Plynovod'!C2" display="/"/>
    <hyperlink ref="A99" location="'5 - Vzduchotechnika'!C2" display="/"/>
    <hyperlink ref="A100" location="'6 - Ústřední vytápění'!C2" display="/"/>
    <hyperlink ref="A101" location="'7 - Měření a regulace'!C2" display="/"/>
    <hyperlink ref="A103" location="'01 - Úprava elektroinstal...'!C2" display="/"/>
    <hyperlink ref="A104" location="'02 - Úprava elektroinstal...'!C2" display="/"/>
    <hyperlink ref="A105" location="'03 - požární odvětrání'!C2" display="/"/>
    <hyperlink ref="A106" location="'04 - Nouzový zvukový systém'!C2" display="/"/>
    <hyperlink ref="A107" location="'05 - Vnější instalace'!C2" display="/"/>
    <hyperlink ref="A108" location="'06 - Bleskosvod'!C2" display="/"/>
    <hyperlink ref="A109" location="'07 - Zemnění'!C2" display="/"/>
    <hyperlink ref="A110" location="'08 - Ostatní náklady'!C2" display="/"/>
    <hyperlink ref="A111" location="'9 - Venkovní úpravy - zpe...'!C2" display="/"/>
    <hyperlink ref="A112" location="'10 - Vedlejší a ostatní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2"/>
  <sheetViews>
    <sheetView showGridLines="0" workbookViewId="0" topLeftCell="A14">
      <selection activeCell="G61" sqref="G61"/>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107</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2559</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ROUND(J124,2)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ROUND((SUM(BE124:BE141)),2)</f>
        <v>0</v>
      </c>
      <c r="G35" s="12"/>
      <c r="H35" s="12"/>
      <c r="I35" s="29">
        <v>0.21</v>
      </c>
      <c r="J35" s="28">
        <f>ROUND(((SUM(BE124:BE141))*I35),2)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ROUND((SUM(BF124:BF141)),2)</f>
        <v>0</v>
      </c>
      <c r="G36" s="12"/>
      <c r="H36" s="12"/>
      <c r="I36" s="29">
        <v>0.15</v>
      </c>
      <c r="J36" s="28">
        <f>ROUND(((SUM(BF124:BF141))*I36),2)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ROUND((SUM(BG124:BG141)),2)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ROUND((SUM(BH124:BH141)),2)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ROUND((SUM(BI124:BI141)),2)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02 - Úprava elektroinstalace 1.-3.np</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J124</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148</v>
      </c>
      <c r="E99" s="55"/>
      <c r="F99" s="55"/>
      <c r="G99" s="55"/>
      <c r="H99" s="55"/>
      <c r="I99" s="55"/>
      <c r="J99" s="56">
        <f>J125</f>
        <v>0</v>
      </c>
      <c r="L99" s="53"/>
    </row>
    <row r="100" spans="2:12" s="57" customFormat="1" ht="20.1" customHeight="1">
      <c r="B100" s="58"/>
      <c r="D100" s="59" t="s">
        <v>2460</v>
      </c>
      <c r="E100" s="60"/>
      <c r="F100" s="60"/>
      <c r="G100" s="60"/>
      <c r="H100" s="60"/>
      <c r="I100" s="60"/>
      <c r="J100" s="61">
        <f>J126</f>
        <v>0</v>
      </c>
      <c r="L100" s="58"/>
    </row>
    <row r="101" spans="2:12" s="57" customFormat="1" ht="20.1" customHeight="1">
      <c r="B101" s="58"/>
      <c r="D101" s="59" t="s">
        <v>2461</v>
      </c>
      <c r="E101" s="60"/>
      <c r="F101" s="60"/>
      <c r="G101" s="60"/>
      <c r="H101" s="60"/>
      <c r="I101" s="60"/>
      <c r="J101" s="61">
        <f>J131</f>
        <v>0</v>
      </c>
      <c r="L101" s="58"/>
    </row>
    <row r="102" spans="2:12" s="57" customFormat="1" ht="20.1" customHeight="1">
      <c r="B102" s="58"/>
      <c r="D102" s="59" t="s">
        <v>2462</v>
      </c>
      <c r="E102" s="60"/>
      <c r="F102" s="60"/>
      <c r="G102" s="60"/>
      <c r="H102" s="60"/>
      <c r="I102" s="60"/>
      <c r="J102" s="61">
        <f>J137</f>
        <v>0</v>
      </c>
      <c r="L102" s="58"/>
    </row>
    <row r="103" spans="1:31" s="15" customFormat="1" ht="21.75" customHeight="1">
      <c r="A103" s="12"/>
      <c r="B103" s="13"/>
      <c r="C103" s="12"/>
      <c r="D103" s="12"/>
      <c r="E103" s="12"/>
      <c r="F103" s="12"/>
      <c r="G103" s="12"/>
      <c r="H103" s="12"/>
      <c r="I103" s="12"/>
      <c r="J103" s="12"/>
      <c r="K103" s="12"/>
      <c r="L103" s="14"/>
      <c r="S103" s="12"/>
      <c r="T103" s="12"/>
      <c r="U103" s="12"/>
      <c r="V103" s="12"/>
      <c r="W103" s="12"/>
      <c r="X103" s="12"/>
      <c r="Y103" s="12"/>
      <c r="Z103" s="12"/>
      <c r="AA103" s="12"/>
      <c r="AB103" s="12"/>
      <c r="AC103" s="12"/>
      <c r="AD103" s="12"/>
      <c r="AE103" s="12"/>
    </row>
    <row r="104" spans="1:31" s="15" customFormat="1" ht="6.95" customHeight="1">
      <c r="A104" s="12"/>
      <c r="B104" s="44"/>
      <c r="C104" s="45"/>
      <c r="D104" s="45"/>
      <c r="E104" s="45"/>
      <c r="F104" s="45"/>
      <c r="G104" s="45"/>
      <c r="H104" s="45"/>
      <c r="I104" s="45"/>
      <c r="J104" s="45"/>
      <c r="K104" s="45"/>
      <c r="L104" s="14"/>
      <c r="S104" s="12"/>
      <c r="T104" s="12"/>
      <c r="U104" s="12"/>
      <c r="V104" s="12"/>
      <c r="W104" s="12"/>
      <c r="X104" s="12"/>
      <c r="Y104" s="12"/>
      <c r="Z104" s="12"/>
      <c r="AA104" s="12"/>
      <c r="AB104" s="12"/>
      <c r="AC104" s="12"/>
      <c r="AD104" s="12"/>
      <c r="AE104" s="12"/>
    </row>
    <row r="108" spans="1:31" s="15" customFormat="1" ht="6.95" customHeight="1">
      <c r="A108" s="12"/>
      <c r="B108" s="46"/>
      <c r="C108" s="47"/>
      <c r="D108" s="47"/>
      <c r="E108" s="47"/>
      <c r="F108" s="47"/>
      <c r="G108" s="47"/>
      <c r="H108" s="47"/>
      <c r="I108" s="47"/>
      <c r="J108" s="47"/>
      <c r="K108" s="47"/>
      <c r="L108" s="14"/>
      <c r="S108" s="12"/>
      <c r="T108" s="12"/>
      <c r="U108" s="12"/>
      <c r="V108" s="12"/>
      <c r="W108" s="12"/>
      <c r="X108" s="12"/>
      <c r="Y108" s="12"/>
      <c r="Z108" s="12"/>
      <c r="AA108" s="12"/>
      <c r="AB108" s="12"/>
      <c r="AC108" s="12"/>
      <c r="AD108" s="12"/>
      <c r="AE108" s="12"/>
    </row>
    <row r="109" spans="1:31" s="15" customFormat="1" ht="24.95" customHeight="1">
      <c r="A109" s="12"/>
      <c r="B109" s="13"/>
      <c r="C109" s="9" t="s">
        <v>161</v>
      </c>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6.95" customHeight="1">
      <c r="A110" s="12"/>
      <c r="B110" s="13"/>
      <c r="C110" s="12"/>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16</v>
      </c>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6.5" customHeight="1">
      <c r="A112" s="12"/>
      <c r="B112" s="13"/>
      <c r="C112" s="12"/>
      <c r="D112" s="12"/>
      <c r="E112" s="284" t="str">
        <f>E7</f>
        <v>Soupis prací</v>
      </c>
      <c r="F112" s="285"/>
      <c r="G112" s="285"/>
      <c r="H112" s="285"/>
      <c r="I112" s="12"/>
      <c r="J112" s="12"/>
      <c r="K112" s="12"/>
      <c r="L112" s="14"/>
      <c r="S112" s="12"/>
      <c r="T112" s="12"/>
      <c r="U112" s="12"/>
      <c r="V112" s="12"/>
      <c r="W112" s="12"/>
      <c r="X112" s="12"/>
      <c r="Y112" s="12"/>
      <c r="Z112" s="12"/>
      <c r="AA112" s="12"/>
      <c r="AB112" s="12"/>
      <c r="AC112" s="12"/>
      <c r="AD112" s="12"/>
      <c r="AE112" s="12"/>
    </row>
    <row r="113" spans="2:12" ht="12" customHeight="1">
      <c r="B113" s="8"/>
      <c r="C113" s="11" t="s">
        <v>133</v>
      </c>
      <c r="L113" s="8"/>
    </row>
    <row r="114" spans="1:31" s="15" customFormat="1" ht="16.5" customHeight="1">
      <c r="A114" s="12"/>
      <c r="B114" s="13"/>
      <c r="C114" s="12"/>
      <c r="D114" s="12"/>
      <c r="E114" s="284" t="s">
        <v>2457</v>
      </c>
      <c r="F114" s="283"/>
      <c r="G114" s="283"/>
      <c r="H114" s="283"/>
      <c r="I114" s="12"/>
      <c r="J114" s="12"/>
      <c r="K114" s="12"/>
      <c r="L114" s="14"/>
      <c r="S114" s="12"/>
      <c r="T114" s="12"/>
      <c r="U114" s="12"/>
      <c r="V114" s="12"/>
      <c r="W114" s="12"/>
      <c r="X114" s="12"/>
      <c r="Y114" s="12"/>
      <c r="Z114" s="12"/>
      <c r="AA114" s="12"/>
      <c r="AB114" s="12"/>
      <c r="AC114" s="12"/>
      <c r="AD114" s="12"/>
      <c r="AE114" s="12"/>
    </row>
    <row r="115" spans="1:31" s="15" customFormat="1" ht="12" customHeight="1">
      <c r="A115" s="12"/>
      <c r="B115" s="13"/>
      <c r="C115" s="11" t="s">
        <v>2458</v>
      </c>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6.5" customHeight="1">
      <c r="A116" s="12"/>
      <c r="B116" s="13"/>
      <c r="C116" s="12"/>
      <c r="D116" s="12"/>
      <c r="E116" s="243" t="str">
        <f>E11</f>
        <v>02 - Úprava elektroinstalace 1.-3.np</v>
      </c>
      <c r="F116" s="283"/>
      <c r="G116" s="283"/>
      <c r="H116" s="283"/>
      <c r="I116" s="12"/>
      <c r="J116" s="12"/>
      <c r="K116" s="12"/>
      <c r="L116" s="14"/>
      <c r="S116" s="12"/>
      <c r="T116" s="12"/>
      <c r="U116" s="12"/>
      <c r="V116" s="12"/>
      <c r="W116" s="12"/>
      <c r="X116" s="12"/>
      <c r="Y116" s="12"/>
      <c r="Z116" s="12"/>
      <c r="AA116" s="12"/>
      <c r="AB116" s="12"/>
      <c r="AC116" s="12"/>
      <c r="AD116" s="12"/>
      <c r="AE116" s="12"/>
    </row>
    <row r="117" spans="1:31" s="15" customFormat="1" ht="6.95" customHeight="1">
      <c r="A117" s="12"/>
      <c r="B117" s="13"/>
      <c r="C117" s="12"/>
      <c r="D117" s="12"/>
      <c r="E117" s="12"/>
      <c r="F117" s="12"/>
      <c r="G117" s="12"/>
      <c r="H117" s="12"/>
      <c r="I117" s="12"/>
      <c r="J117" s="12"/>
      <c r="K117" s="12"/>
      <c r="L117" s="14"/>
      <c r="S117" s="12"/>
      <c r="T117" s="12"/>
      <c r="U117" s="12"/>
      <c r="V117" s="12"/>
      <c r="W117" s="12"/>
      <c r="X117" s="12"/>
      <c r="Y117" s="12"/>
      <c r="Z117" s="12"/>
      <c r="AA117" s="12"/>
      <c r="AB117" s="12"/>
      <c r="AC117" s="12"/>
      <c r="AD117" s="12"/>
      <c r="AE117" s="12"/>
    </row>
    <row r="118" spans="1:31" s="15" customFormat="1" ht="12" customHeight="1">
      <c r="A118" s="12"/>
      <c r="B118" s="13"/>
      <c r="C118" s="11" t="s">
        <v>20</v>
      </c>
      <c r="D118" s="12"/>
      <c r="E118" s="12"/>
      <c r="F118" s="16" t="str">
        <f>F14</f>
        <v xml:space="preserve"> </v>
      </c>
      <c r="G118" s="12"/>
      <c r="H118" s="12"/>
      <c r="I118" s="11" t="s">
        <v>22</v>
      </c>
      <c r="J118" s="17">
        <f>IF(J14="","",J14)</f>
        <v>44663</v>
      </c>
      <c r="K118" s="12"/>
      <c r="L118" s="14"/>
      <c r="S118" s="12"/>
      <c r="T118" s="12"/>
      <c r="U118" s="12"/>
      <c r="V118" s="12"/>
      <c r="W118" s="12"/>
      <c r="X118" s="12"/>
      <c r="Y118" s="12"/>
      <c r="Z118" s="12"/>
      <c r="AA118" s="12"/>
      <c r="AB118" s="12"/>
      <c r="AC118" s="12"/>
      <c r="AD118" s="12"/>
      <c r="AE118" s="12"/>
    </row>
    <row r="119" spans="1:31" s="15" customFormat="1" ht="6.95" customHeight="1">
      <c r="A119" s="12"/>
      <c r="B119" s="13"/>
      <c r="C119" s="12"/>
      <c r="D119" s="12"/>
      <c r="E119" s="12"/>
      <c r="F119" s="12"/>
      <c r="G119" s="12"/>
      <c r="H119" s="12"/>
      <c r="I119" s="12"/>
      <c r="J119" s="12"/>
      <c r="K119" s="12"/>
      <c r="L119" s="14"/>
      <c r="S119" s="12"/>
      <c r="T119" s="12"/>
      <c r="U119" s="12"/>
      <c r="V119" s="12"/>
      <c r="W119" s="12"/>
      <c r="X119" s="12"/>
      <c r="Y119" s="12"/>
      <c r="Z119" s="12"/>
      <c r="AA119" s="12"/>
      <c r="AB119" s="12"/>
      <c r="AC119" s="12"/>
      <c r="AD119" s="12"/>
      <c r="AE119" s="12"/>
    </row>
    <row r="120" spans="1:31" s="15" customFormat="1" ht="15.2" customHeight="1">
      <c r="A120" s="12"/>
      <c r="B120" s="13"/>
      <c r="C120" s="11" t="s">
        <v>23</v>
      </c>
      <c r="D120" s="12"/>
      <c r="E120" s="12"/>
      <c r="F120" s="16" t="str">
        <f>E17</f>
        <v xml:space="preserve"> </v>
      </c>
      <c r="G120" s="12"/>
      <c r="H120" s="12"/>
      <c r="I120" s="11" t="s">
        <v>28</v>
      </c>
      <c r="J120" s="48" t="str">
        <f>E23</f>
        <v xml:space="preserve"> </v>
      </c>
      <c r="K120" s="12"/>
      <c r="L120" s="14"/>
      <c r="S120" s="12"/>
      <c r="T120" s="12"/>
      <c r="U120" s="12"/>
      <c r="V120" s="12"/>
      <c r="W120" s="12"/>
      <c r="X120" s="12"/>
      <c r="Y120" s="12"/>
      <c r="Z120" s="12"/>
      <c r="AA120" s="12"/>
      <c r="AB120" s="12"/>
      <c r="AC120" s="12"/>
      <c r="AD120" s="12"/>
      <c r="AE120" s="12"/>
    </row>
    <row r="121" spans="1:31" s="15" customFormat="1" ht="15.2" customHeight="1">
      <c r="A121" s="12"/>
      <c r="B121" s="13"/>
      <c r="C121" s="11" t="s">
        <v>26</v>
      </c>
      <c r="D121" s="12"/>
      <c r="E121" s="12"/>
      <c r="F121" s="16" t="str">
        <f>IF(E20="","",E20)</f>
        <v>Vyplň údaj</v>
      </c>
      <c r="G121" s="12"/>
      <c r="H121" s="12"/>
      <c r="I121" s="11" t="s">
        <v>30</v>
      </c>
      <c r="J121" s="48" t="str">
        <f>E26</f>
        <v xml:space="preserve"> </v>
      </c>
      <c r="K121" s="12"/>
      <c r="L121" s="14"/>
      <c r="S121" s="12"/>
      <c r="T121" s="12"/>
      <c r="U121" s="12"/>
      <c r="V121" s="12"/>
      <c r="W121" s="12"/>
      <c r="X121" s="12"/>
      <c r="Y121" s="12"/>
      <c r="Z121" s="12"/>
      <c r="AA121" s="12"/>
      <c r="AB121" s="12"/>
      <c r="AC121" s="12"/>
      <c r="AD121" s="12"/>
      <c r="AE121" s="12"/>
    </row>
    <row r="122" spans="1:31" s="15" customFormat="1" ht="10.35" customHeight="1">
      <c r="A122" s="12"/>
      <c r="B122" s="13"/>
      <c r="C122" s="12"/>
      <c r="D122" s="12"/>
      <c r="E122" s="12"/>
      <c r="F122" s="12"/>
      <c r="G122" s="12"/>
      <c r="H122" s="12"/>
      <c r="I122" s="12"/>
      <c r="J122" s="12"/>
      <c r="K122" s="12"/>
      <c r="L122" s="14"/>
      <c r="S122" s="12"/>
      <c r="T122" s="12"/>
      <c r="U122" s="12"/>
      <c r="V122" s="12"/>
      <c r="W122" s="12"/>
      <c r="X122" s="12"/>
      <c r="Y122" s="12"/>
      <c r="Z122" s="12"/>
      <c r="AA122" s="12"/>
      <c r="AB122" s="12"/>
      <c r="AC122" s="12"/>
      <c r="AD122" s="12"/>
      <c r="AE122" s="12"/>
    </row>
    <row r="123" spans="1:31" s="71" customFormat="1" ht="29.25" customHeight="1">
      <c r="A123" s="62"/>
      <c r="B123" s="63"/>
      <c r="C123" s="64" t="s">
        <v>162</v>
      </c>
      <c r="D123" s="65" t="s">
        <v>57</v>
      </c>
      <c r="E123" s="65" t="s">
        <v>53</v>
      </c>
      <c r="F123" s="65" t="s">
        <v>54</v>
      </c>
      <c r="G123" s="65" t="s">
        <v>163</v>
      </c>
      <c r="H123" s="65" t="s">
        <v>164</v>
      </c>
      <c r="I123" s="65" t="s">
        <v>165</v>
      </c>
      <c r="J123" s="65" t="s">
        <v>137</v>
      </c>
      <c r="K123" s="66" t="s">
        <v>166</v>
      </c>
      <c r="L123" s="67"/>
      <c r="M123" s="68" t="s">
        <v>1</v>
      </c>
      <c r="N123" s="69" t="s">
        <v>36</v>
      </c>
      <c r="O123" s="69" t="s">
        <v>167</v>
      </c>
      <c r="P123" s="69" t="s">
        <v>168</v>
      </c>
      <c r="Q123" s="69" t="s">
        <v>169</v>
      </c>
      <c r="R123" s="69" t="s">
        <v>170</v>
      </c>
      <c r="S123" s="69" t="s">
        <v>171</v>
      </c>
      <c r="T123" s="70" t="s">
        <v>172</v>
      </c>
      <c r="U123" s="62"/>
      <c r="V123" s="62"/>
      <c r="W123" s="62"/>
      <c r="X123" s="62"/>
      <c r="Y123" s="62"/>
      <c r="Z123" s="62"/>
      <c r="AA123" s="62"/>
      <c r="AB123" s="62"/>
      <c r="AC123" s="62"/>
      <c r="AD123" s="62"/>
      <c r="AE123" s="62"/>
    </row>
    <row r="124" spans="1:63" s="15" customFormat="1" ht="22.7" customHeight="1">
      <c r="A124" s="12"/>
      <c r="B124" s="13"/>
      <c r="C124" s="72" t="s">
        <v>173</v>
      </c>
      <c r="D124" s="12"/>
      <c r="E124" s="12"/>
      <c r="F124" s="12"/>
      <c r="G124" s="12"/>
      <c r="H124" s="12"/>
      <c r="I124" s="12"/>
      <c r="J124" s="73">
        <f>BK124</f>
        <v>0</v>
      </c>
      <c r="K124" s="12"/>
      <c r="L124" s="13"/>
      <c r="M124" s="74"/>
      <c r="N124" s="75"/>
      <c r="O124" s="23"/>
      <c r="P124" s="76">
        <f>P125</f>
        <v>0</v>
      </c>
      <c r="Q124" s="23"/>
      <c r="R124" s="76">
        <f>R125</f>
        <v>0</v>
      </c>
      <c r="S124" s="23"/>
      <c r="T124" s="77">
        <f>T125</f>
        <v>0</v>
      </c>
      <c r="U124" s="12"/>
      <c r="V124" s="12"/>
      <c r="W124" s="12"/>
      <c r="X124" s="12"/>
      <c r="Y124" s="12"/>
      <c r="Z124" s="12"/>
      <c r="AA124" s="12"/>
      <c r="AB124" s="12"/>
      <c r="AC124" s="12"/>
      <c r="AD124" s="12"/>
      <c r="AE124" s="12"/>
      <c r="AT124" s="5" t="s">
        <v>71</v>
      </c>
      <c r="AU124" s="5" t="s">
        <v>139</v>
      </c>
      <c r="BK124" s="78">
        <f>BK125</f>
        <v>0</v>
      </c>
    </row>
    <row r="125" spans="2:63" s="79" customFormat="1" ht="26.1" customHeight="1">
      <c r="B125" s="80"/>
      <c r="D125" s="81" t="s">
        <v>71</v>
      </c>
      <c r="E125" s="82" t="s">
        <v>893</v>
      </c>
      <c r="F125" s="82" t="s">
        <v>894</v>
      </c>
      <c r="J125" s="83">
        <f>BK125</f>
        <v>0</v>
      </c>
      <c r="L125" s="80"/>
      <c r="M125" s="84"/>
      <c r="N125" s="85"/>
      <c r="O125" s="85"/>
      <c r="P125" s="86">
        <f>P126+P131+P137</f>
        <v>0</v>
      </c>
      <c r="Q125" s="85"/>
      <c r="R125" s="86">
        <f>R126+R131+R137</f>
        <v>0</v>
      </c>
      <c r="S125" s="85"/>
      <c r="T125" s="87">
        <f>T126+T131+T137</f>
        <v>0</v>
      </c>
      <c r="AR125" s="81" t="s">
        <v>80</v>
      </c>
      <c r="AT125" s="88" t="s">
        <v>71</v>
      </c>
      <c r="AU125" s="88" t="s">
        <v>72</v>
      </c>
      <c r="AY125" s="81" t="s">
        <v>176</v>
      </c>
      <c r="BK125" s="89">
        <f>BK126+BK131+BK137</f>
        <v>0</v>
      </c>
    </row>
    <row r="126" spans="2:63" s="79" customFormat="1" ht="22.7" customHeight="1">
      <c r="B126" s="80"/>
      <c r="D126" s="81" t="s">
        <v>71</v>
      </c>
      <c r="E126" s="90" t="s">
        <v>72</v>
      </c>
      <c r="F126" s="90" t="s">
        <v>2469</v>
      </c>
      <c r="J126" s="91">
        <f>BK126</f>
        <v>0</v>
      </c>
      <c r="L126" s="80"/>
      <c r="M126" s="84"/>
      <c r="N126" s="85"/>
      <c r="O126" s="85"/>
      <c r="P126" s="86">
        <f>SUM(P127:P130)</f>
        <v>0</v>
      </c>
      <c r="Q126" s="85"/>
      <c r="R126" s="86">
        <f>SUM(R127:R130)</f>
        <v>0</v>
      </c>
      <c r="S126" s="85"/>
      <c r="T126" s="87">
        <f>SUM(T127:T130)</f>
        <v>0</v>
      </c>
      <c r="AR126" s="81" t="s">
        <v>76</v>
      </c>
      <c r="AT126" s="88" t="s">
        <v>71</v>
      </c>
      <c r="AU126" s="88" t="s">
        <v>76</v>
      </c>
      <c r="AY126" s="81" t="s">
        <v>176</v>
      </c>
      <c r="BK126" s="89">
        <f>SUM(BK127:BK130)</f>
        <v>0</v>
      </c>
    </row>
    <row r="127" spans="1:65" s="15" customFormat="1" ht="24.2" customHeight="1">
      <c r="A127" s="12"/>
      <c r="B127" s="13"/>
      <c r="C127" s="190" t="s">
        <v>76</v>
      </c>
      <c r="D127" s="190" t="s">
        <v>265</v>
      </c>
      <c r="E127" s="191" t="s">
        <v>2503</v>
      </c>
      <c r="F127" s="192" t="s">
        <v>2504</v>
      </c>
      <c r="G127" s="193" t="s">
        <v>328</v>
      </c>
      <c r="H127" s="194">
        <v>50</v>
      </c>
      <c r="I127" s="2">
        <v>0</v>
      </c>
      <c r="J127" s="195">
        <f>ROUND(I127*H127,2)</f>
        <v>0</v>
      </c>
      <c r="K127" s="192" t="s">
        <v>182</v>
      </c>
      <c r="L127" s="196"/>
      <c r="M127" s="197" t="s">
        <v>1</v>
      </c>
      <c r="N127" s="198" t="s">
        <v>37</v>
      </c>
      <c r="O127" s="100"/>
      <c r="P127" s="101">
        <f>O127*H127</f>
        <v>0</v>
      </c>
      <c r="Q127" s="101">
        <v>0</v>
      </c>
      <c r="R127" s="101">
        <f>Q127*H127</f>
        <v>0</v>
      </c>
      <c r="S127" s="101">
        <v>0</v>
      </c>
      <c r="T127" s="102">
        <f>S127*H127</f>
        <v>0</v>
      </c>
      <c r="U127" s="12"/>
      <c r="V127" s="12"/>
      <c r="W127" s="12"/>
      <c r="X127" s="12"/>
      <c r="Y127" s="12"/>
      <c r="Z127" s="12"/>
      <c r="AA127" s="12"/>
      <c r="AB127" s="12"/>
      <c r="AC127" s="12"/>
      <c r="AD127" s="12"/>
      <c r="AE127" s="12"/>
      <c r="AR127" s="103" t="s">
        <v>98</v>
      </c>
      <c r="AT127" s="103" t="s">
        <v>265</v>
      </c>
      <c r="AU127" s="103" t="s">
        <v>80</v>
      </c>
      <c r="AY127" s="5" t="s">
        <v>176</v>
      </c>
      <c r="BE127" s="104">
        <f>IF(N127="základní",J127,0)</f>
        <v>0</v>
      </c>
      <c r="BF127" s="104">
        <f>IF(N127="snížená",J127,0)</f>
        <v>0</v>
      </c>
      <c r="BG127" s="104">
        <f>IF(N127="zákl. přenesená",J127,0)</f>
        <v>0</v>
      </c>
      <c r="BH127" s="104">
        <f>IF(N127="sníž. přenesená",J127,0)</f>
        <v>0</v>
      </c>
      <c r="BI127" s="104">
        <f>IF(N127="nulová",J127,0)</f>
        <v>0</v>
      </c>
      <c r="BJ127" s="5" t="s">
        <v>76</v>
      </c>
      <c r="BK127" s="104">
        <f>ROUND(I127*H127,2)</f>
        <v>0</v>
      </c>
      <c r="BL127" s="5" t="s">
        <v>86</v>
      </c>
      <c r="BM127" s="103" t="s">
        <v>80</v>
      </c>
    </row>
    <row r="128" spans="1:65" s="15" customFormat="1" ht="24.2" customHeight="1">
      <c r="A128" s="12"/>
      <c r="B128" s="13"/>
      <c r="C128" s="190" t="s">
        <v>80</v>
      </c>
      <c r="D128" s="190" t="s">
        <v>265</v>
      </c>
      <c r="E128" s="191" t="s">
        <v>2560</v>
      </c>
      <c r="F128" s="192" t="s">
        <v>2561</v>
      </c>
      <c r="G128" s="193" t="s">
        <v>259</v>
      </c>
      <c r="H128" s="194">
        <v>2</v>
      </c>
      <c r="I128" s="2">
        <v>0</v>
      </c>
      <c r="J128" s="195">
        <f>ROUND(I128*H128,2)</f>
        <v>0</v>
      </c>
      <c r="K128" s="192" t="s">
        <v>182</v>
      </c>
      <c r="L128" s="196"/>
      <c r="M128" s="197" t="s">
        <v>1</v>
      </c>
      <c r="N128" s="198" t="s">
        <v>37</v>
      </c>
      <c r="O128" s="100"/>
      <c r="P128" s="101">
        <f>O128*H128</f>
        <v>0</v>
      </c>
      <c r="Q128" s="101">
        <v>0</v>
      </c>
      <c r="R128" s="101">
        <f>Q128*H128</f>
        <v>0</v>
      </c>
      <c r="S128" s="101">
        <v>0</v>
      </c>
      <c r="T128" s="102">
        <f>S128*H128</f>
        <v>0</v>
      </c>
      <c r="U128" s="12"/>
      <c r="V128" s="12"/>
      <c r="W128" s="12"/>
      <c r="X128" s="12"/>
      <c r="Y128" s="12"/>
      <c r="Z128" s="12"/>
      <c r="AA128" s="12"/>
      <c r="AB128" s="12"/>
      <c r="AC128" s="12"/>
      <c r="AD128" s="12"/>
      <c r="AE128" s="12"/>
      <c r="AR128" s="103" t="s">
        <v>98</v>
      </c>
      <c r="AT128" s="103" t="s">
        <v>265</v>
      </c>
      <c r="AU128" s="103" t="s">
        <v>80</v>
      </c>
      <c r="AY128" s="5" t="s">
        <v>176</v>
      </c>
      <c r="BE128" s="104">
        <f>IF(N128="základní",J128,0)</f>
        <v>0</v>
      </c>
      <c r="BF128" s="104">
        <f>IF(N128="snížená",J128,0)</f>
        <v>0</v>
      </c>
      <c r="BG128" s="104">
        <f>IF(N128="zákl. přenesená",J128,0)</f>
        <v>0</v>
      </c>
      <c r="BH128" s="104">
        <f>IF(N128="sníž. přenesená",J128,0)</f>
        <v>0</v>
      </c>
      <c r="BI128" s="104">
        <f>IF(N128="nulová",J128,0)</f>
        <v>0</v>
      </c>
      <c r="BJ128" s="5" t="s">
        <v>76</v>
      </c>
      <c r="BK128" s="104">
        <f>ROUND(I128*H128,2)</f>
        <v>0</v>
      </c>
      <c r="BL128" s="5" t="s">
        <v>86</v>
      </c>
      <c r="BM128" s="103" t="s">
        <v>86</v>
      </c>
    </row>
    <row r="129" spans="1:65" s="15" customFormat="1" ht="24.2" customHeight="1">
      <c r="A129" s="12"/>
      <c r="B129" s="13"/>
      <c r="C129" s="190" t="s">
        <v>83</v>
      </c>
      <c r="D129" s="190" t="s">
        <v>265</v>
      </c>
      <c r="E129" s="191" t="s">
        <v>2481</v>
      </c>
      <c r="F129" s="192" t="s">
        <v>2562</v>
      </c>
      <c r="G129" s="193" t="s">
        <v>259</v>
      </c>
      <c r="H129" s="194">
        <v>100</v>
      </c>
      <c r="I129" s="2">
        <v>0</v>
      </c>
      <c r="J129" s="195">
        <f>ROUND(I129*H129,2)</f>
        <v>0</v>
      </c>
      <c r="K129" s="192" t="s">
        <v>182</v>
      </c>
      <c r="L129" s="196"/>
      <c r="M129" s="197" t="s">
        <v>1</v>
      </c>
      <c r="N129" s="198" t="s">
        <v>37</v>
      </c>
      <c r="O129" s="100"/>
      <c r="P129" s="101">
        <f>O129*H129</f>
        <v>0</v>
      </c>
      <c r="Q129" s="101">
        <v>0</v>
      </c>
      <c r="R129" s="101">
        <f>Q129*H129</f>
        <v>0</v>
      </c>
      <c r="S129" s="101">
        <v>0</v>
      </c>
      <c r="T129" s="102">
        <f>S129*H129</f>
        <v>0</v>
      </c>
      <c r="U129" s="12"/>
      <c r="V129" s="12"/>
      <c r="W129" s="12"/>
      <c r="X129" s="12"/>
      <c r="Y129" s="12"/>
      <c r="Z129" s="12"/>
      <c r="AA129" s="12"/>
      <c r="AB129" s="12"/>
      <c r="AC129" s="12"/>
      <c r="AD129" s="12"/>
      <c r="AE129" s="12"/>
      <c r="AR129" s="103" t="s">
        <v>98</v>
      </c>
      <c r="AT129" s="103" t="s">
        <v>265</v>
      </c>
      <c r="AU129" s="103" t="s">
        <v>80</v>
      </c>
      <c r="AY129" s="5" t="s">
        <v>176</v>
      </c>
      <c r="BE129" s="104">
        <f>IF(N129="základní",J129,0)</f>
        <v>0</v>
      </c>
      <c r="BF129" s="104">
        <f>IF(N129="snížená",J129,0)</f>
        <v>0</v>
      </c>
      <c r="BG129" s="104">
        <f>IF(N129="zákl. přenesená",J129,0)</f>
        <v>0</v>
      </c>
      <c r="BH129" s="104">
        <f>IF(N129="sníž. přenesená",J129,0)</f>
        <v>0</v>
      </c>
      <c r="BI129" s="104">
        <f>IF(N129="nulová",J129,0)</f>
        <v>0</v>
      </c>
      <c r="BJ129" s="5" t="s">
        <v>76</v>
      </c>
      <c r="BK129" s="104">
        <f>ROUND(I129*H129,2)</f>
        <v>0</v>
      </c>
      <c r="BL129" s="5" t="s">
        <v>86</v>
      </c>
      <c r="BM129" s="103" t="s">
        <v>92</v>
      </c>
    </row>
    <row r="130" spans="1:65" s="15" customFormat="1" ht="24.2" customHeight="1">
      <c r="A130" s="12"/>
      <c r="B130" s="13"/>
      <c r="C130" s="190" t="s">
        <v>86</v>
      </c>
      <c r="D130" s="190" t="s">
        <v>265</v>
      </c>
      <c r="E130" s="191" t="s">
        <v>2563</v>
      </c>
      <c r="F130" s="192" t="s">
        <v>2564</v>
      </c>
      <c r="G130" s="193" t="s">
        <v>328</v>
      </c>
      <c r="H130" s="194">
        <v>10</v>
      </c>
      <c r="I130" s="2">
        <v>0</v>
      </c>
      <c r="J130" s="195">
        <f>ROUND(I130*H130,2)</f>
        <v>0</v>
      </c>
      <c r="K130" s="192" t="s">
        <v>182</v>
      </c>
      <c r="L130" s="196"/>
      <c r="M130" s="197" t="s">
        <v>1</v>
      </c>
      <c r="N130" s="198" t="s">
        <v>37</v>
      </c>
      <c r="O130" s="100"/>
      <c r="P130" s="101">
        <f>O130*H130</f>
        <v>0</v>
      </c>
      <c r="Q130" s="101">
        <v>0</v>
      </c>
      <c r="R130" s="101">
        <f>Q130*H130</f>
        <v>0</v>
      </c>
      <c r="S130" s="101">
        <v>0</v>
      </c>
      <c r="T130" s="102">
        <f>S130*H130</f>
        <v>0</v>
      </c>
      <c r="U130" s="12"/>
      <c r="V130" s="12"/>
      <c r="W130" s="12"/>
      <c r="X130" s="12"/>
      <c r="Y130" s="12"/>
      <c r="Z130" s="12"/>
      <c r="AA130" s="12"/>
      <c r="AB130" s="12"/>
      <c r="AC130" s="12"/>
      <c r="AD130" s="12"/>
      <c r="AE130" s="12"/>
      <c r="AR130" s="103" t="s">
        <v>98</v>
      </c>
      <c r="AT130" s="103" t="s">
        <v>265</v>
      </c>
      <c r="AU130" s="103" t="s">
        <v>80</v>
      </c>
      <c r="AY130" s="5" t="s">
        <v>176</v>
      </c>
      <c r="BE130" s="104">
        <f>IF(N130="základní",J130,0)</f>
        <v>0</v>
      </c>
      <c r="BF130" s="104">
        <f>IF(N130="snížená",J130,0)</f>
        <v>0</v>
      </c>
      <c r="BG130" s="104">
        <f>IF(N130="zákl. přenesená",J130,0)</f>
        <v>0</v>
      </c>
      <c r="BH130" s="104">
        <f>IF(N130="sníž. přenesená",J130,0)</f>
        <v>0</v>
      </c>
      <c r="BI130" s="104">
        <f>IF(N130="nulová",J130,0)</f>
        <v>0</v>
      </c>
      <c r="BJ130" s="5" t="s">
        <v>76</v>
      </c>
      <c r="BK130" s="104">
        <f>ROUND(I130*H130,2)</f>
        <v>0</v>
      </c>
      <c r="BL130" s="5" t="s">
        <v>86</v>
      </c>
      <c r="BM130" s="103" t="s">
        <v>98</v>
      </c>
    </row>
    <row r="131" spans="2:63" s="79" customFormat="1" ht="22.7" customHeight="1">
      <c r="B131" s="80"/>
      <c r="D131" s="81" t="s">
        <v>71</v>
      </c>
      <c r="E131" s="90" t="s">
        <v>2519</v>
      </c>
      <c r="F131" s="90" t="s">
        <v>2520</v>
      </c>
      <c r="J131" s="91">
        <f>BK131</f>
        <v>0</v>
      </c>
      <c r="L131" s="80"/>
      <c r="M131" s="84"/>
      <c r="N131" s="85"/>
      <c r="O131" s="85"/>
      <c r="P131" s="86">
        <f>SUM(P132:P136)</f>
        <v>0</v>
      </c>
      <c r="Q131" s="85"/>
      <c r="R131" s="86">
        <f>SUM(R132:R136)</f>
        <v>0</v>
      </c>
      <c r="S131" s="85"/>
      <c r="T131" s="87">
        <f>SUM(T132:T136)</f>
        <v>0</v>
      </c>
      <c r="AR131" s="81" t="s">
        <v>80</v>
      </c>
      <c r="AT131" s="88" t="s">
        <v>71</v>
      </c>
      <c r="AU131" s="88" t="s">
        <v>76</v>
      </c>
      <c r="AY131" s="81" t="s">
        <v>176</v>
      </c>
      <c r="BK131" s="89">
        <f>SUM(BK132:BK136)</f>
        <v>0</v>
      </c>
    </row>
    <row r="132" spans="1:65" s="15" customFormat="1" ht="24.2" customHeight="1">
      <c r="A132" s="12"/>
      <c r="B132" s="13"/>
      <c r="C132" s="92" t="s">
        <v>89</v>
      </c>
      <c r="D132" s="92" t="s">
        <v>178</v>
      </c>
      <c r="E132" s="93" t="s">
        <v>2565</v>
      </c>
      <c r="F132" s="94" t="s">
        <v>2566</v>
      </c>
      <c r="G132" s="95" t="s">
        <v>328</v>
      </c>
      <c r="H132" s="96">
        <v>50</v>
      </c>
      <c r="I132" s="1">
        <v>0</v>
      </c>
      <c r="J132" s="97">
        <f>ROUND(I132*H132,2)</f>
        <v>0</v>
      </c>
      <c r="K132" s="94" t="s">
        <v>182</v>
      </c>
      <c r="L132" s="13"/>
      <c r="M132" s="98" t="s">
        <v>1</v>
      </c>
      <c r="N132" s="99" t="s">
        <v>37</v>
      </c>
      <c r="O132" s="100"/>
      <c r="P132" s="101">
        <f>O132*H132</f>
        <v>0</v>
      </c>
      <c r="Q132" s="101">
        <v>0</v>
      </c>
      <c r="R132" s="101">
        <f>Q132*H132</f>
        <v>0</v>
      </c>
      <c r="S132" s="101">
        <v>0</v>
      </c>
      <c r="T132" s="102">
        <f>S132*H132</f>
        <v>0</v>
      </c>
      <c r="U132" s="12"/>
      <c r="V132" s="12"/>
      <c r="W132" s="12"/>
      <c r="X132" s="12"/>
      <c r="Y132" s="12"/>
      <c r="Z132" s="12"/>
      <c r="AA132" s="12"/>
      <c r="AB132" s="12"/>
      <c r="AC132" s="12"/>
      <c r="AD132" s="12"/>
      <c r="AE132" s="12"/>
      <c r="AR132" s="103" t="s">
        <v>230</v>
      </c>
      <c r="AT132" s="103" t="s">
        <v>178</v>
      </c>
      <c r="AU132" s="103" t="s">
        <v>80</v>
      </c>
      <c r="AY132" s="5" t="s">
        <v>176</v>
      </c>
      <c r="BE132" s="104">
        <f>IF(N132="základní",J132,0)</f>
        <v>0</v>
      </c>
      <c r="BF132" s="104">
        <f>IF(N132="snížená",J132,0)</f>
        <v>0</v>
      </c>
      <c r="BG132" s="104">
        <f>IF(N132="zákl. přenesená",J132,0)</f>
        <v>0</v>
      </c>
      <c r="BH132" s="104">
        <f>IF(N132="sníž. přenesená",J132,0)</f>
        <v>0</v>
      </c>
      <c r="BI132" s="104">
        <f>IF(N132="nulová",J132,0)</f>
        <v>0</v>
      </c>
      <c r="BJ132" s="5" t="s">
        <v>76</v>
      </c>
      <c r="BK132" s="104">
        <f>ROUND(I132*H132,2)</f>
        <v>0</v>
      </c>
      <c r="BL132" s="5" t="s">
        <v>230</v>
      </c>
      <c r="BM132" s="103" t="s">
        <v>129</v>
      </c>
    </row>
    <row r="133" spans="1:65" s="15" customFormat="1" ht="24.2" customHeight="1">
      <c r="A133" s="12"/>
      <c r="B133" s="13"/>
      <c r="C133" s="92" t="s">
        <v>92</v>
      </c>
      <c r="D133" s="92" t="s">
        <v>178</v>
      </c>
      <c r="E133" s="93" t="s">
        <v>2567</v>
      </c>
      <c r="F133" s="94" t="s">
        <v>2568</v>
      </c>
      <c r="G133" s="95" t="s">
        <v>259</v>
      </c>
      <c r="H133" s="96">
        <v>189</v>
      </c>
      <c r="I133" s="1">
        <v>0</v>
      </c>
      <c r="J133" s="97">
        <f>ROUND(I133*H133,2)</f>
        <v>0</v>
      </c>
      <c r="K133" s="94" t="s">
        <v>182</v>
      </c>
      <c r="L133" s="13"/>
      <c r="M133" s="98" t="s">
        <v>1</v>
      </c>
      <c r="N133" s="99" t="s">
        <v>37</v>
      </c>
      <c r="O133" s="100"/>
      <c r="P133" s="101">
        <f>O133*H133</f>
        <v>0</v>
      </c>
      <c r="Q133" s="101">
        <v>0</v>
      </c>
      <c r="R133" s="101">
        <f>Q133*H133</f>
        <v>0</v>
      </c>
      <c r="S133" s="101">
        <v>0</v>
      </c>
      <c r="T133" s="102">
        <f>S133*H133</f>
        <v>0</v>
      </c>
      <c r="U133" s="12"/>
      <c r="V133" s="12"/>
      <c r="W133" s="12"/>
      <c r="X133" s="12"/>
      <c r="Y133" s="12"/>
      <c r="Z133" s="12"/>
      <c r="AA133" s="12"/>
      <c r="AB133" s="12"/>
      <c r="AC133" s="12"/>
      <c r="AD133" s="12"/>
      <c r="AE133" s="12"/>
      <c r="AR133" s="103" t="s">
        <v>230</v>
      </c>
      <c r="AT133" s="103" t="s">
        <v>178</v>
      </c>
      <c r="AU133" s="103" t="s">
        <v>80</v>
      </c>
      <c r="AY133" s="5" t="s">
        <v>176</v>
      </c>
      <c r="BE133" s="104">
        <f>IF(N133="základní",J133,0)</f>
        <v>0</v>
      </c>
      <c r="BF133" s="104">
        <f>IF(N133="snížená",J133,0)</f>
        <v>0</v>
      </c>
      <c r="BG133" s="104">
        <f>IF(N133="zákl. přenesená",J133,0)</f>
        <v>0</v>
      </c>
      <c r="BH133" s="104">
        <f>IF(N133="sníž. přenesená",J133,0)</f>
        <v>0</v>
      </c>
      <c r="BI133" s="104">
        <f>IF(N133="nulová",J133,0)</f>
        <v>0</v>
      </c>
      <c r="BJ133" s="5" t="s">
        <v>76</v>
      </c>
      <c r="BK133" s="104">
        <f>ROUND(I133*H133,2)</f>
        <v>0</v>
      </c>
      <c r="BL133" s="5" t="s">
        <v>230</v>
      </c>
      <c r="BM133" s="103" t="s">
        <v>211</v>
      </c>
    </row>
    <row r="134" spans="1:65" s="15" customFormat="1" ht="24.2" customHeight="1">
      <c r="A134" s="12"/>
      <c r="B134" s="13"/>
      <c r="C134" s="92" t="s">
        <v>95</v>
      </c>
      <c r="D134" s="92" t="s">
        <v>178</v>
      </c>
      <c r="E134" s="93" t="s">
        <v>2569</v>
      </c>
      <c r="F134" s="94" t="s">
        <v>2570</v>
      </c>
      <c r="G134" s="95" t="s">
        <v>259</v>
      </c>
      <c r="H134" s="96">
        <v>2</v>
      </c>
      <c r="I134" s="1">
        <v>0</v>
      </c>
      <c r="J134" s="97">
        <f>ROUND(I134*H134,2)</f>
        <v>0</v>
      </c>
      <c r="K134" s="94" t="s">
        <v>182</v>
      </c>
      <c r="L134" s="13"/>
      <c r="M134" s="98" t="s">
        <v>1</v>
      </c>
      <c r="N134" s="99" t="s">
        <v>37</v>
      </c>
      <c r="O134" s="100"/>
      <c r="P134" s="101">
        <f>O134*H134</f>
        <v>0</v>
      </c>
      <c r="Q134" s="101">
        <v>0</v>
      </c>
      <c r="R134" s="101">
        <f>Q134*H134</f>
        <v>0</v>
      </c>
      <c r="S134" s="101">
        <v>0</v>
      </c>
      <c r="T134" s="102">
        <f>S134*H134</f>
        <v>0</v>
      </c>
      <c r="U134" s="12"/>
      <c r="V134" s="12"/>
      <c r="W134" s="12"/>
      <c r="X134" s="12"/>
      <c r="Y134" s="12"/>
      <c r="Z134" s="12"/>
      <c r="AA134" s="12"/>
      <c r="AB134" s="12"/>
      <c r="AC134" s="12"/>
      <c r="AD134" s="12"/>
      <c r="AE134" s="12"/>
      <c r="AR134" s="103" t="s">
        <v>230</v>
      </c>
      <c r="AT134" s="103" t="s">
        <v>178</v>
      </c>
      <c r="AU134" s="103" t="s">
        <v>80</v>
      </c>
      <c r="AY134" s="5" t="s">
        <v>176</v>
      </c>
      <c r="BE134" s="104">
        <f>IF(N134="základní",J134,0)</f>
        <v>0</v>
      </c>
      <c r="BF134" s="104">
        <f>IF(N134="snížená",J134,0)</f>
        <v>0</v>
      </c>
      <c r="BG134" s="104">
        <f>IF(N134="zákl. přenesená",J134,0)</f>
        <v>0</v>
      </c>
      <c r="BH134" s="104">
        <f>IF(N134="sníž. přenesená",J134,0)</f>
        <v>0</v>
      </c>
      <c r="BI134" s="104">
        <f>IF(N134="nulová",J134,0)</f>
        <v>0</v>
      </c>
      <c r="BJ134" s="5" t="s">
        <v>76</v>
      </c>
      <c r="BK134" s="104">
        <f>ROUND(I134*H134,2)</f>
        <v>0</v>
      </c>
      <c r="BL134" s="5" t="s">
        <v>230</v>
      </c>
      <c r="BM134" s="103" t="s">
        <v>222</v>
      </c>
    </row>
    <row r="135" spans="1:65" s="15" customFormat="1" ht="24.2" customHeight="1">
      <c r="A135" s="12"/>
      <c r="B135" s="13"/>
      <c r="C135" s="92" t="s">
        <v>98</v>
      </c>
      <c r="D135" s="92" t="s">
        <v>178</v>
      </c>
      <c r="E135" s="93" t="s">
        <v>2571</v>
      </c>
      <c r="F135" s="94" t="s">
        <v>2572</v>
      </c>
      <c r="G135" s="95" t="s">
        <v>259</v>
      </c>
      <c r="H135" s="96">
        <v>21</v>
      </c>
      <c r="I135" s="1">
        <v>0</v>
      </c>
      <c r="J135" s="97">
        <f>ROUND(I135*H135,2)</f>
        <v>0</v>
      </c>
      <c r="K135" s="94" t="s">
        <v>182</v>
      </c>
      <c r="L135" s="13"/>
      <c r="M135" s="98" t="s">
        <v>1</v>
      </c>
      <c r="N135" s="99" t="s">
        <v>37</v>
      </c>
      <c r="O135" s="100"/>
      <c r="P135" s="101">
        <f>O135*H135</f>
        <v>0</v>
      </c>
      <c r="Q135" s="101">
        <v>0</v>
      </c>
      <c r="R135" s="101">
        <f>Q135*H135</f>
        <v>0</v>
      </c>
      <c r="S135" s="101">
        <v>0</v>
      </c>
      <c r="T135" s="102">
        <f>S135*H135</f>
        <v>0</v>
      </c>
      <c r="U135" s="12"/>
      <c r="V135" s="12"/>
      <c r="W135" s="12"/>
      <c r="X135" s="12"/>
      <c r="Y135" s="12"/>
      <c r="Z135" s="12"/>
      <c r="AA135" s="12"/>
      <c r="AB135" s="12"/>
      <c r="AC135" s="12"/>
      <c r="AD135" s="12"/>
      <c r="AE135" s="12"/>
      <c r="AR135" s="103" t="s">
        <v>230</v>
      </c>
      <c r="AT135" s="103" t="s">
        <v>178</v>
      </c>
      <c r="AU135" s="103" t="s">
        <v>80</v>
      </c>
      <c r="AY135" s="5" t="s">
        <v>176</v>
      </c>
      <c r="BE135" s="104">
        <f>IF(N135="základní",J135,0)</f>
        <v>0</v>
      </c>
      <c r="BF135" s="104">
        <f>IF(N135="snížená",J135,0)</f>
        <v>0</v>
      </c>
      <c r="BG135" s="104">
        <f>IF(N135="zákl. přenesená",J135,0)</f>
        <v>0</v>
      </c>
      <c r="BH135" s="104">
        <f>IF(N135="sníž. přenesená",J135,0)</f>
        <v>0</v>
      </c>
      <c r="BI135" s="104">
        <f>IF(N135="nulová",J135,0)</f>
        <v>0</v>
      </c>
      <c r="BJ135" s="5" t="s">
        <v>76</v>
      </c>
      <c r="BK135" s="104">
        <f>ROUND(I135*H135,2)</f>
        <v>0</v>
      </c>
      <c r="BL135" s="5" t="s">
        <v>230</v>
      </c>
      <c r="BM135" s="103" t="s">
        <v>230</v>
      </c>
    </row>
    <row r="136" spans="1:65" s="15" customFormat="1" ht="37.7" customHeight="1">
      <c r="A136" s="12"/>
      <c r="B136" s="13"/>
      <c r="C136" s="92" t="s">
        <v>126</v>
      </c>
      <c r="D136" s="92" t="s">
        <v>178</v>
      </c>
      <c r="E136" s="93" t="s">
        <v>2573</v>
      </c>
      <c r="F136" s="94" t="s">
        <v>2574</v>
      </c>
      <c r="G136" s="95" t="s">
        <v>259</v>
      </c>
      <c r="H136" s="96">
        <v>21</v>
      </c>
      <c r="I136" s="1">
        <v>0</v>
      </c>
      <c r="J136" s="97">
        <f>ROUND(I136*H136,2)</f>
        <v>0</v>
      </c>
      <c r="K136" s="94" t="s">
        <v>182</v>
      </c>
      <c r="L136" s="13"/>
      <c r="M136" s="98" t="s">
        <v>1</v>
      </c>
      <c r="N136" s="99" t="s">
        <v>37</v>
      </c>
      <c r="O136" s="100"/>
      <c r="P136" s="101">
        <f>O136*H136</f>
        <v>0</v>
      </c>
      <c r="Q136" s="101">
        <v>0</v>
      </c>
      <c r="R136" s="101">
        <f>Q136*H136</f>
        <v>0</v>
      </c>
      <c r="S136" s="101">
        <v>0</v>
      </c>
      <c r="T136" s="102">
        <f>S136*H136</f>
        <v>0</v>
      </c>
      <c r="U136" s="12"/>
      <c r="V136" s="12"/>
      <c r="W136" s="12"/>
      <c r="X136" s="12"/>
      <c r="Y136" s="12"/>
      <c r="Z136" s="12"/>
      <c r="AA136" s="12"/>
      <c r="AB136" s="12"/>
      <c r="AC136" s="12"/>
      <c r="AD136" s="12"/>
      <c r="AE136" s="12"/>
      <c r="AR136" s="103" t="s">
        <v>230</v>
      </c>
      <c r="AT136" s="103" t="s">
        <v>178</v>
      </c>
      <c r="AU136" s="103" t="s">
        <v>80</v>
      </c>
      <c r="AY136" s="5" t="s">
        <v>176</v>
      </c>
      <c r="BE136" s="104">
        <f>IF(N136="základní",J136,0)</f>
        <v>0</v>
      </c>
      <c r="BF136" s="104">
        <f>IF(N136="snížená",J136,0)</f>
        <v>0</v>
      </c>
      <c r="BG136" s="104">
        <f>IF(N136="zákl. přenesená",J136,0)</f>
        <v>0</v>
      </c>
      <c r="BH136" s="104">
        <f>IF(N136="sníž. přenesená",J136,0)</f>
        <v>0</v>
      </c>
      <c r="BI136" s="104">
        <f>IF(N136="nulová",J136,0)</f>
        <v>0</v>
      </c>
      <c r="BJ136" s="5" t="s">
        <v>76</v>
      </c>
      <c r="BK136" s="104">
        <f>ROUND(I136*H136,2)</f>
        <v>0</v>
      </c>
      <c r="BL136" s="5" t="s">
        <v>230</v>
      </c>
      <c r="BM136" s="103" t="s">
        <v>245</v>
      </c>
    </row>
    <row r="137" spans="2:63" s="79" customFormat="1" ht="22.7" customHeight="1">
      <c r="B137" s="80"/>
      <c r="D137" s="81" t="s">
        <v>71</v>
      </c>
      <c r="E137" s="90" t="s">
        <v>2551</v>
      </c>
      <c r="F137" s="90" t="s">
        <v>2552</v>
      </c>
      <c r="J137" s="91">
        <f>BK137</f>
        <v>0</v>
      </c>
      <c r="L137" s="80"/>
      <c r="M137" s="84"/>
      <c r="N137" s="85"/>
      <c r="O137" s="85"/>
      <c r="P137" s="86">
        <f>SUM(P138:P141)</f>
        <v>0</v>
      </c>
      <c r="Q137" s="85"/>
      <c r="R137" s="86">
        <f>SUM(R138:R141)</f>
        <v>0</v>
      </c>
      <c r="S137" s="85"/>
      <c r="T137" s="87">
        <f>SUM(T138:T141)</f>
        <v>0</v>
      </c>
      <c r="AR137" s="81" t="s">
        <v>80</v>
      </c>
      <c r="AT137" s="88" t="s">
        <v>71</v>
      </c>
      <c r="AU137" s="88" t="s">
        <v>76</v>
      </c>
      <c r="AY137" s="81" t="s">
        <v>176</v>
      </c>
      <c r="BK137" s="89">
        <f>SUM(BK138:BK141)</f>
        <v>0</v>
      </c>
    </row>
    <row r="138" spans="1:65" s="15" customFormat="1" ht="21.75" customHeight="1">
      <c r="A138" s="12"/>
      <c r="B138" s="13"/>
      <c r="C138" s="92" t="s">
        <v>129</v>
      </c>
      <c r="D138" s="92" t="s">
        <v>178</v>
      </c>
      <c r="E138" s="93" t="s">
        <v>2553</v>
      </c>
      <c r="F138" s="94" t="s">
        <v>2554</v>
      </c>
      <c r="G138" s="95" t="s">
        <v>328</v>
      </c>
      <c r="H138" s="96">
        <v>10</v>
      </c>
      <c r="I138" s="1">
        <v>0</v>
      </c>
      <c r="J138" s="97">
        <f>ROUND(I138*H138,2)</f>
        <v>0</v>
      </c>
      <c r="K138" s="94" t="s">
        <v>182</v>
      </c>
      <c r="L138" s="13"/>
      <c r="M138" s="98" t="s">
        <v>1</v>
      </c>
      <c r="N138" s="99" t="s">
        <v>37</v>
      </c>
      <c r="O138" s="100"/>
      <c r="P138" s="101">
        <f>O138*H138</f>
        <v>0</v>
      </c>
      <c r="Q138" s="101">
        <v>0</v>
      </c>
      <c r="R138" s="101">
        <f>Q138*H138</f>
        <v>0</v>
      </c>
      <c r="S138" s="101">
        <v>0</v>
      </c>
      <c r="T138" s="102">
        <f>S138*H138</f>
        <v>0</v>
      </c>
      <c r="U138" s="12"/>
      <c r="V138" s="12"/>
      <c r="W138" s="12"/>
      <c r="X138" s="12"/>
      <c r="Y138" s="12"/>
      <c r="Z138" s="12"/>
      <c r="AA138" s="12"/>
      <c r="AB138" s="12"/>
      <c r="AC138" s="12"/>
      <c r="AD138" s="12"/>
      <c r="AE138" s="12"/>
      <c r="AR138" s="103" t="s">
        <v>230</v>
      </c>
      <c r="AT138" s="103" t="s">
        <v>178</v>
      </c>
      <c r="AU138" s="103" t="s">
        <v>80</v>
      </c>
      <c r="AY138" s="5" t="s">
        <v>176</v>
      </c>
      <c r="BE138" s="104">
        <f>IF(N138="základní",J138,0)</f>
        <v>0</v>
      </c>
      <c r="BF138" s="104">
        <f>IF(N138="snížená",J138,0)</f>
        <v>0</v>
      </c>
      <c r="BG138" s="104">
        <f>IF(N138="zákl. přenesená",J138,0)</f>
        <v>0</v>
      </c>
      <c r="BH138" s="104">
        <f>IF(N138="sníž. přenesená",J138,0)</f>
        <v>0</v>
      </c>
      <c r="BI138" s="104">
        <f>IF(N138="nulová",J138,0)</f>
        <v>0</v>
      </c>
      <c r="BJ138" s="5" t="s">
        <v>76</v>
      </c>
      <c r="BK138" s="104">
        <f>ROUND(I138*H138,2)</f>
        <v>0</v>
      </c>
      <c r="BL138" s="5" t="s">
        <v>230</v>
      </c>
      <c r="BM138" s="103" t="s">
        <v>252</v>
      </c>
    </row>
    <row r="139" spans="1:65" s="15" customFormat="1" ht="24.2" customHeight="1">
      <c r="A139" s="12"/>
      <c r="B139" s="13"/>
      <c r="C139" s="92" t="s">
        <v>256</v>
      </c>
      <c r="D139" s="92" t="s">
        <v>178</v>
      </c>
      <c r="E139" s="93" t="s">
        <v>2470</v>
      </c>
      <c r="F139" s="94" t="s">
        <v>2575</v>
      </c>
      <c r="G139" s="95" t="s">
        <v>259</v>
      </c>
      <c r="H139" s="96">
        <v>3</v>
      </c>
      <c r="I139" s="1">
        <v>0</v>
      </c>
      <c r="J139" s="97">
        <f>ROUND(I139*H139,2)</f>
        <v>0</v>
      </c>
      <c r="K139" s="94" t="s">
        <v>182</v>
      </c>
      <c r="L139" s="13"/>
      <c r="M139" s="98" t="s">
        <v>1</v>
      </c>
      <c r="N139" s="99" t="s">
        <v>37</v>
      </c>
      <c r="O139" s="100"/>
      <c r="P139" s="101">
        <f>O139*H139</f>
        <v>0</v>
      </c>
      <c r="Q139" s="101">
        <v>0</v>
      </c>
      <c r="R139" s="101">
        <f>Q139*H139</f>
        <v>0</v>
      </c>
      <c r="S139" s="101">
        <v>0</v>
      </c>
      <c r="T139" s="102">
        <f>S139*H139</f>
        <v>0</v>
      </c>
      <c r="U139" s="12"/>
      <c r="V139" s="12"/>
      <c r="W139" s="12"/>
      <c r="X139" s="12"/>
      <c r="Y139" s="12"/>
      <c r="Z139" s="12"/>
      <c r="AA139" s="12"/>
      <c r="AB139" s="12"/>
      <c r="AC139" s="12"/>
      <c r="AD139" s="12"/>
      <c r="AE139" s="12"/>
      <c r="AR139" s="103" t="s">
        <v>230</v>
      </c>
      <c r="AT139" s="103" t="s">
        <v>178</v>
      </c>
      <c r="AU139" s="103" t="s">
        <v>80</v>
      </c>
      <c r="AY139" s="5" t="s">
        <v>176</v>
      </c>
      <c r="BE139" s="104">
        <f>IF(N139="základní",J139,0)</f>
        <v>0</v>
      </c>
      <c r="BF139" s="104">
        <f>IF(N139="snížená",J139,0)</f>
        <v>0</v>
      </c>
      <c r="BG139" s="104">
        <f>IF(N139="zákl. přenesená",J139,0)</f>
        <v>0</v>
      </c>
      <c r="BH139" s="104">
        <f>IF(N139="sníž. přenesená",J139,0)</f>
        <v>0</v>
      </c>
      <c r="BI139" s="104">
        <f>IF(N139="nulová",J139,0)</f>
        <v>0</v>
      </c>
      <c r="BJ139" s="5" t="s">
        <v>76</v>
      </c>
      <c r="BK139" s="104">
        <f>ROUND(I139*H139,2)</f>
        <v>0</v>
      </c>
      <c r="BL139" s="5" t="s">
        <v>230</v>
      </c>
      <c r="BM139" s="103" t="s">
        <v>260</v>
      </c>
    </row>
    <row r="140" spans="1:65" s="15" customFormat="1" ht="24.2" customHeight="1">
      <c r="A140" s="12"/>
      <c r="B140" s="13"/>
      <c r="C140" s="92" t="s">
        <v>211</v>
      </c>
      <c r="D140" s="92" t="s">
        <v>178</v>
      </c>
      <c r="E140" s="93" t="s">
        <v>2576</v>
      </c>
      <c r="F140" s="94" t="s">
        <v>2577</v>
      </c>
      <c r="G140" s="95" t="s">
        <v>259</v>
      </c>
      <c r="H140" s="96">
        <v>3</v>
      </c>
      <c r="I140" s="1">
        <v>0</v>
      </c>
      <c r="J140" s="97">
        <f>ROUND(I140*H140,2)</f>
        <v>0</v>
      </c>
      <c r="K140" s="94" t="s">
        <v>182</v>
      </c>
      <c r="L140" s="13"/>
      <c r="M140" s="98" t="s">
        <v>1</v>
      </c>
      <c r="N140" s="99" t="s">
        <v>37</v>
      </c>
      <c r="O140" s="100"/>
      <c r="P140" s="101">
        <f>O140*H140</f>
        <v>0</v>
      </c>
      <c r="Q140" s="101">
        <v>0</v>
      </c>
      <c r="R140" s="101">
        <f>Q140*H140</f>
        <v>0</v>
      </c>
      <c r="S140" s="101">
        <v>0</v>
      </c>
      <c r="T140" s="102">
        <f>S140*H140</f>
        <v>0</v>
      </c>
      <c r="U140" s="12"/>
      <c r="V140" s="12"/>
      <c r="W140" s="12"/>
      <c r="X140" s="12"/>
      <c r="Y140" s="12"/>
      <c r="Z140" s="12"/>
      <c r="AA140" s="12"/>
      <c r="AB140" s="12"/>
      <c r="AC140" s="12"/>
      <c r="AD140" s="12"/>
      <c r="AE140" s="12"/>
      <c r="AR140" s="103" t="s">
        <v>230</v>
      </c>
      <c r="AT140" s="103" t="s">
        <v>178</v>
      </c>
      <c r="AU140" s="103" t="s">
        <v>80</v>
      </c>
      <c r="AY140" s="5" t="s">
        <v>176</v>
      </c>
      <c r="BE140" s="104">
        <f>IF(N140="základní",J140,0)</f>
        <v>0</v>
      </c>
      <c r="BF140" s="104">
        <f>IF(N140="snížená",J140,0)</f>
        <v>0</v>
      </c>
      <c r="BG140" s="104">
        <f>IF(N140="zákl. přenesená",J140,0)</f>
        <v>0</v>
      </c>
      <c r="BH140" s="104">
        <f>IF(N140="sníž. přenesená",J140,0)</f>
        <v>0</v>
      </c>
      <c r="BI140" s="104">
        <f>IF(N140="nulová",J140,0)</f>
        <v>0</v>
      </c>
      <c r="BJ140" s="5" t="s">
        <v>76</v>
      </c>
      <c r="BK140" s="104">
        <f>ROUND(I140*H140,2)</f>
        <v>0</v>
      </c>
      <c r="BL140" s="5" t="s">
        <v>230</v>
      </c>
      <c r="BM140" s="103" t="s">
        <v>268</v>
      </c>
    </row>
    <row r="141" spans="1:65" s="15" customFormat="1" ht="16.5" customHeight="1">
      <c r="A141" s="12"/>
      <c r="B141" s="13"/>
      <c r="C141" s="92" t="s">
        <v>264</v>
      </c>
      <c r="D141" s="92" t="s">
        <v>178</v>
      </c>
      <c r="E141" s="93" t="s">
        <v>2578</v>
      </c>
      <c r="F141" s="94" t="s">
        <v>2579</v>
      </c>
      <c r="G141" s="95" t="s">
        <v>259</v>
      </c>
      <c r="H141" s="96">
        <v>3</v>
      </c>
      <c r="I141" s="1">
        <v>0</v>
      </c>
      <c r="J141" s="97">
        <f>ROUND(I141*H141,2)</f>
        <v>0</v>
      </c>
      <c r="K141" s="94" t="s">
        <v>182</v>
      </c>
      <c r="L141" s="13"/>
      <c r="M141" s="207" t="s">
        <v>1</v>
      </c>
      <c r="N141" s="208" t="s">
        <v>37</v>
      </c>
      <c r="O141" s="112"/>
      <c r="P141" s="209">
        <f>O141*H141</f>
        <v>0</v>
      </c>
      <c r="Q141" s="209">
        <v>0</v>
      </c>
      <c r="R141" s="209">
        <f>Q141*H141</f>
        <v>0</v>
      </c>
      <c r="S141" s="209">
        <v>0</v>
      </c>
      <c r="T141" s="210">
        <f>S141*H141</f>
        <v>0</v>
      </c>
      <c r="U141" s="12"/>
      <c r="V141" s="12"/>
      <c r="W141" s="12"/>
      <c r="X141" s="12"/>
      <c r="Y141" s="12"/>
      <c r="Z141" s="12"/>
      <c r="AA141" s="12"/>
      <c r="AB141" s="12"/>
      <c r="AC141" s="12"/>
      <c r="AD141" s="12"/>
      <c r="AE141" s="12"/>
      <c r="AR141" s="103" t="s">
        <v>230</v>
      </c>
      <c r="AT141" s="103" t="s">
        <v>178</v>
      </c>
      <c r="AU141" s="103" t="s">
        <v>80</v>
      </c>
      <c r="AY141" s="5" t="s">
        <v>176</v>
      </c>
      <c r="BE141" s="104">
        <f>IF(N141="základní",J141,0)</f>
        <v>0</v>
      </c>
      <c r="BF141" s="104">
        <f>IF(N141="snížená",J141,0)</f>
        <v>0</v>
      </c>
      <c r="BG141" s="104">
        <f>IF(N141="zákl. přenesená",J141,0)</f>
        <v>0</v>
      </c>
      <c r="BH141" s="104">
        <f>IF(N141="sníž. přenesená",J141,0)</f>
        <v>0</v>
      </c>
      <c r="BI141" s="104">
        <f>IF(N141="nulová",J141,0)</f>
        <v>0</v>
      </c>
      <c r="BJ141" s="5" t="s">
        <v>76</v>
      </c>
      <c r="BK141" s="104">
        <f>ROUND(I141*H141,2)</f>
        <v>0</v>
      </c>
      <c r="BL141" s="5" t="s">
        <v>230</v>
      </c>
      <c r="BM141" s="103" t="s">
        <v>272</v>
      </c>
    </row>
    <row r="142" spans="1:31" s="15" customFormat="1" ht="6.95" customHeight="1">
      <c r="A142" s="12"/>
      <c r="B142" s="44"/>
      <c r="C142" s="45"/>
      <c r="D142" s="45"/>
      <c r="E142" s="45"/>
      <c r="F142" s="45"/>
      <c r="G142" s="45"/>
      <c r="H142" s="45"/>
      <c r="I142" s="45"/>
      <c r="J142" s="45"/>
      <c r="K142" s="45"/>
      <c r="L142" s="13"/>
      <c r="M142" s="12"/>
      <c r="O142" s="12"/>
      <c r="P142" s="12"/>
      <c r="Q142" s="12"/>
      <c r="R142" s="12"/>
      <c r="S142" s="12"/>
      <c r="T142" s="12"/>
      <c r="U142" s="12"/>
      <c r="V142" s="12"/>
      <c r="W142" s="12"/>
      <c r="X142" s="12"/>
      <c r="Y142" s="12"/>
      <c r="Z142" s="12"/>
      <c r="AA142" s="12"/>
      <c r="AB142" s="12"/>
      <c r="AC142" s="12"/>
      <c r="AD142" s="12"/>
      <c r="AE142" s="12"/>
    </row>
  </sheetData>
  <sheetProtection algorithmName="SHA-512" hashValue="7V0jEr75Qy2iBVzo4e0C8HbEzqitr16thSM23Gl+HysLKxny9ecltQvvCx+x5LLGCG4kRrWVXoi1Pdrxo1FBtw==" saltValue="9MPaP7d5egqWCgZcSuJiZg==" spinCount="100000" sheet="1" objects="1" scenarios="1"/>
  <autoFilter ref="C123:K141"/>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4"/>
  <sheetViews>
    <sheetView showGridLines="0" workbookViewId="0" topLeftCell="A115">
      <selection activeCell="H138" sqref="H138:I138"/>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110</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2905</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ROUND(J127,2)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ROUND((SUM(BE127:BE153)),2)</f>
        <v>0</v>
      </c>
      <c r="G35" s="12"/>
      <c r="H35" s="12"/>
      <c r="I35" s="29">
        <v>0.21</v>
      </c>
      <c r="J35" s="28">
        <f>ROUND(((SUM(BE127:BE153))*I35),2)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ROUND((SUM(BF127:BF153)),2)</f>
        <v>0</v>
      </c>
      <c r="G36" s="12"/>
      <c r="H36" s="12"/>
      <c r="I36" s="29">
        <v>0.15</v>
      </c>
      <c r="J36" s="28">
        <f>ROUND(((SUM(BF127:BF153))*I36),2)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ROUND((SUM(BG127:BG153)),2)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ROUND((SUM(BH127:BH153)),2)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ROUND((SUM(BI127:BI153)),2)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03 - Požární odvětrání</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J127</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140</v>
      </c>
      <c r="E99" s="55"/>
      <c r="F99" s="55"/>
      <c r="G99" s="55"/>
      <c r="H99" s="55"/>
      <c r="I99" s="55"/>
      <c r="J99" s="56">
        <f>J128</f>
        <v>0</v>
      </c>
      <c r="L99" s="53"/>
    </row>
    <row r="100" spans="2:12" s="57" customFormat="1" ht="20.1" customHeight="1">
      <c r="B100" s="58"/>
      <c r="D100" s="59" t="s">
        <v>144</v>
      </c>
      <c r="E100" s="60"/>
      <c r="F100" s="60"/>
      <c r="G100" s="60"/>
      <c r="H100" s="60"/>
      <c r="I100" s="60"/>
      <c r="J100" s="61">
        <f>J129</f>
        <v>0</v>
      </c>
      <c r="L100" s="58"/>
    </row>
    <row r="101" spans="2:12" s="57" customFormat="1" ht="20.1" customHeight="1">
      <c r="B101" s="58"/>
      <c r="D101" s="59" t="s">
        <v>145</v>
      </c>
      <c r="E101" s="60"/>
      <c r="F101" s="60"/>
      <c r="G101" s="60"/>
      <c r="H101" s="60"/>
      <c r="I101" s="60"/>
      <c r="J101" s="61">
        <f>J131</f>
        <v>0</v>
      </c>
      <c r="L101" s="58"/>
    </row>
    <row r="102" spans="2:12" s="52" customFormat="1" ht="24.95" customHeight="1">
      <c r="B102" s="53"/>
      <c r="D102" s="54" t="s">
        <v>148</v>
      </c>
      <c r="E102" s="55"/>
      <c r="F102" s="55"/>
      <c r="G102" s="55"/>
      <c r="H102" s="55"/>
      <c r="I102" s="55"/>
      <c r="J102" s="56">
        <f>J134</f>
        <v>0</v>
      </c>
      <c r="L102" s="53"/>
    </row>
    <row r="103" spans="2:12" s="57" customFormat="1" ht="20.1" customHeight="1">
      <c r="B103" s="58"/>
      <c r="D103" s="59" t="s">
        <v>2460</v>
      </c>
      <c r="E103" s="60"/>
      <c r="F103" s="60"/>
      <c r="G103" s="60"/>
      <c r="H103" s="60"/>
      <c r="I103" s="60"/>
      <c r="J103" s="61">
        <f>J135</f>
        <v>0</v>
      </c>
      <c r="L103" s="58"/>
    </row>
    <row r="104" spans="2:12" s="57" customFormat="1" ht="20.1" customHeight="1">
      <c r="B104" s="58"/>
      <c r="D104" s="59" t="s">
        <v>2461</v>
      </c>
      <c r="E104" s="60"/>
      <c r="F104" s="60"/>
      <c r="G104" s="60"/>
      <c r="H104" s="60"/>
      <c r="I104" s="60"/>
      <c r="J104" s="61">
        <f>J147</f>
        <v>0</v>
      </c>
      <c r="L104" s="58"/>
    </row>
    <row r="105" spans="2:12" s="57" customFormat="1" ht="20.1" customHeight="1">
      <c r="B105" s="58"/>
      <c r="D105" s="59" t="s">
        <v>2462</v>
      </c>
      <c r="E105" s="60"/>
      <c r="F105" s="60"/>
      <c r="G105" s="60"/>
      <c r="H105" s="60"/>
      <c r="I105" s="60"/>
      <c r="J105" s="61">
        <f>J151</f>
        <v>0</v>
      </c>
      <c r="L105" s="58"/>
    </row>
    <row r="106" spans="1:31" s="15" customFormat="1" ht="21.75" customHeight="1">
      <c r="A106" s="12"/>
      <c r="B106" s="13"/>
      <c r="C106" s="12"/>
      <c r="D106" s="12"/>
      <c r="E106" s="12"/>
      <c r="F106" s="12"/>
      <c r="G106" s="12"/>
      <c r="H106" s="12"/>
      <c r="I106" s="12"/>
      <c r="J106" s="12"/>
      <c r="K106" s="12"/>
      <c r="L106" s="14"/>
      <c r="S106" s="12"/>
      <c r="T106" s="12"/>
      <c r="U106" s="12"/>
      <c r="V106" s="12"/>
      <c r="W106" s="12"/>
      <c r="X106" s="12"/>
      <c r="Y106" s="12"/>
      <c r="Z106" s="12"/>
      <c r="AA106" s="12"/>
      <c r="AB106" s="12"/>
      <c r="AC106" s="12"/>
      <c r="AD106" s="12"/>
      <c r="AE106" s="12"/>
    </row>
    <row r="107" spans="1:31" s="15" customFormat="1" ht="6.95" customHeight="1">
      <c r="A107" s="12"/>
      <c r="B107" s="44"/>
      <c r="C107" s="45"/>
      <c r="D107" s="45"/>
      <c r="E107" s="45"/>
      <c r="F107" s="45"/>
      <c r="G107" s="45"/>
      <c r="H107" s="45"/>
      <c r="I107" s="45"/>
      <c r="J107" s="45"/>
      <c r="K107" s="45"/>
      <c r="L107" s="14"/>
      <c r="S107" s="12"/>
      <c r="T107" s="12"/>
      <c r="U107" s="12"/>
      <c r="V107" s="12"/>
      <c r="W107" s="12"/>
      <c r="X107" s="12"/>
      <c r="Y107" s="12"/>
      <c r="Z107" s="12"/>
      <c r="AA107" s="12"/>
      <c r="AB107" s="12"/>
      <c r="AC107" s="12"/>
      <c r="AD107" s="12"/>
      <c r="AE107" s="12"/>
    </row>
    <row r="111" spans="1:31" s="15" customFormat="1" ht="6.95" customHeight="1">
      <c r="A111" s="12"/>
      <c r="B111" s="46"/>
      <c r="C111" s="47"/>
      <c r="D111" s="47"/>
      <c r="E111" s="47"/>
      <c r="F111" s="47"/>
      <c r="G111" s="47"/>
      <c r="H111" s="47"/>
      <c r="I111" s="47"/>
      <c r="J111" s="47"/>
      <c r="K111" s="47"/>
      <c r="L111" s="14"/>
      <c r="S111" s="12"/>
      <c r="T111" s="12"/>
      <c r="U111" s="12"/>
      <c r="V111" s="12"/>
      <c r="W111" s="12"/>
      <c r="X111" s="12"/>
      <c r="Y111" s="12"/>
      <c r="Z111" s="12"/>
      <c r="AA111" s="12"/>
      <c r="AB111" s="12"/>
      <c r="AC111" s="12"/>
      <c r="AD111" s="12"/>
      <c r="AE111" s="12"/>
    </row>
    <row r="112" spans="1:31" s="15" customFormat="1" ht="24.95" customHeight="1">
      <c r="A112" s="12"/>
      <c r="B112" s="13"/>
      <c r="C112" s="9" t="s">
        <v>161</v>
      </c>
      <c r="D112" s="12"/>
      <c r="E112" s="12"/>
      <c r="F112" s="12"/>
      <c r="G112" s="12"/>
      <c r="H112" s="12"/>
      <c r="I112" s="12"/>
      <c r="J112" s="12"/>
      <c r="K112" s="12"/>
      <c r="L112" s="14"/>
      <c r="S112" s="12"/>
      <c r="T112" s="12"/>
      <c r="U112" s="12"/>
      <c r="V112" s="12"/>
      <c r="W112" s="12"/>
      <c r="X112" s="12"/>
      <c r="Y112" s="12"/>
      <c r="Z112" s="12"/>
      <c r="AA112" s="12"/>
      <c r="AB112" s="12"/>
      <c r="AC112" s="12"/>
      <c r="AD112" s="12"/>
      <c r="AE112" s="12"/>
    </row>
    <row r="113" spans="1:31" s="15" customFormat="1" ht="6.95" customHeight="1">
      <c r="A113" s="12"/>
      <c r="B113" s="13"/>
      <c r="C113" s="12"/>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16</v>
      </c>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6.5" customHeight="1">
      <c r="A115" s="12"/>
      <c r="B115" s="13"/>
      <c r="C115" s="12"/>
      <c r="D115" s="12"/>
      <c r="E115" s="284" t="str">
        <f>E7</f>
        <v>Soupis prací</v>
      </c>
      <c r="F115" s="285"/>
      <c r="G115" s="285"/>
      <c r="H115" s="285"/>
      <c r="I115" s="12"/>
      <c r="J115" s="12"/>
      <c r="K115" s="12"/>
      <c r="L115" s="14"/>
      <c r="S115" s="12"/>
      <c r="T115" s="12"/>
      <c r="U115" s="12"/>
      <c r="V115" s="12"/>
      <c r="W115" s="12"/>
      <c r="X115" s="12"/>
      <c r="Y115" s="12"/>
      <c r="Z115" s="12"/>
      <c r="AA115" s="12"/>
      <c r="AB115" s="12"/>
      <c r="AC115" s="12"/>
      <c r="AD115" s="12"/>
      <c r="AE115" s="12"/>
    </row>
    <row r="116" spans="2:12" ht="12" customHeight="1">
      <c r="B116" s="8"/>
      <c r="C116" s="11" t="s">
        <v>133</v>
      </c>
      <c r="L116" s="8"/>
    </row>
    <row r="117" spans="1:31" s="15" customFormat="1" ht="16.5" customHeight="1">
      <c r="A117" s="12"/>
      <c r="B117" s="13"/>
      <c r="C117" s="12"/>
      <c r="D117" s="12"/>
      <c r="E117" s="284" t="s">
        <v>2457</v>
      </c>
      <c r="F117" s="283"/>
      <c r="G117" s="283"/>
      <c r="H117" s="283"/>
      <c r="I117" s="12"/>
      <c r="J117" s="12"/>
      <c r="K117" s="12"/>
      <c r="L117" s="14"/>
      <c r="S117" s="12"/>
      <c r="T117" s="12"/>
      <c r="U117" s="12"/>
      <c r="V117" s="12"/>
      <c r="W117" s="12"/>
      <c r="X117" s="12"/>
      <c r="Y117" s="12"/>
      <c r="Z117" s="12"/>
      <c r="AA117" s="12"/>
      <c r="AB117" s="12"/>
      <c r="AC117" s="12"/>
      <c r="AD117" s="12"/>
      <c r="AE117" s="12"/>
    </row>
    <row r="118" spans="1:31" s="15" customFormat="1" ht="12" customHeight="1">
      <c r="A118" s="12"/>
      <c r="B118" s="13"/>
      <c r="C118" s="11" t="s">
        <v>2458</v>
      </c>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15" customFormat="1" ht="16.5" customHeight="1">
      <c r="A119" s="12"/>
      <c r="B119" s="13"/>
      <c r="C119" s="12"/>
      <c r="D119" s="12"/>
      <c r="E119" s="243" t="str">
        <f>E11</f>
        <v>03 - Požární odvětrání</v>
      </c>
      <c r="F119" s="283"/>
      <c r="G119" s="283"/>
      <c r="H119" s="283"/>
      <c r="I119" s="12"/>
      <c r="J119" s="12"/>
      <c r="K119" s="12"/>
      <c r="L119" s="14"/>
      <c r="S119" s="12"/>
      <c r="T119" s="12"/>
      <c r="U119" s="12"/>
      <c r="V119" s="12"/>
      <c r="W119" s="12"/>
      <c r="X119" s="12"/>
      <c r="Y119" s="12"/>
      <c r="Z119" s="12"/>
      <c r="AA119" s="12"/>
      <c r="AB119" s="12"/>
      <c r="AC119" s="12"/>
      <c r="AD119" s="12"/>
      <c r="AE119" s="12"/>
    </row>
    <row r="120" spans="1:31" s="15" customFormat="1" ht="6.95" customHeight="1">
      <c r="A120" s="12"/>
      <c r="B120" s="13"/>
      <c r="C120" s="12"/>
      <c r="D120" s="12"/>
      <c r="E120" s="12"/>
      <c r="F120" s="12"/>
      <c r="G120" s="12"/>
      <c r="H120" s="12"/>
      <c r="I120" s="12"/>
      <c r="J120" s="12"/>
      <c r="K120" s="12"/>
      <c r="L120" s="14"/>
      <c r="S120" s="12"/>
      <c r="T120" s="12"/>
      <c r="U120" s="12"/>
      <c r="V120" s="12"/>
      <c r="W120" s="12"/>
      <c r="X120" s="12"/>
      <c r="Y120" s="12"/>
      <c r="Z120" s="12"/>
      <c r="AA120" s="12"/>
      <c r="AB120" s="12"/>
      <c r="AC120" s="12"/>
      <c r="AD120" s="12"/>
      <c r="AE120" s="12"/>
    </row>
    <row r="121" spans="1:31" s="15" customFormat="1" ht="12" customHeight="1">
      <c r="A121" s="12"/>
      <c r="B121" s="13"/>
      <c r="C121" s="11" t="s">
        <v>20</v>
      </c>
      <c r="D121" s="12"/>
      <c r="E121" s="12"/>
      <c r="F121" s="16" t="str">
        <f>F14</f>
        <v xml:space="preserve"> </v>
      </c>
      <c r="G121" s="12"/>
      <c r="H121" s="12"/>
      <c r="I121" s="11" t="s">
        <v>22</v>
      </c>
      <c r="J121" s="17">
        <f>IF(J14="","",J14)</f>
        <v>44663</v>
      </c>
      <c r="K121" s="12"/>
      <c r="L121" s="14"/>
      <c r="S121" s="12"/>
      <c r="T121" s="12"/>
      <c r="U121" s="12"/>
      <c r="V121" s="12"/>
      <c r="W121" s="12"/>
      <c r="X121" s="12"/>
      <c r="Y121" s="12"/>
      <c r="Z121" s="12"/>
      <c r="AA121" s="12"/>
      <c r="AB121" s="12"/>
      <c r="AC121" s="12"/>
      <c r="AD121" s="12"/>
      <c r="AE121" s="12"/>
    </row>
    <row r="122" spans="1:31" s="15" customFormat="1" ht="6.95" customHeight="1">
      <c r="A122" s="12"/>
      <c r="B122" s="13"/>
      <c r="C122" s="12"/>
      <c r="D122" s="12"/>
      <c r="E122" s="12"/>
      <c r="F122" s="12"/>
      <c r="G122" s="12"/>
      <c r="H122" s="12"/>
      <c r="I122" s="12"/>
      <c r="J122" s="12"/>
      <c r="K122" s="12"/>
      <c r="L122" s="14"/>
      <c r="S122" s="12"/>
      <c r="T122" s="12"/>
      <c r="U122" s="12"/>
      <c r="V122" s="12"/>
      <c r="W122" s="12"/>
      <c r="X122" s="12"/>
      <c r="Y122" s="12"/>
      <c r="Z122" s="12"/>
      <c r="AA122" s="12"/>
      <c r="AB122" s="12"/>
      <c r="AC122" s="12"/>
      <c r="AD122" s="12"/>
      <c r="AE122" s="12"/>
    </row>
    <row r="123" spans="1:31" s="15" customFormat="1" ht="15.2" customHeight="1">
      <c r="A123" s="12"/>
      <c r="B123" s="13"/>
      <c r="C123" s="11" t="s">
        <v>23</v>
      </c>
      <c r="D123" s="12"/>
      <c r="E123" s="12"/>
      <c r="F123" s="16" t="str">
        <f>E17</f>
        <v xml:space="preserve"> </v>
      </c>
      <c r="G123" s="12"/>
      <c r="H123" s="12"/>
      <c r="I123" s="11" t="s">
        <v>28</v>
      </c>
      <c r="J123" s="48" t="str">
        <f>E23</f>
        <v xml:space="preserve"> </v>
      </c>
      <c r="K123" s="12"/>
      <c r="L123" s="14"/>
      <c r="S123" s="12"/>
      <c r="T123" s="12"/>
      <c r="U123" s="12"/>
      <c r="V123" s="12"/>
      <c r="W123" s="12"/>
      <c r="X123" s="12"/>
      <c r="Y123" s="12"/>
      <c r="Z123" s="12"/>
      <c r="AA123" s="12"/>
      <c r="AB123" s="12"/>
      <c r="AC123" s="12"/>
      <c r="AD123" s="12"/>
      <c r="AE123" s="12"/>
    </row>
    <row r="124" spans="1:31" s="15" customFormat="1" ht="15.2" customHeight="1">
      <c r="A124" s="12"/>
      <c r="B124" s="13"/>
      <c r="C124" s="11" t="s">
        <v>26</v>
      </c>
      <c r="D124" s="12"/>
      <c r="E124" s="12"/>
      <c r="F124" s="16" t="str">
        <f>IF(E20="","",E20)</f>
        <v>Vyplň údaj</v>
      </c>
      <c r="G124" s="12"/>
      <c r="H124" s="12"/>
      <c r="I124" s="11" t="s">
        <v>30</v>
      </c>
      <c r="J124" s="48" t="str">
        <f>E26</f>
        <v xml:space="preserve"> </v>
      </c>
      <c r="K124" s="12"/>
      <c r="L124" s="14"/>
      <c r="S124" s="12"/>
      <c r="T124" s="12"/>
      <c r="U124" s="12"/>
      <c r="V124" s="12"/>
      <c r="W124" s="12"/>
      <c r="X124" s="12"/>
      <c r="Y124" s="12"/>
      <c r="Z124" s="12"/>
      <c r="AA124" s="12"/>
      <c r="AB124" s="12"/>
      <c r="AC124" s="12"/>
      <c r="AD124" s="12"/>
      <c r="AE124" s="12"/>
    </row>
    <row r="125" spans="1:31" s="15" customFormat="1" ht="10.35" customHeight="1">
      <c r="A125" s="12"/>
      <c r="B125" s="13"/>
      <c r="C125" s="12"/>
      <c r="D125" s="12"/>
      <c r="E125" s="12"/>
      <c r="F125" s="12"/>
      <c r="G125" s="12"/>
      <c r="H125" s="12"/>
      <c r="I125" s="12"/>
      <c r="J125" s="12"/>
      <c r="K125" s="12"/>
      <c r="L125" s="14"/>
      <c r="S125" s="12"/>
      <c r="T125" s="12"/>
      <c r="U125" s="12"/>
      <c r="V125" s="12"/>
      <c r="W125" s="12"/>
      <c r="X125" s="12"/>
      <c r="Y125" s="12"/>
      <c r="Z125" s="12"/>
      <c r="AA125" s="12"/>
      <c r="AB125" s="12"/>
      <c r="AC125" s="12"/>
      <c r="AD125" s="12"/>
      <c r="AE125" s="12"/>
    </row>
    <row r="126" spans="1:31" s="71" customFormat="1" ht="29.25" customHeight="1">
      <c r="A126" s="62"/>
      <c r="B126" s="63"/>
      <c r="C126" s="64" t="s">
        <v>162</v>
      </c>
      <c r="D126" s="65" t="s">
        <v>57</v>
      </c>
      <c r="E126" s="65" t="s">
        <v>53</v>
      </c>
      <c r="F126" s="65" t="s">
        <v>54</v>
      </c>
      <c r="G126" s="65" t="s">
        <v>163</v>
      </c>
      <c r="H126" s="65" t="s">
        <v>164</v>
      </c>
      <c r="I126" s="65" t="s">
        <v>165</v>
      </c>
      <c r="J126" s="65" t="s">
        <v>137</v>
      </c>
      <c r="K126" s="66" t="s">
        <v>166</v>
      </c>
      <c r="L126" s="67"/>
      <c r="M126" s="68" t="s">
        <v>1</v>
      </c>
      <c r="N126" s="69" t="s">
        <v>36</v>
      </c>
      <c r="O126" s="69" t="s">
        <v>167</v>
      </c>
      <c r="P126" s="69" t="s">
        <v>168</v>
      </c>
      <c r="Q126" s="69" t="s">
        <v>169</v>
      </c>
      <c r="R126" s="69" t="s">
        <v>170</v>
      </c>
      <c r="S126" s="69" t="s">
        <v>171</v>
      </c>
      <c r="T126" s="70" t="s">
        <v>172</v>
      </c>
      <c r="U126" s="62"/>
      <c r="V126" s="62"/>
      <c r="W126" s="62"/>
      <c r="X126" s="62"/>
      <c r="Y126" s="62"/>
      <c r="Z126" s="62"/>
      <c r="AA126" s="62"/>
      <c r="AB126" s="62"/>
      <c r="AC126" s="62"/>
      <c r="AD126" s="62"/>
      <c r="AE126" s="62"/>
    </row>
    <row r="127" spans="1:63" s="15" customFormat="1" ht="22.7" customHeight="1">
      <c r="A127" s="12"/>
      <c r="B127" s="13"/>
      <c r="C127" s="72" t="s">
        <v>173</v>
      </c>
      <c r="D127" s="12"/>
      <c r="E127" s="12"/>
      <c r="F127" s="12"/>
      <c r="G127" s="12"/>
      <c r="H127" s="12"/>
      <c r="I127" s="12"/>
      <c r="J127" s="73">
        <f>BK127</f>
        <v>0</v>
      </c>
      <c r="K127" s="12"/>
      <c r="L127" s="13"/>
      <c r="M127" s="74"/>
      <c r="N127" s="75"/>
      <c r="O127" s="23"/>
      <c r="P127" s="76">
        <f>P128+P134</f>
        <v>0</v>
      </c>
      <c r="Q127" s="23"/>
      <c r="R127" s="76">
        <f>R128+R134</f>
        <v>0</v>
      </c>
      <c r="S127" s="23"/>
      <c r="T127" s="77">
        <f>T128+T134</f>
        <v>0</v>
      </c>
      <c r="U127" s="12"/>
      <c r="V127" s="12"/>
      <c r="W127" s="12"/>
      <c r="X127" s="12"/>
      <c r="Y127" s="12"/>
      <c r="Z127" s="12"/>
      <c r="AA127" s="12"/>
      <c r="AB127" s="12"/>
      <c r="AC127" s="12"/>
      <c r="AD127" s="12"/>
      <c r="AE127" s="12"/>
      <c r="AT127" s="5" t="s">
        <v>71</v>
      </c>
      <c r="AU127" s="5" t="s">
        <v>139</v>
      </c>
      <c r="BK127" s="78">
        <f>BK128+BK134</f>
        <v>0</v>
      </c>
    </row>
    <row r="128" spans="2:63" s="79" customFormat="1" ht="26.1" customHeight="1">
      <c r="B128" s="80"/>
      <c r="D128" s="81" t="s">
        <v>71</v>
      </c>
      <c r="E128" s="82" t="s">
        <v>174</v>
      </c>
      <c r="F128" s="82" t="s">
        <v>175</v>
      </c>
      <c r="J128" s="83">
        <f>BK128</f>
        <v>0</v>
      </c>
      <c r="L128" s="80"/>
      <c r="M128" s="84"/>
      <c r="N128" s="85"/>
      <c r="O128" s="85"/>
      <c r="P128" s="86">
        <f>P129+P131</f>
        <v>0</v>
      </c>
      <c r="Q128" s="85"/>
      <c r="R128" s="86">
        <f>R129+R131</f>
        <v>0</v>
      </c>
      <c r="S128" s="85"/>
      <c r="T128" s="87">
        <f>T129+T131</f>
        <v>0</v>
      </c>
      <c r="AR128" s="81" t="s">
        <v>76</v>
      </c>
      <c r="AT128" s="88" t="s">
        <v>71</v>
      </c>
      <c r="AU128" s="88" t="s">
        <v>72</v>
      </c>
      <c r="AY128" s="81" t="s">
        <v>176</v>
      </c>
      <c r="BK128" s="89">
        <f>BK129+BK131</f>
        <v>0</v>
      </c>
    </row>
    <row r="129" spans="2:63" s="79" customFormat="1" ht="22.7" customHeight="1">
      <c r="B129" s="80"/>
      <c r="D129" s="81" t="s">
        <v>71</v>
      </c>
      <c r="E129" s="90" t="s">
        <v>92</v>
      </c>
      <c r="F129" s="90" t="s">
        <v>269</v>
      </c>
      <c r="J129" s="91">
        <f>BK129</f>
        <v>0</v>
      </c>
      <c r="L129" s="80"/>
      <c r="M129" s="84"/>
      <c r="N129" s="85"/>
      <c r="O129" s="85"/>
      <c r="P129" s="86">
        <f>P130</f>
        <v>0</v>
      </c>
      <c r="Q129" s="85"/>
      <c r="R129" s="86">
        <f>R130</f>
        <v>0</v>
      </c>
      <c r="S129" s="85"/>
      <c r="T129" s="87">
        <f>T130</f>
        <v>0</v>
      </c>
      <c r="AR129" s="81" t="s">
        <v>76</v>
      </c>
      <c r="AT129" s="88" t="s">
        <v>71</v>
      </c>
      <c r="AU129" s="88" t="s">
        <v>76</v>
      </c>
      <c r="AY129" s="81" t="s">
        <v>176</v>
      </c>
      <c r="BK129" s="89">
        <f>BK130</f>
        <v>0</v>
      </c>
    </row>
    <row r="130" spans="1:65" s="15" customFormat="1" ht="24.2" customHeight="1">
      <c r="A130" s="12"/>
      <c r="B130" s="13"/>
      <c r="C130" s="92" t="s">
        <v>76</v>
      </c>
      <c r="D130" s="92" t="s">
        <v>178</v>
      </c>
      <c r="E130" s="93" t="s">
        <v>2580</v>
      </c>
      <c r="F130" s="94" t="s">
        <v>2581</v>
      </c>
      <c r="G130" s="95" t="s">
        <v>181</v>
      </c>
      <c r="H130" s="96">
        <v>3</v>
      </c>
      <c r="I130" s="1">
        <v>0</v>
      </c>
      <c r="J130" s="97">
        <f>ROUND(I130*H130,2)</f>
        <v>0</v>
      </c>
      <c r="K130" s="94" t="s">
        <v>2647</v>
      </c>
      <c r="L130" s="13"/>
      <c r="M130" s="98" t="s">
        <v>1</v>
      </c>
      <c r="N130" s="99" t="s">
        <v>37</v>
      </c>
      <c r="O130" s="100"/>
      <c r="P130" s="101">
        <f>O130*H130</f>
        <v>0</v>
      </c>
      <c r="Q130" s="101">
        <v>0</v>
      </c>
      <c r="R130" s="101">
        <f>Q130*H130</f>
        <v>0</v>
      </c>
      <c r="S130" s="101">
        <v>0</v>
      </c>
      <c r="T130" s="102">
        <f>S130*H130</f>
        <v>0</v>
      </c>
      <c r="U130" s="12"/>
      <c r="V130" s="12"/>
      <c r="W130" s="12"/>
      <c r="X130" s="12"/>
      <c r="Y130" s="12"/>
      <c r="Z130" s="12"/>
      <c r="AA130" s="12"/>
      <c r="AB130" s="12"/>
      <c r="AC130" s="12"/>
      <c r="AD130" s="12"/>
      <c r="AE130" s="12"/>
      <c r="AR130" s="103" t="s">
        <v>86</v>
      </c>
      <c r="AT130" s="103" t="s">
        <v>178</v>
      </c>
      <c r="AU130" s="103" t="s">
        <v>80</v>
      </c>
      <c r="AY130" s="5" t="s">
        <v>176</v>
      </c>
      <c r="BE130" s="104">
        <f>IF(N130="základní",J130,0)</f>
        <v>0</v>
      </c>
      <c r="BF130" s="104">
        <f>IF(N130="snížená",J130,0)</f>
        <v>0</v>
      </c>
      <c r="BG130" s="104">
        <f>IF(N130="zákl. přenesená",J130,0)</f>
        <v>0</v>
      </c>
      <c r="BH130" s="104">
        <f>IF(N130="sníž. přenesená",J130,0)</f>
        <v>0</v>
      </c>
      <c r="BI130" s="104">
        <f>IF(N130="nulová",J130,0)</f>
        <v>0</v>
      </c>
      <c r="BJ130" s="5" t="s">
        <v>76</v>
      </c>
      <c r="BK130" s="104">
        <f>ROUND(I130*H130,2)</f>
        <v>0</v>
      </c>
      <c r="BL130" s="5" t="s">
        <v>86</v>
      </c>
      <c r="BM130" s="103" t="s">
        <v>222</v>
      </c>
    </row>
    <row r="131" spans="2:63" s="79" customFormat="1" ht="22.7" customHeight="1">
      <c r="B131" s="80"/>
      <c r="D131" s="81" t="s">
        <v>71</v>
      </c>
      <c r="E131" s="90" t="s">
        <v>126</v>
      </c>
      <c r="F131" s="90" t="s">
        <v>696</v>
      </c>
      <c r="J131" s="91">
        <f>BK131</f>
        <v>0</v>
      </c>
      <c r="L131" s="80"/>
      <c r="M131" s="84"/>
      <c r="N131" s="85"/>
      <c r="O131" s="85"/>
      <c r="P131" s="86">
        <f>SUM(P132:P133)</f>
        <v>0</v>
      </c>
      <c r="Q131" s="85"/>
      <c r="R131" s="86">
        <f>SUM(R132:R133)</f>
        <v>0</v>
      </c>
      <c r="S131" s="85"/>
      <c r="T131" s="87">
        <f>SUM(T132:T133)</f>
        <v>0</v>
      </c>
      <c r="AR131" s="81" t="s">
        <v>76</v>
      </c>
      <c r="AT131" s="88" t="s">
        <v>71</v>
      </c>
      <c r="AU131" s="88" t="s">
        <v>76</v>
      </c>
      <c r="AY131" s="81" t="s">
        <v>176</v>
      </c>
      <c r="BK131" s="89">
        <f>SUM(BK132:BK133)</f>
        <v>0</v>
      </c>
    </row>
    <row r="132" spans="1:65" s="15" customFormat="1" ht="24.2" customHeight="1">
      <c r="A132" s="12"/>
      <c r="B132" s="13"/>
      <c r="C132" s="92" t="s">
        <v>80</v>
      </c>
      <c r="D132" s="92" t="s">
        <v>178</v>
      </c>
      <c r="E132" s="93" t="s">
        <v>2465</v>
      </c>
      <c r="F132" s="94" t="s">
        <v>2466</v>
      </c>
      <c r="G132" s="95" t="s">
        <v>259</v>
      </c>
      <c r="H132" s="96">
        <v>4</v>
      </c>
      <c r="I132" s="1">
        <v>0</v>
      </c>
      <c r="J132" s="97">
        <f>ROUND(I132*H132,2)</f>
        <v>0</v>
      </c>
      <c r="K132" s="94" t="s">
        <v>2647</v>
      </c>
      <c r="L132" s="13"/>
      <c r="M132" s="98" t="s">
        <v>1</v>
      </c>
      <c r="N132" s="99" t="s">
        <v>37</v>
      </c>
      <c r="O132" s="100"/>
      <c r="P132" s="101">
        <f>O132*H132</f>
        <v>0</v>
      </c>
      <c r="Q132" s="101">
        <v>0</v>
      </c>
      <c r="R132" s="101">
        <f>Q132*H132</f>
        <v>0</v>
      </c>
      <c r="S132" s="101">
        <v>0</v>
      </c>
      <c r="T132" s="102">
        <f>S132*H132</f>
        <v>0</v>
      </c>
      <c r="U132" s="12"/>
      <c r="V132" s="12"/>
      <c r="W132" s="12"/>
      <c r="X132" s="12"/>
      <c r="Y132" s="12"/>
      <c r="Z132" s="12"/>
      <c r="AA132" s="12"/>
      <c r="AB132" s="12"/>
      <c r="AC132" s="12"/>
      <c r="AD132" s="12"/>
      <c r="AE132" s="12"/>
      <c r="AR132" s="103" t="s">
        <v>86</v>
      </c>
      <c r="AT132" s="103" t="s">
        <v>178</v>
      </c>
      <c r="AU132" s="103" t="s">
        <v>80</v>
      </c>
      <c r="AY132" s="5" t="s">
        <v>176</v>
      </c>
      <c r="BE132" s="104">
        <f>IF(N132="základní",J132,0)</f>
        <v>0</v>
      </c>
      <c r="BF132" s="104">
        <f>IF(N132="snížená",J132,0)</f>
        <v>0</v>
      </c>
      <c r="BG132" s="104">
        <f>IF(N132="zákl. přenesená",J132,0)</f>
        <v>0</v>
      </c>
      <c r="BH132" s="104">
        <f>IF(N132="sníž. přenesená",J132,0)</f>
        <v>0</v>
      </c>
      <c r="BI132" s="104">
        <f>IF(N132="nulová",J132,0)</f>
        <v>0</v>
      </c>
      <c r="BJ132" s="5" t="s">
        <v>76</v>
      </c>
      <c r="BK132" s="104">
        <f>ROUND(I132*H132,2)</f>
        <v>0</v>
      </c>
      <c r="BL132" s="5" t="s">
        <v>86</v>
      </c>
      <c r="BM132" s="103" t="s">
        <v>230</v>
      </c>
    </row>
    <row r="133" spans="1:65" s="15" customFormat="1" ht="24.2" customHeight="1">
      <c r="A133" s="12"/>
      <c r="B133" s="13"/>
      <c r="C133" s="92" t="s">
        <v>83</v>
      </c>
      <c r="D133" s="92" t="s">
        <v>178</v>
      </c>
      <c r="E133" s="93" t="s">
        <v>2582</v>
      </c>
      <c r="F133" s="94" t="s">
        <v>2583</v>
      </c>
      <c r="G133" s="95" t="s">
        <v>328</v>
      </c>
      <c r="H133" s="96">
        <v>116</v>
      </c>
      <c r="I133" s="1">
        <v>0</v>
      </c>
      <c r="J133" s="97">
        <f>ROUND(I133*H133,2)</f>
        <v>0</v>
      </c>
      <c r="K133" s="94" t="s">
        <v>2647</v>
      </c>
      <c r="L133" s="13"/>
      <c r="M133" s="98" t="s">
        <v>1</v>
      </c>
      <c r="N133" s="99" t="s">
        <v>37</v>
      </c>
      <c r="O133" s="100"/>
      <c r="P133" s="101">
        <f>O133*H133</f>
        <v>0</v>
      </c>
      <c r="Q133" s="101">
        <v>0</v>
      </c>
      <c r="R133" s="101">
        <f>Q133*H133</f>
        <v>0</v>
      </c>
      <c r="S133" s="101">
        <v>0</v>
      </c>
      <c r="T133" s="102">
        <f>S133*H133</f>
        <v>0</v>
      </c>
      <c r="U133" s="12"/>
      <c r="V133" s="12"/>
      <c r="W133" s="12"/>
      <c r="X133" s="12"/>
      <c r="Y133" s="12"/>
      <c r="Z133" s="12"/>
      <c r="AA133" s="12"/>
      <c r="AB133" s="12"/>
      <c r="AC133" s="12"/>
      <c r="AD133" s="12"/>
      <c r="AE133" s="12"/>
      <c r="AR133" s="103" t="s">
        <v>86</v>
      </c>
      <c r="AT133" s="103" t="s">
        <v>178</v>
      </c>
      <c r="AU133" s="103" t="s">
        <v>80</v>
      </c>
      <c r="AY133" s="5" t="s">
        <v>176</v>
      </c>
      <c r="BE133" s="104">
        <f>IF(N133="základní",J133,0)</f>
        <v>0</v>
      </c>
      <c r="BF133" s="104">
        <f>IF(N133="snížená",J133,0)</f>
        <v>0</v>
      </c>
      <c r="BG133" s="104">
        <f>IF(N133="zákl. přenesená",J133,0)</f>
        <v>0</v>
      </c>
      <c r="BH133" s="104">
        <f>IF(N133="sníž. přenesená",J133,0)</f>
        <v>0</v>
      </c>
      <c r="BI133" s="104">
        <f>IF(N133="nulová",J133,0)</f>
        <v>0</v>
      </c>
      <c r="BJ133" s="5" t="s">
        <v>76</v>
      </c>
      <c r="BK133" s="104">
        <f>ROUND(I133*H133,2)</f>
        <v>0</v>
      </c>
      <c r="BL133" s="5" t="s">
        <v>86</v>
      </c>
      <c r="BM133" s="103" t="s">
        <v>245</v>
      </c>
    </row>
    <row r="134" spans="2:63" s="79" customFormat="1" ht="26.1" customHeight="1">
      <c r="B134" s="80"/>
      <c r="D134" s="81" t="s">
        <v>71</v>
      </c>
      <c r="E134" s="82" t="s">
        <v>893</v>
      </c>
      <c r="F134" s="82" t="s">
        <v>894</v>
      </c>
      <c r="J134" s="83">
        <f>BK134</f>
        <v>0</v>
      </c>
      <c r="L134" s="80"/>
      <c r="M134" s="84"/>
      <c r="N134" s="85"/>
      <c r="O134" s="85"/>
      <c r="P134" s="86">
        <f>P135+P147+P151</f>
        <v>0</v>
      </c>
      <c r="Q134" s="85"/>
      <c r="R134" s="86">
        <f>R135+R147+R151</f>
        <v>0</v>
      </c>
      <c r="S134" s="85"/>
      <c r="T134" s="87">
        <f>T135+T147+T151</f>
        <v>0</v>
      </c>
      <c r="AR134" s="81" t="s">
        <v>80</v>
      </c>
      <c r="AT134" s="88" t="s">
        <v>71</v>
      </c>
      <c r="AU134" s="88" t="s">
        <v>72</v>
      </c>
      <c r="AY134" s="81" t="s">
        <v>176</v>
      </c>
      <c r="BK134" s="89">
        <f>BK135+BK147+BK151</f>
        <v>0</v>
      </c>
    </row>
    <row r="135" spans="2:63" s="79" customFormat="1" ht="22.7" customHeight="1">
      <c r="B135" s="80"/>
      <c r="D135" s="81" t="s">
        <v>71</v>
      </c>
      <c r="E135" s="90" t="s">
        <v>72</v>
      </c>
      <c r="F135" s="90" t="s">
        <v>2469</v>
      </c>
      <c r="J135" s="91">
        <f>BK135</f>
        <v>0</v>
      </c>
      <c r="L135" s="80"/>
      <c r="M135" s="84"/>
      <c r="N135" s="85"/>
      <c r="O135" s="85"/>
      <c r="P135" s="86">
        <f>SUM(P136:P146)</f>
        <v>0</v>
      </c>
      <c r="Q135" s="85"/>
      <c r="R135" s="86">
        <f>SUM(R136:R146)</f>
        <v>0</v>
      </c>
      <c r="S135" s="85"/>
      <c r="T135" s="87">
        <f>SUM(T136:T146)</f>
        <v>0</v>
      </c>
      <c r="AR135" s="81" t="s">
        <v>80</v>
      </c>
      <c r="AT135" s="88" t="s">
        <v>71</v>
      </c>
      <c r="AU135" s="88" t="s">
        <v>76</v>
      </c>
      <c r="AY135" s="81" t="s">
        <v>176</v>
      </c>
      <c r="BK135" s="89">
        <f>SUM(BK136:BK146)</f>
        <v>0</v>
      </c>
    </row>
    <row r="136" spans="1:65" s="15" customFormat="1" ht="16.5" customHeight="1">
      <c r="A136" s="12"/>
      <c r="B136" s="13"/>
      <c r="C136" s="190" t="s">
        <v>86</v>
      </c>
      <c r="D136" s="190" t="s">
        <v>265</v>
      </c>
      <c r="E136" s="191" t="s">
        <v>2470</v>
      </c>
      <c r="F136" s="192" t="s">
        <v>2584</v>
      </c>
      <c r="G136" s="193" t="s">
        <v>259</v>
      </c>
      <c r="H136" s="194">
        <v>1</v>
      </c>
      <c r="I136" s="2">
        <v>0</v>
      </c>
      <c r="J136" s="195">
        <f>ROUND(I136*H136,2)</f>
        <v>0</v>
      </c>
      <c r="K136" s="192" t="s">
        <v>1898</v>
      </c>
      <c r="L136" s="196"/>
      <c r="M136" s="197" t="s">
        <v>1</v>
      </c>
      <c r="N136" s="198" t="s">
        <v>37</v>
      </c>
      <c r="O136" s="100"/>
      <c r="P136" s="101">
        <f>O136*H136</f>
        <v>0</v>
      </c>
      <c r="Q136" s="101">
        <v>0</v>
      </c>
      <c r="R136" s="101">
        <f>Q136*H136</f>
        <v>0</v>
      </c>
      <c r="S136" s="101">
        <v>0</v>
      </c>
      <c r="T136" s="102">
        <f>S136*H136</f>
        <v>0</v>
      </c>
      <c r="U136" s="12"/>
      <c r="V136" s="12"/>
      <c r="W136" s="12"/>
      <c r="X136" s="12"/>
      <c r="Y136" s="12"/>
      <c r="Z136" s="12"/>
      <c r="AA136" s="12"/>
      <c r="AB136" s="12"/>
      <c r="AC136" s="12"/>
      <c r="AD136" s="12"/>
      <c r="AE136" s="12"/>
      <c r="AR136" s="103" t="s">
        <v>304</v>
      </c>
      <c r="AT136" s="103" t="s">
        <v>265</v>
      </c>
      <c r="AU136" s="103" t="s">
        <v>80</v>
      </c>
      <c r="AY136" s="5" t="s">
        <v>176</v>
      </c>
      <c r="BE136" s="104">
        <f>IF(N136="základní",J136,0)</f>
        <v>0</v>
      </c>
      <c r="BF136" s="104">
        <f>IF(N136="snížená",J136,0)</f>
        <v>0</v>
      </c>
      <c r="BG136" s="104">
        <f>IF(N136="zákl. přenesená",J136,0)</f>
        <v>0</v>
      </c>
      <c r="BH136" s="104">
        <f>IF(N136="sníž. přenesená",J136,0)</f>
        <v>0</v>
      </c>
      <c r="BI136" s="104">
        <f>IF(N136="nulová",J136,0)</f>
        <v>0</v>
      </c>
      <c r="BJ136" s="5" t="s">
        <v>76</v>
      </c>
      <c r="BK136" s="104">
        <f>ROUND(I136*H136,2)</f>
        <v>0</v>
      </c>
      <c r="BL136" s="5" t="s">
        <v>230</v>
      </c>
      <c r="BM136" s="103" t="s">
        <v>80</v>
      </c>
    </row>
    <row r="137" spans="1:47" s="15" customFormat="1" ht="165.75">
      <c r="A137" s="12"/>
      <c r="B137" s="13"/>
      <c r="C137" s="12"/>
      <c r="D137" s="105" t="s">
        <v>906</v>
      </c>
      <c r="E137" s="12"/>
      <c r="F137" s="106" t="s">
        <v>2924</v>
      </c>
      <c r="G137" s="12"/>
      <c r="H137" s="12"/>
      <c r="I137" s="12"/>
      <c r="J137" s="12"/>
      <c r="K137" s="12"/>
      <c r="L137" s="13"/>
      <c r="M137" s="107"/>
      <c r="N137" s="108"/>
      <c r="O137" s="100"/>
      <c r="P137" s="100"/>
      <c r="Q137" s="100"/>
      <c r="R137" s="100"/>
      <c r="S137" s="100"/>
      <c r="T137" s="109"/>
      <c r="U137" s="12"/>
      <c r="V137" s="12"/>
      <c r="W137" s="12"/>
      <c r="X137" s="12"/>
      <c r="Y137" s="12"/>
      <c r="Z137" s="12"/>
      <c r="AA137" s="12"/>
      <c r="AB137" s="12"/>
      <c r="AC137" s="12"/>
      <c r="AD137" s="12"/>
      <c r="AE137" s="12"/>
      <c r="AT137" s="5" t="s">
        <v>906</v>
      </c>
      <c r="AU137" s="5" t="s">
        <v>80</v>
      </c>
    </row>
    <row r="138" spans="1:65" s="15" customFormat="1" ht="37.7" customHeight="1">
      <c r="A138" s="12"/>
      <c r="B138" s="13"/>
      <c r="C138" s="190" t="s">
        <v>89</v>
      </c>
      <c r="D138" s="190" t="s">
        <v>265</v>
      </c>
      <c r="E138" s="191" t="s">
        <v>2585</v>
      </c>
      <c r="F138" s="192" t="s">
        <v>2586</v>
      </c>
      <c r="G138" s="193" t="s">
        <v>328</v>
      </c>
      <c r="H138" s="194">
        <v>48</v>
      </c>
      <c r="I138" s="2">
        <v>0</v>
      </c>
      <c r="J138" s="195">
        <f>ROUND(I138*H138,2)</f>
        <v>0</v>
      </c>
      <c r="K138" s="192" t="s">
        <v>182</v>
      </c>
      <c r="L138" s="196"/>
      <c r="M138" s="197" t="s">
        <v>1</v>
      </c>
      <c r="N138" s="198" t="s">
        <v>37</v>
      </c>
      <c r="O138" s="100"/>
      <c r="P138" s="101">
        <f>O138*H138</f>
        <v>0</v>
      </c>
      <c r="Q138" s="101">
        <v>0</v>
      </c>
      <c r="R138" s="101">
        <f>Q138*H138</f>
        <v>0</v>
      </c>
      <c r="S138" s="101">
        <v>0</v>
      </c>
      <c r="T138" s="102">
        <f>S138*H138</f>
        <v>0</v>
      </c>
      <c r="U138" s="12"/>
      <c r="V138" s="12"/>
      <c r="W138" s="12"/>
      <c r="X138" s="12"/>
      <c r="Y138" s="12"/>
      <c r="Z138" s="12"/>
      <c r="AA138" s="12"/>
      <c r="AB138" s="12"/>
      <c r="AC138" s="12"/>
      <c r="AD138" s="12"/>
      <c r="AE138" s="12"/>
      <c r="AR138" s="103" t="s">
        <v>304</v>
      </c>
      <c r="AT138" s="103" t="s">
        <v>265</v>
      </c>
      <c r="AU138" s="103" t="s">
        <v>80</v>
      </c>
      <c r="AY138" s="5" t="s">
        <v>176</v>
      </c>
      <c r="BE138" s="104">
        <f>IF(N138="základní",J138,0)</f>
        <v>0</v>
      </c>
      <c r="BF138" s="104">
        <f>IF(N138="snížená",J138,0)</f>
        <v>0</v>
      </c>
      <c r="BG138" s="104">
        <f>IF(N138="zákl. přenesená",J138,0)</f>
        <v>0</v>
      </c>
      <c r="BH138" s="104">
        <f>IF(N138="sníž. přenesená",J138,0)</f>
        <v>0</v>
      </c>
      <c r="BI138" s="104">
        <f>IF(N138="nulová",J138,0)</f>
        <v>0</v>
      </c>
      <c r="BJ138" s="5" t="s">
        <v>76</v>
      </c>
      <c r="BK138" s="104">
        <f>ROUND(I138*H138,2)</f>
        <v>0</v>
      </c>
      <c r="BL138" s="5" t="s">
        <v>230</v>
      </c>
      <c r="BM138" s="103" t="s">
        <v>86</v>
      </c>
    </row>
    <row r="139" spans="1:47" s="15" customFormat="1" ht="29.25">
      <c r="A139" s="12"/>
      <c r="B139" s="13"/>
      <c r="C139" s="12"/>
      <c r="D139" s="105" t="s">
        <v>906</v>
      </c>
      <c r="E139" s="12"/>
      <c r="F139" s="106" t="s">
        <v>2925</v>
      </c>
      <c r="G139" s="12"/>
      <c r="H139" s="12"/>
      <c r="I139" s="12"/>
      <c r="J139" s="12"/>
      <c r="K139" s="12"/>
      <c r="L139" s="13"/>
      <c r="M139" s="107"/>
      <c r="N139" s="108"/>
      <c r="O139" s="100"/>
      <c r="P139" s="100"/>
      <c r="Q139" s="100"/>
      <c r="R139" s="100"/>
      <c r="S139" s="100"/>
      <c r="T139" s="109"/>
      <c r="U139" s="12"/>
      <c r="V139" s="12"/>
      <c r="W139" s="12"/>
      <c r="X139" s="12"/>
      <c r="Y139" s="12"/>
      <c r="Z139" s="12"/>
      <c r="AA139" s="12"/>
      <c r="AB139" s="12"/>
      <c r="AC139" s="12"/>
      <c r="AD139" s="12"/>
      <c r="AE139" s="12"/>
      <c r="AT139" s="5" t="s">
        <v>906</v>
      </c>
      <c r="AU139" s="5" t="s">
        <v>80</v>
      </c>
    </row>
    <row r="140" spans="1:65" s="15" customFormat="1" ht="37.7" customHeight="1">
      <c r="A140" s="12"/>
      <c r="B140" s="13"/>
      <c r="C140" s="190" t="s">
        <v>92</v>
      </c>
      <c r="D140" s="190" t="s">
        <v>265</v>
      </c>
      <c r="E140" s="191" t="s">
        <v>2587</v>
      </c>
      <c r="F140" s="192" t="s">
        <v>2588</v>
      </c>
      <c r="G140" s="193" t="s">
        <v>328</v>
      </c>
      <c r="H140" s="194">
        <v>18</v>
      </c>
      <c r="I140" s="2">
        <v>0</v>
      </c>
      <c r="J140" s="195">
        <f>ROUND(I140*H140,2)</f>
        <v>0</v>
      </c>
      <c r="K140" s="192" t="s">
        <v>182</v>
      </c>
      <c r="L140" s="196"/>
      <c r="M140" s="197" t="s">
        <v>1</v>
      </c>
      <c r="N140" s="198" t="s">
        <v>37</v>
      </c>
      <c r="O140" s="100"/>
      <c r="P140" s="101">
        <f>O140*H140</f>
        <v>0</v>
      </c>
      <c r="Q140" s="101">
        <v>0</v>
      </c>
      <c r="R140" s="101">
        <f>Q140*H140</f>
        <v>0</v>
      </c>
      <c r="S140" s="101">
        <v>0</v>
      </c>
      <c r="T140" s="102">
        <f>S140*H140</f>
        <v>0</v>
      </c>
      <c r="U140" s="12"/>
      <c r="V140" s="12"/>
      <c r="W140" s="12"/>
      <c r="X140" s="12"/>
      <c r="Y140" s="12"/>
      <c r="Z140" s="12"/>
      <c r="AA140" s="12"/>
      <c r="AB140" s="12"/>
      <c r="AC140" s="12"/>
      <c r="AD140" s="12"/>
      <c r="AE140" s="12"/>
      <c r="AR140" s="103" t="s">
        <v>304</v>
      </c>
      <c r="AT140" s="103" t="s">
        <v>265</v>
      </c>
      <c r="AU140" s="103" t="s">
        <v>80</v>
      </c>
      <c r="AY140" s="5" t="s">
        <v>176</v>
      </c>
      <c r="BE140" s="104">
        <f>IF(N140="základní",J140,0)</f>
        <v>0</v>
      </c>
      <c r="BF140" s="104">
        <f>IF(N140="snížená",J140,0)</f>
        <v>0</v>
      </c>
      <c r="BG140" s="104">
        <f>IF(N140="zákl. přenesená",J140,0)</f>
        <v>0</v>
      </c>
      <c r="BH140" s="104">
        <f>IF(N140="sníž. přenesená",J140,0)</f>
        <v>0</v>
      </c>
      <c r="BI140" s="104">
        <f>IF(N140="nulová",J140,0)</f>
        <v>0</v>
      </c>
      <c r="BJ140" s="5" t="s">
        <v>76</v>
      </c>
      <c r="BK140" s="104">
        <f>ROUND(I140*H140,2)</f>
        <v>0</v>
      </c>
      <c r="BL140" s="5" t="s">
        <v>230</v>
      </c>
      <c r="BM140" s="103" t="s">
        <v>92</v>
      </c>
    </row>
    <row r="141" spans="1:47" s="15" customFormat="1" ht="29.25">
      <c r="A141" s="12"/>
      <c r="B141" s="13"/>
      <c r="C141" s="12"/>
      <c r="D141" s="105" t="s">
        <v>906</v>
      </c>
      <c r="E141" s="12"/>
      <c r="F141" s="106" t="s">
        <v>2926</v>
      </c>
      <c r="G141" s="12"/>
      <c r="H141" s="12"/>
      <c r="I141" s="12"/>
      <c r="J141" s="12"/>
      <c r="K141" s="12"/>
      <c r="L141" s="13"/>
      <c r="M141" s="107"/>
      <c r="N141" s="108"/>
      <c r="O141" s="100"/>
      <c r="P141" s="100"/>
      <c r="Q141" s="100"/>
      <c r="R141" s="100"/>
      <c r="S141" s="100"/>
      <c r="T141" s="109"/>
      <c r="U141" s="12"/>
      <c r="V141" s="12"/>
      <c r="W141" s="12"/>
      <c r="X141" s="12"/>
      <c r="Y141" s="12"/>
      <c r="Z141" s="12"/>
      <c r="AA141" s="12"/>
      <c r="AB141" s="12"/>
      <c r="AC141" s="12"/>
      <c r="AD141" s="12"/>
      <c r="AE141" s="12"/>
      <c r="AT141" s="5" t="s">
        <v>906</v>
      </c>
      <c r="AU141" s="5" t="s">
        <v>80</v>
      </c>
    </row>
    <row r="142" spans="1:65" s="15" customFormat="1" ht="24.2" customHeight="1">
      <c r="A142" s="12"/>
      <c r="B142" s="13"/>
      <c r="C142" s="190" t="s">
        <v>95</v>
      </c>
      <c r="D142" s="190" t="s">
        <v>265</v>
      </c>
      <c r="E142" s="191" t="s">
        <v>2507</v>
      </c>
      <c r="F142" s="192" t="s">
        <v>2508</v>
      </c>
      <c r="G142" s="193" t="s">
        <v>328</v>
      </c>
      <c r="H142" s="194">
        <v>50</v>
      </c>
      <c r="I142" s="2">
        <v>0</v>
      </c>
      <c r="J142" s="195">
        <f>ROUND(I142*H142,2)</f>
        <v>0</v>
      </c>
      <c r="K142" s="192" t="s">
        <v>182</v>
      </c>
      <c r="L142" s="196"/>
      <c r="M142" s="197" t="s">
        <v>1</v>
      </c>
      <c r="N142" s="198" t="s">
        <v>37</v>
      </c>
      <c r="O142" s="100"/>
      <c r="P142" s="101">
        <f>O142*H142</f>
        <v>0</v>
      </c>
      <c r="Q142" s="101">
        <v>0</v>
      </c>
      <c r="R142" s="101">
        <f>Q142*H142</f>
        <v>0</v>
      </c>
      <c r="S142" s="101">
        <v>0</v>
      </c>
      <c r="T142" s="102">
        <f>S142*H142</f>
        <v>0</v>
      </c>
      <c r="U142" s="12"/>
      <c r="V142" s="12"/>
      <c r="W142" s="12"/>
      <c r="X142" s="12"/>
      <c r="Y142" s="12"/>
      <c r="Z142" s="12"/>
      <c r="AA142" s="12"/>
      <c r="AB142" s="12"/>
      <c r="AC142" s="12"/>
      <c r="AD142" s="12"/>
      <c r="AE142" s="12"/>
      <c r="AR142" s="103" t="s">
        <v>304</v>
      </c>
      <c r="AT142" s="103" t="s">
        <v>265</v>
      </c>
      <c r="AU142" s="103" t="s">
        <v>80</v>
      </c>
      <c r="AY142" s="5" t="s">
        <v>176</v>
      </c>
      <c r="BE142" s="104">
        <f>IF(N142="základní",J142,0)</f>
        <v>0</v>
      </c>
      <c r="BF142" s="104">
        <f>IF(N142="snížená",J142,0)</f>
        <v>0</v>
      </c>
      <c r="BG142" s="104">
        <f>IF(N142="zákl. přenesená",J142,0)</f>
        <v>0</v>
      </c>
      <c r="BH142" s="104">
        <f>IF(N142="sníž. přenesená",J142,0)</f>
        <v>0</v>
      </c>
      <c r="BI142" s="104">
        <f>IF(N142="nulová",J142,0)</f>
        <v>0</v>
      </c>
      <c r="BJ142" s="5" t="s">
        <v>76</v>
      </c>
      <c r="BK142" s="104">
        <f>ROUND(I142*H142,2)</f>
        <v>0</v>
      </c>
      <c r="BL142" s="5" t="s">
        <v>230</v>
      </c>
      <c r="BM142" s="103" t="s">
        <v>98</v>
      </c>
    </row>
    <row r="143" spans="1:47" s="15" customFormat="1" ht="29.25">
      <c r="A143" s="12"/>
      <c r="B143" s="13"/>
      <c r="C143" s="12"/>
      <c r="D143" s="105" t="s">
        <v>906</v>
      </c>
      <c r="E143" s="12"/>
      <c r="F143" s="106" t="s">
        <v>2927</v>
      </c>
      <c r="G143" s="12"/>
      <c r="H143" s="12"/>
      <c r="I143" s="12"/>
      <c r="J143" s="12"/>
      <c r="K143" s="12"/>
      <c r="L143" s="13"/>
      <c r="M143" s="107"/>
      <c r="N143" s="108"/>
      <c r="O143" s="100"/>
      <c r="P143" s="100"/>
      <c r="Q143" s="100"/>
      <c r="R143" s="100"/>
      <c r="S143" s="100"/>
      <c r="T143" s="109"/>
      <c r="U143" s="12"/>
      <c r="V143" s="12"/>
      <c r="W143" s="12"/>
      <c r="X143" s="12"/>
      <c r="Y143" s="12"/>
      <c r="Z143" s="12"/>
      <c r="AA143" s="12"/>
      <c r="AB143" s="12"/>
      <c r="AC143" s="12"/>
      <c r="AD143" s="12"/>
      <c r="AE143" s="12"/>
      <c r="AT143" s="5" t="s">
        <v>906</v>
      </c>
      <c r="AU143" s="5" t="s">
        <v>80</v>
      </c>
    </row>
    <row r="144" spans="1:65" s="15" customFormat="1" ht="16.5" customHeight="1">
      <c r="A144" s="12"/>
      <c r="B144" s="13"/>
      <c r="C144" s="190" t="s">
        <v>98</v>
      </c>
      <c r="D144" s="190" t="s">
        <v>265</v>
      </c>
      <c r="E144" s="191" t="s">
        <v>2477</v>
      </c>
      <c r="F144" s="192" t="s">
        <v>2589</v>
      </c>
      <c r="G144" s="193" t="s">
        <v>259</v>
      </c>
      <c r="H144" s="194">
        <v>4</v>
      </c>
      <c r="I144" s="2">
        <v>0</v>
      </c>
      <c r="J144" s="195">
        <f>ROUND(I144*H144,2)</f>
        <v>0</v>
      </c>
      <c r="K144" s="192" t="s">
        <v>1898</v>
      </c>
      <c r="L144" s="196"/>
      <c r="M144" s="197" t="s">
        <v>1</v>
      </c>
      <c r="N144" s="198" t="s">
        <v>37</v>
      </c>
      <c r="O144" s="100"/>
      <c r="P144" s="101">
        <f>O144*H144</f>
        <v>0</v>
      </c>
      <c r="Q144" s="101">
        <v>0</v>
      </c>
      <c r="R144" s="101">
        <f>Q144*H144</f>
        <v>0</v>
      </c>
      <c r="S144" s="101">
        <v>0</v>
      </c>
      <c r="T144" s="102">
        <f>S144*H144</f>
        <v>0</v>
      </c>
      <c r="U144" s="12"/>
      <c r="V144" s="12"/>
      <c r="W144" s="12"/>
      <c r="X144" s="12"/>
      <c r="Y144" s="12"/>
      <c r="Z144" s="12"/>
      <c r="AA144" s="12"/>
      <c r="AB144" s="12"/>
      <c r="AC144" s="12"/>
      <c r="AD144" s="12"/>
      <c r="AE144" s="12"/>
      <c r="AR144" s="103" t="s">
        <v>304</v>
      </c>
      <c r="AT144" s="103" t="s">
        <v>265</v>
      </c>
      <c r="AU144" s="103" t="s">
        <v>80</v>
      </c>
      <c r="AY144" s="5" t="s">
        <v>176</v>
      </c>
      <c r="BE144" s="104">
        <f>IF(N144="základní",J144,0)</f>
        <v>0</v>
      </c>
      <c r="BF144" s="104">
        <f>IF(N144="snížená",J144,0)</f>
        <v>0</v>
      </c>
      <c r="BG144" s="104">
        <f>IF(N144="zákl. přenesená",J144,0)</f>
        <v>0</v>
      </c>
      <c r="BH144" s="104">
        <f>IF(N144="sníž. přenesená",J144,0)</f>
        <v>0</v>
      </c>
      <c r="BI144" s="104">
        <f>IF(N144="nulová",J144,0)</f>
        <v>0</v>
      </c>
      <c r="BJ144" s="5" t="s">
        <v>76</v>
      </c>
      <c r="BK144" s="104">
        <f>ROUND(I144*H144,2)</f>
        <v>0</v>
      </c>
      <c r="BL144" s="5" t="s">
        <v>230</v>
      </c>
      <c r="BM144" s="103" t="s">
        <v>129</v>
      </c>
    </row>
    <row r="145" spans="1:65" s="15" customFormat="1" ht="16.5" customHeight="1">
      <c r="A145" s="12"/>
      <c r="B145" s="13"/>
      <c r="C145" s="190" t="s">
        <v>126</v>
      </c>
      <c r="D145" s="190" t="s">
        <v>265</v>
      </c>
      <c r="E145" s="191" t="s">
        <v>2578</v>
      </c>
      <c r="F145" s="192" t="s">
        <v>2590</v>
      </c>
      <c r="G145" s="193" t="s">
        <v>259</v>
      </c>
      <c r="H145" s="194">
        <v>8</v>
      </c>
      <c r="I145" s="2">
        <v>0</v>
      </c>
      <c r="J145" s="195">
        <f>ROUND(I145*H145,2)</f>
        <v>0</v>
      </c>
      <c r="K145" s="192" t="s">
        <v>1898</v>
      </c>
      <c r="L145" s="196"/>
      <c r="M145" s="197" t="s">
        <v>1</v>
      </c>
      <c r="N145" s="198" t="s">
        <v>37</v>
      </c>
      <c r="O145" s="100"/>
      <c r="P145" s="101">
        <f>O145*H145</f>
        <v>0</v>
      </c>
      <c r="Q145" s="101">
        <v>0</v>
      </c>
      <c r="R145" s="101">
        <f>Q145*H145</f>
        <v>0</v>
      </c>
      <c r="S145" s="101">
        <v>0</v>
      </c>
      <c r="T145" s="102">
        <f>S145*H145</f>
        <v>0</v>
      </c>
      <c r="U145" s="12"/>
      <c r="V145" s="12"/>
      <c r="W145" s="12"/>
      <c r="X145" s="12"/>
      <c r="Y145" s="12"/>
      <c r="Z145" s="12"/>
      <c r="AA145" s="12"/>
      <c r="AB145" s="12"/>
      <c r="AC145" s="12"/>
      <c r="AD145" s="12"/>
      <c r="AE145" s="12"/>
      <c r="AR145" s="103" t="s">
        <v>304</v>
      </c>
      <c r="AT145" s="103" t="s">
        <v>265</v>
      </c>
      <c r="AU145" s="103" t="s">
        <v>80</v>
      </c>
      <c r="AY145" s="5" t="s">
        <v>176</v>
      </c>
      <c r="BE145" s="104">
        <f>IF(N145="základní",J145,0)</f>
        <v>0</v>
      </c>
      <c r="BF145" s="104">
        <f>IF(N145="snížená",J145,0)</f>
        <v>0</v>
      </c>
      <c r="BG145" s="104">
        <f>IF(N145="zákl. přenesená",J145,0)</f>
        <v>0</v>
      </c>
      <c r="BH145" s="104">
        <f>IF(N145="sníž. přenesená",J145,0)</f>
        <v>0</v>
      </c>
      <c r="BI145" s="104">
        <f>IF(N145="nulová",J145,0)</f>
        <v>0</v>
      </c>
      <c r="BJ145" s="5" t="s">
        <v>76</v>
      </c>
      <c r="BK145" s="104">
        <f>ROUND(I145*H145,2)</f>
        <v>0</v>
      </c>
      <c r="BL145" s="5" t="s">
        <v>230</v>
      </c>
      <c r="BM145" s="103" t="s">
        <v>211</v>
      </c>
    </row>
    <row r="146" spans="1:47" s="15" customFormat="1" ht="97.5">
      <c r="A146" s="12"/>
      <c r="B146" s="13"/>
      <c r="C146" s="12"/>
      <c r="D146" s="105" t="s">
        <v>906</v>
      </c>
      <c r="E146" s="12"/>
      <c r="F146" s="106" t="s">
        <v>2928</v>
      </c>
      <c r="G146" s="12"/>
      <c r="H146" s="12"/>
      <c r="I146" s="12"/>
      <c r="J146" s="12"/>
      <c r="K146" s="12"/>
      <c r="L146" s="13"/>
      <c r="M146" s="107"/>
      <c r="N146" s="108"/>
      <c r="O146" s="100"/>
      <c r="P146" s="100"/>
      <c r="Q146" s="100"/>
      <c r="R146" s="100"/>
      <c r="S146" s="100"/>
      <c r="T146" s="109"/>
      <c r="U146" s="12"/>
      <c r="V146" s="12"/>
      <c r="W146" s="12"/>
      <c r="X146" s="12"/>
      <c r="Y146" s="12"/>
      <c r="Z146" s="12"/>
      <c r="AA146" s="12"/>
      <c r="AB146" s="12"/>
      <c r="AC146" s="12"/>
      <c r="AD146" s="12"/>
      <c r="AE146" s="12"/>
      <c r="AT146" s="5" t="s">
        <v>906</v>
      </c>
      <c r="AU146" s="5" t="s">
        <v>80</v>
      </c>
    </row>
    <row r="147" spans="2:63" s="79" customFormat="1" ht="22.7" customHeight="1">
      <c r="B147" s="80"/>
      <c r="D147" s="81" t="s">
        <v>71</v>
      </c>
      <c r="E147" s="90" t="s">
        <v>2519</v>
      </c>
      <c r="F147" s="90" t="s">
        <v>2520</v>
      </c>
      <c r="J147" s="91">
        <f>BK147</f>
        <v>0</v>
      </c>
      <c r="L147" s="80"/>
      <c r="M147" s="84"/>
      <c r="N147" s="85"/>
      <c r="O147" s="85"/>
      <c r="P147" s="86">
        <f>SUM(P148:P150)</f>
        <v>0</v>
      </c>
      <c r="Q147" s="85"/>
      <c r="R147" s="86">
        <f>SUM(R148:R150)</f>
        <v>0</v>
      </c>
      <c r="S147" s="85"/>
      <c r="T147" s="87">
        <f>SUM(T148:T150)</f>
        <v>0</v>
      </c>
      <c r="AR147" s="81" t="s">
        <v>80</v>
      </c>
      <c r="AT147" s="88" t="s">
        <v>71</v>
      </c>
      <c r="AU147" s="88" t="s">
        <v>76</v>
      </c>
      <c r="AY147" s="81" t="s">
        <v>176</v>
      </c>
      <c r="BK147" s="89">
        <f>SUM(BK148:BK150)</f>
        <v>0</v>
      </c>
    </row>
    <row r="148" spans="1:65" s="15" customFormat="1" ht="33" customHeight="1">
      <c r="A148" s="12"/>
      <c r="B148" s="13"/>
      <c r="C148" s="92" t="s">
        <v>129</v>
      </c>
      <c r="D148" s="92" t="s">
        <v>178</v>
      </c>
      <c r="E148" s="93" t="s">
        <v>2525</v>
      </c>
      <c r="F148" s="94" t="s">
        <v>2526</v>
      </c>
      <c r="G148" s="95" t="s">
        <v>328</v>
      </c>
      <c r="H148" s="96">
        <v>50</v>
      </c>
      <c r="I148" s="1">
        <v>0</v>
      </c>
      <c r="J148" s="97">
        <f>ROUND(I148*H148,2)</f>
        <v>0</v>
      </c>
      <c r="K148" s="94" t="s">
        <v>182</v>
      </c>
      <c r="L148" s="13"/>
      <c r="M148" s="98" t="s">
        <v>1</v>
      </c>
      <c r="N148" s="99" t="s">
        <v>37</v>
      </c>
      <c r="O148" s="100"/>
      <c r="P148" s="101">
        <f>O148*H148</f>
        <v>0</v>
      </c>
      <c r="Q148" s="101">
        <v>0</v>
      </c>
      <c r="R148" s="101">
        <f>Q148*H148</f>
        <v>0</v>
      </c>
      <c r="S148" s="101">
        <v>0</v>
      </c>
      <c r="T148" s="102">
        <f>S148*H148</f>
        <v>0</v>
      </c>
      <c r="U148" s="12"/>
      <c r="V148" s="12"/>
      <c r="W148" s="12"/>
      <c r="X148" s="12"/>
      <c r="Y148" s="12"/>
      <c r="Z148" s="12"/>
      <c r="AA148" s="12"/>
      <c r="AB148" s="12"/>
      <c r="AC148" s="12"/>
      <c r="AD148" s="12"/>
      <c r="AE148" s="12"/>
      <c r="AR148" s="103" t="s">
        <v>230</v>
      </c>
      <c r="AT148" s="103" t="s">
        <v>178</v>
      </c>
      <c r="AU148" s="103" t="s">
        <v>80</v>
      </c>
      <c r="AY148" s="5" t="s">
        <v>176</v>
      </c>
      <c r="BE148" s="104">
        <f>IF(N148="základní",J148,0)</f>
        <v>0</v>
      </c>
      <c r="BF148" s="104">
        <f>IF(N148="snížená",J148,0)</f>
        <v>0</v>
      </c>
      <c r="BG148" s="104">
        <f>IF(N148="zákl. přenesená",J148,0)</f>
        <v>0</v>
      </c>
      <c r="BH148" s="104">
        <f>IF(N148="sníž. přenesená",J148,0)</f>
        <v>0</v>
      </c>
      <c r="BI148" s="104">
        <f>IF(N148="nulová",J148,0)</f>
        <v>0</v>
      </c>
      <c r="BJ148" s="5" t="s">
        <v>76</v>
      </c>
      <c r="BK148" s="104">
        <f>ROUND(I148*H148,2)</f>
        <v>0</v>
      </c>
      <c r="BL148" s="5" t="s">
        <v>230</v>
      </c>
      <c r="BM148" s="103" t="s">
        <v>252</v>
      </c>
    </row>
    <row r="149" spans="1:65" s="15" customFormat="1" ht="24.2" customHeight="1">
      <c r="A149" s="12"/>
      <c r="B149" s="13"/>
      <c r="C149" s="92" t="s">
        <v>256</v>
      </c>
      <c r="D149" s="92" t="s">
        <v>178</v>
      </c>
      <c r="E149" s="93" t="s">
        <v>2591</v>
      </c>
      <c r="F149" s="94" t="s">
        <v>2592</v>
      </c>
      <c r="G149" s="95" t="s">
        <v>259</v>
      </c>
      <c r="H149" s="96">
        <v>1</v>
      </c>
      <c r="I149" s="1">
        <v>0</v>
      </c>
      <c r="J149" s="97">
        <f>ROUND(I149*H149,2)</f>
        <v>0</v>
      </c>
      <c r="K149" s="94" t="s">
        <v>182</v>
      </c>
      <c r="L149" s="13"/>
      <c r="M149" s="98" t="s">
        <v>1</v>
      </c>
      <c r="N149" s="99" t="s">
        <v>37</v>
      </c>
      <c r="O149" s="100"/>
      <c r="P149" s="101">
        <f>O149*H149</f>
        <v>0</v>
      </c>
      <c r="Q149" s="101">
        <v>0</v>
      </c>
      <c r="R149" s="101">
        <f>Q149*H149</f>
        <v>0</v>
      </c>
      <c r="S149" s="101">
        <v>0</v>
      </c>
      <c r="T149" s="102">
        <f>S149*H149</f>
        <v>0</v>
      </c>
      <c r="U149" s="12"/>
      <c r="V149" s="12"/>
      <c r="W149" s="12"/>
      <c r="X149" s="12"/>
      <c r="Y149" s="12"/>
      <c r="Z149" s="12"/>
      <c r="AA149" s="12"/>
      <c r="AB149" s="12"/>
      <c r="AC149" s="12"/>
      <c r="AD149" s="12"/>
      <c r="AE149" s="12"/>
      <c r="AR149" s="103" t="s">
        <v>230</v>
      </c>
      <c r="AT149" s="103" t="s">
        <v>178</v>
      </c>
      <c r="AU149" s="103" t="s">
        <v>80</v>
      </c>
      <c r="AY149" s="5" t="s">
        <v>176</v>
      </c>
      <c r="BE149" s="104">
        <f>IF(N149="základní",J149,0)</f>
        <v>0</v>
      </c>
      <c r="BF149" s="104">
        <f>IF(N149="snížená",J149,0)</f>
        <v>0</v>
      </c>
      <c r="BG149" s="104">
        <f>IF(N149="zákl. přenesená",J149,0)</f>
        <v>0</v>
      </c>
      <c r="BH149" s="104">
        <f>IF(N149="sníž. přenesená",J149,0)</f>
        <v>0</v>
      </c>
      <c r="BI149" s="104">
        <f>IF(N149="nulová",J149,0)</f>
        <v>0</v>
      </c>
      <c r="BJ149" s="5" t="s">
        <v>76</v>
      </c>
      <c r="BK149" s="104">
        <f>ROUND(I149*H149,2)</f>
        <v>0</v>
      </c>
      <c r="BL149" s="5" t="s">
        <v>230</v>
      </c>
      <c r="BM149" s="103" t="s">
        <v>260</v>
      </c>
    </row>
    <row r="150" spans="1:65" s="15" customFormat="1" ht="16.5" customHeight="1">
      <c r="A150" s="12"/>
      <c r="B150" s="13"/>
      <c r="C150" s="92" t="s">
        <v>211</v>
      </c>
      <c r="D150" s="92" t="s">
        <v>178</v>
      </c>
      <c r="E150" s="93" t="s">
        <v>2593</v>
      </c>
      <c r="F150" s="94" t="s">
        <v>2594</v>
      </c>
      <c r="G150" s="95" t="s">
        <v>259</v>
      </c>
      <c r="H150" s="96">
        <v>8</v>
      </c>
      <c r="I150" s="1">
        <v>0</v>
      </c>
      <c r="J150" s="97">
        <f>ROUND(I150*H150,2)</f>
        <v>0</v>
      </c>
      <c r="K150" s="94" t="s">
        <v>1898</v>
      </c>
      <c r="L150" s="13"/>
      <c r="M150" s="98" t="s">
        <v>1</v>
      </c>
      <c r="N150" s="99" t="s">
        <v>37</v>
      </c>
      <c r="O150" s="100"/>
      <c r="P150" s="101">
        <f>O150*H150</f>
        <v>0</v>
      </c>
      <c r="Q150" s="101">
        <v>0</v>
      </c>
      <c r="R150" s="101">
        <f>Q150*H150</f>
        <v>0</v>
      </c>
      <c r="S150" s="101">
        <v>0</v>
      </c>
      <c r="T150" s="102">
        <f>S150*H150</f>
        <v>0</v>
      </c>
      <c r="U150" s="12"/>
      <c r="V150" s="12"/>
      <c r="W150" s="12"/>
      <c r="X150" s="12"/>
      <c r="Y150" s="12"/>
      <c r="Z150" s="12"/>
      <c r="AA150" s="12"/>
      <c r="AB150" s="12"/>
      <c r="AC150" s="12"/>
      <c r="AD150" s="12"/>
      <c r="AE150" s="12"/>
      <c r="AR150" s="103" t="s">
        <v>230</v>
      </c>
      <c r="AT150" s="103" t="s">
        <v>178</v>
      </c>
      <c r="AU150" s="103" t="s">
        <v>80</v>
      </c>
      <c r="AY150" s="5" t="s">
        <v>176</v>
      </c>
      <c r="BE150" s="104">
        <f>IF(N150="základní",J150,0)</f>
        <v>0</v>
      </c>
      <c r="BF150" s="104">
        <f>IF(N150="snížená",J150,0)</f>
        <v>0</v>
      </c>
      <c r="BG150" s="104">
        <f>IF(N150="zákl. přenesená",J150,0)</f>
        <v>0</v>
      </c>
      <c r="BH150" s="104">
        <f>IF(N150="sníž. přenesená",J150,0)</f>
        <v>0</v>
      </c>
      <c r="BI150" s="104">
        <f>IF(N150="nulová",J150,0)</f>
        <v>0</v>
      </c>
      <c r="BJ150" s="5" t="s">
        <v>76</v>
      </c>
      <c r="BK150" s="104">
        <f>ROUND(I150*H150,2)</f>
        <v>0</v>
      </c>
      <c r="BL150" s="5" t="s">
        <v>230</v>
      </c>
      <c r="BM150" s="103" t="s">
        <v>268</v>
      </c>
    </row>
    <row r="151" spans="2:63" s="79" customFormat="1" ht="22.7" customHeight="1">
      <c r="B151" s="80"/>
      <c r="D151" s="81" t="s">
        <v>71</v>
      </c>
      <c r="E151" s="90" t="s">
        <v>2551</v>
      </c>
      <c r="F151" s="90" t="s">
        <v>2552</v>
      </c>
      <c r="J151" s="91">
        <f>BK151</f>
        <v>0</v>
      </c>
      <c r="L151" s="80"/>
      <c r="M151" s="84"/>
      <c r="N151" s="85"/>
      <c r="O151" s="85"/>
      <c r="P151" s="86">
        <f>SUM(P152:P153)</f>
        <v>0</v>
      </c>
      <c r="Q151" s="85"/>
      <c r="R151" s="86">
        <f>SUM(R152:R153)</f>
        <v>0</v>
      </c>
      <c r="S151" s="85"/>
      <c r="T151" s="87">
        <f>SUM(T152:T153)</f>
        <v>0</v>
      </c>
      <c r="AR151" s="81" t="s">
        <v>80</v>
      </c>
      <c r="AT151" s="88" t="s">
        <v>71</v>
      </c>
      <c r="AU151" s="88" t="s">
        <v>76</v>
      </c>
      <c r="AY151" s="81" t="s">
        <v>176</v>
      </c>
      <c r="BK151" s="89">
        <f>SUM(BK152:BK153)</f>
        <v>0</v>
      </c>
    </row>
    <row r="152" spans="1:65" s="15" customFormat="1" ht="16.5" customHeight="1">
      <c r="A152" s="12"/>
      <c r="B152" s="13"/>
      <c r="C152" s="92" t="s">
        <v>264</v>
      </c>
      <c r="D152" s="92" t="s">
        <v>178</v>
      </c>
      <c r="E152" s="93" t="s">
        <v>2595</v>
      </c>
      <c r="F152" s="94" t="s">
        <v>2596</v>
      </c>
      <c r="G152" s="95" t="s">
        <v>328</v>
      </c>
      <c r="H152" s="96">
        <v>66</v>
      </c>
      <c r="I152" s="1">
        <v>0</v>
      </c>
      <c r="J152" s="97">
        <f>ROUND(I152*H152,2)</f>
        <v>0</v>
      </c>
      <c r="K152" s="94" t="s">
        <v>182</v>
      </c>
      <c r="L152" s="13"/>
      <c r="M152" s="98" t="s">
        <v>1</v>
      </c>
      <c r="N152" s="99" t="s">
        <v>37</v>
      </c>
      <c r="O152" s="100"/>
      <c r="P152" s="101">
        <f>O152*H152</f>
        <v>0</v>
      </c>
      <c r="Q152" s="101">
        <v>0</v>
      </c>
      <c r="R152" s="101">
        <f>Q152*H152</f>
        <v>0</v>
      </c>
      <c r="S152" s="101">
        <v>0</v>
      </c>
      <c r="T152" s="102">
        <f>S152*H152</f>
        <v>0</v>
      </c>
      <c r="U152" s="12"/>
      <c r="V152" s="12"/>
      <c r="W152" s="12"/>
      <c r="X152" s="12"/>
      <c r="Y152" s="12"/>
      <c r="Z152" s="12"/>
      <c r="AA152" s="12"/>
      <c r="AB152" s="12"/>
      <c r="AC152" s="12"/>
      <c r="AD152" s="12"/>
      <c r="AE152" s="12"/>
      <c r="AR152" s="103" t="s">
        <v>230</v>
      </c>
      <c r="AT152" s="103" t="s">
        <v>178</v>
      </c>
      <c r="AU152" s="103" t="s">
        <v>80</v>
      </c>
      <c r="AY152" s="5" t="s">
        <v>176</v>
      </c>
      <c r="BE152" s="104">
        <f>IF(N152="základní",J152,0)</f>
        <v>0</v>
      </c>
      <c r="BF152" s="104">
        <f>IF(N152="snížená",J152,0)</f>
        <v>0</v>
      </c>
      <c r="BG152" s="104">
        <f>IF(N152="zákl. přenesená",J152,0)</f>
        <v>0</v>
      </c>
      <c r="BH152" s="104">
        <f>IF(N152="sníž. přenesená",J152,0)</f>
        <v>0</v>
      </c>
      <c r="BI152" s="104">
        <f>IF(N152="nulová",J152,0)</f>
        <v>0</v>
      </c>
      <c r="BJ152" s="5" t="s">
        <v>76</v>
      </c>
      <c r="BK152" s="104">
        <f>ROUND(I152*H152,2)</f>
        <v>0</v>
      </c>
      <c r="BL152" s="5" t="s">
        <v>230</v>
      </c>
      <c r="BM152" s="103" t="s">
        <v>272</v>
      </c>
    </row>
    <row r="153" spans="1:65" s="15" customFormat="1" ht="16.5" customHeight="1">
      <c r="A153" s="12"/>
      <c r="B153" s="13"/>
      <c r="C153" s="92" t="s">
        <v>222</v>
      </c>
      <c r="D153" s="92" t="s">
        <v>178</v>
      </c>
      <c r="E153" s="93" t="s">
        <v>2474</v>
      </c>
      <c r="F153" s="94" t="s">
        <v>2597</v>
      </c>
      <c r="G153" s="95" t="s">
        <v>2446</v>
      </c>
      <c r="H153" s="96">
        <v>10</v>
      </c>
      <c r="I153" s="1">
        <v>0</v>
      </c>
      <c r="J153" s="97">
        <f>ROUND(I153*H153,2)</f>
        <v>0</v>
      </c>
      <c r="K153" s="94" t="s">
        <v>1898</v>
      </c>
      <c r="L153" s="13"/>
      <c r="M153" s="207" t="s">
        <v>1</v>
      </c>
      <c r="N153" s="208" t="s">
        <v>37</v>
      </c>
      <c r="O153" s="112"/>
      <c r="P153" s="209">
        <f>O153*H153</f>
        <v>0</v>
      </c>
      <c r="Q153" s="209">
        <v>0</v>
      </c>
      <c r="R153" s="209">
        <f>Q153*H153</f>
        <v>0</v>
      </c>
      <c r="S153" s="209">
        <v>0</v>
      </c>
      <c r="T153" s="210">
        <f>S153*H153</f>
        <v>0</v>
      </c>
      <c r="U153" s="12"/>
      <c r="V153" s="12"/>
      <c r="W153" s="12"/>
      <c r="X153" s="12"/>
      <c r="Y153" s="12"/>
      <c r="Z153" s="12"/>
      <c r="AA153" s="12"/>
      <c r="AB153" s="12"/>
      <c r="AC153" s="12"/>
      <c r="AD153" s="12"/>
      <c r="AE153" s="12"/>
      <c r="AR153" s="103" t="s">
        <v>230</v>
      </c>
      <c r="AT153" s="103" t="s">
        <v>178</v>
      </c>
      <c r="AU153" s="103" t="s">
        <v>80</v>
      </c>
      <c r="AY153" s="5" t="s">
        <v>176</v>
      </c>
      <c r="BE153" s="104">
        <f>IF(N153="základní",J153,0)</f>
        <v>0</v>
      </c>
      <c r="BF153" s="104">
        <f>IF(N153="snížená",J153,0)</f>
        <v>0</v>
      </c>
      <c r="BG153" s="104">
        <f>IF(N153="zákl. přenesená",J153,0)</f>
        <v>0</v>
      </c>
      <c r="BH153" s="104">
        <f>IF(N153="sníž. přenesená",J153,0)</f>
        <v>0</v>
      </c>
      <c r="BI153" s="104">
        <f>IF(N153="nulová",J153,0)</f>
        <v>0</v>
      </c>
      <c r="BJ153" s="5" t="s">
        <v>76</v>
      </c>
      <c r="BK153" s="104">
        <f>ROUND(I153*H153,2)</f>
        <v>0</v>
      </c>
      <c r="BL153" s="5" t="s">
        <v>230</v>
      </c>
      <c r="BM153" s="103" t="s">
        <v>278</v>
      </c>
    </row>
    <row r="154" spans="1:31" s="15" customFormat="1" ht="6.95" customHeight="1">
      <c r="A154" s="12"/>
      <c r="B154" s="44"/>
      <c r="C154" s="45"/>
      <c r="D154" s="45"/>
      <c r="E154" s="45"/>
      <c r="F154" s="45"/>
      <c r="G154" s="45"/>
      <c r="H154" s="45"/>
      <c r="I154" s="45"/>
      <c r="J154" s="45"/>
      <c r="K154" s="45"/>
      <c r="L154" s="13"/>
      <c r="M154" s="12"/>
      <c r="O154" s="12"/>
      <c r="P154" s="12"/>
      <c r="Q154" s="12"/>
      <c r="R154" s="12"/>
      <c r="S154" s="12"/>
      <c r="T154" s="12"/>
      <c r="U154" s="12"/>
      <c r="V154" s="12"/>
      <c r="W154" s="12"/>
      <c r="X154" s="12"/>
      <c r="Y154" s="12"/>
      <c r="Z154" s="12"/>
      <c r="AA154" s="12"/>
      <c r="AB154" s="12"/>
      <c r="AC154" s="12"/>
      <c r="AD154" s="12"/>
      <c r="AE154" s="12"/>
    </row>
  </sheetData>
  <sheetProtection algorithmName="SHA-512" hashValue="Y3Canf0OEBQtD0bMU56oAwkQlUq6pyE4UZN5Ik+J8SYbFx9yNnEoDyTD6y+VH2UFQGltBrcwILXfcUCRxGiJKg==" saltValue="EFa92hOsztHFwv2Nbt3giA==" spinCount="100000" sheet="1" objects="1" scenarios="1"/>
  <autoFilter ref="C126:K153"/>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6"/>
  <sheetViews>
    <sheetView showGridLines="0" workbookViewId="0" topLeftCell="A135">
      <selection activeCell="H165" sqref="H165:I165"/>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113</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2598</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ROUND(J123,2)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ROUND((SUM(BE123:BE165)),2)</f>
        <v>0</v>
      </c>
      <c r="G35" s="12"/>
      <c r="H35" s="12"/>
      <c r="I35" s="29">
        <v>0.21</v>
      </c>
      <c r="J35" s="28">
        <f>ROUND(((SUM(BE123:BE165))*I35),2)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ROUND((SUM(BF123:BF165)),2)</f>
        <v>0</v>
      </c>
      <c r="G36" s="12"/>
      <c r="H36" s="12"/>
      <c r="I36" s="29">
        <v>0.15</v>
      </c>
      <c r="J36" s="28">
        <f>ROUND(((SUM(BF123:BF165))*I36),2)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ROUND((SUM(BG123:BG165)),2)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ROUND((SUM(BH123:BH165)),2)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ROUND((SUM(BI123:BI165)),2)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04 - Nouzový zvukový systém</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J123</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148</v>
      </c>
      <c r="E99" s="55"/>
      <c r="F99" s="55"/>
      <c r="G99" s="55"/>
      <c r="H99" s="55"/>
      <c r="I99" s="55"/>
      <c r="J99" s="56">
        <f>J124</f>
        <v>0</v>
      </c>
      <c r="L99" s="53"/>
    </row>
    <row r="100" spans="2:12" s="57" customFormat="1" ht="20.1" customHeight="1">
      <c r="B100" s="58"/>
      <c r="D100" s="59" t="s">
        <v>2460</v>
      </c>
      <c r="E100" s="60"/>
      <c r="F100" s="60"/>
      <c r="G100" s="60"/>
      <c r="H100" s="60"/>
      <c r="I100" s="60"/>
      <c r="J100" s="61">
        <f>J125</f>
        <v>0</v>
      </c>
      <c r="L100" s="58"/>
    </row>
    <row r="101" spans="2:12" s="57" customFormat="1" ht="20.1" customHeight="1">
      <c r="B101" s="58"/>
      <c r="D101" s="59" t="s">
        <v>2462</v>
      </c>
      <c r="E101" s="60"/>
      <c r="F101" s="60"/>
      <c r="G101" s="60"/>
      <c r="H101" s="60"/>
      <c r="I101" s="60"/>
      <c r="J101" s="61">
        <f>J151</f>
        <v>0</v>
      </c>
      <c r="L101" s="58"/>
    </row>
    <row r="102" spans="1:31" s="15" customFormat="1" ht="21.75" customHeight="1">
      <c r="A102" s="12"/>
      <c r="B102" s="13"/>
      <c r="C102" s="12"/>
      <c r="D102" s="12"/>
      <c r="E102" s="12"/>
      <c r="F102" s="12"/>
      <c r="G102" s="12"/>
      <c r="H102" s="12"/>
      <c r="I102" s="12"/>
      <c r="J102" s="12"/>
      <c r="K102" s="12"/>
      <c r="L102" s="14"/>
      <c r="S102" s="12"/>
      <c r="T102" s="12"/>
      <c r="U102" s="12"/>
      <c r="V102" s="12"/>
      <c r="W102" s="12"/>
      <c r="X102" s="12"/>
      <c r="Y102" s="12"/>
      <c r="Z102" s="12"/>
      <c r="AA102" s="12"/>
      <c r="AB102" s="12"/>
      <c r="AC102" s="12"/>
      <c r="AD102" s="12"/>
      <c r="AE102" s="12"/>
    </row>
    <row r="103" spans="1:31" s="15" customFormat="1" ht="6.95" customHeight="1">
      <c r="A103" s="12"/>
      <c r="B103" s="44"/>
      <c r="C103" s="45"/>
      <c r="D103" s="45"/>
      <c r="E103" s="45"/>
      <c r="F103" s="45"/>
      <c r="G103" s="45"/>
      <c r="H103" s="45"/>
      <c r="I103" s="45"/>
      <c r="J103" s="45"/>
      <c r="K103" s="45"/>
      <c r="L103" s="14"/>
      <c r="S103" s="12"/>
      <c r="T103" s="12"/>
      <c r="U103" s="12"/>
      <c r="V103" s="12"/>
      <c r="W103" s="12"/>
      <c r="X103" s="12"/>
      <c r="Y103" s="12"/>
      <c r="Z103" s="12"/>
      <c r="AA103" s="12"/>
      <c r="AB103" s="12"/>
      <c r="AC103" s="12"/>
      <c r="AD103" s="12"/>
      <c r="AE103" s="12"/>
    </row>
    <row r="107" spans="1:31" s="15" customFormat="1" ht="6.95" customHeight="1">
      <c r="A107" s="12"/>
      <c r="B107" s="46"/>
      <c r="C107" s="47"/>
      <c r="D107" s="47"/>
      <c r="E107" s="47"/>
      <c r="F107" s="47"/>
      <c r="G107" s="47"/>
      <c r="H107" s="47"/>
      <c r="I107" s="47"/>
      <c r="J107" s="47"/>
      <c r="K107" s="47"/>
      <c r="L107" s="14"/>
      <c r="S107" s="12"/>
      <c r="T107" s="12"/>
      <c r="U107" s="12"/>
      <c r="V107" s="12"/>
      <c r="W107" s="12"/>
      <c r="X107" s="12"/>
      <c r="Y107" s="12"/>
      <c r="Z107" s="12"/>
      <c r="AA107" s="12"/>
      <c r="AB107" s="12"/>
      <c r="AC107" s="12"/>
      <c r="AD107" s="12"/>
      <c r="AE107" s="12"/>
    </row>
    <row r="108" spans="1:31" s="15" customFormat="1" ht="24.95" customHeight="1">
      <c r="A108" s="12"/>
      <c r="B108" s="13"/>
      <c r="C108" s="9" t="s">
        <v>161</v>
      </c>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6.95" customHeight="1">
      <c r="A109" s="12"/>
      <c r="B109" s="13"/>
      <c r="C109" s="12"/>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12" customHeight="1">
      <c r="A110" s="12"/>
      <c r="B110" s="13"/>
      <c r="C110" s="11" t="s">
        <v>16</v>
      </c>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6.5" customHeight="1">
      <c r="A111" s="12"/>
      <c r="B111" s="13"/>
      <c r="C111" s="12"/>
      <c r="D111" s="12"/>
      <c r="E111" s="284" t="str">
        <f>E7</f>
        <v>Soupis prací</v>
      </c>
      <c r="F111" s="285"/>
      <c r="G111" s="285"/>
      <c r="H111" s="285"/>
      <c r="I111" s="12"/>
      <c r="J111" s="12"/>
      <c r="K111" s="12"/>
      <c r="L111" s="14"/>
      <c r="S111" s="12"/>
      <c r="T111" s="12"/>
      <c r="U111" s="12"/>
      <c r="V111" s="12"/>
      <c r="W111" s="12"/>
      <c r="X111" s="12"/>
      <c r="Y111" s="12"/>
      <c r="Z111" s="12"/>
      <c r="AA111" s="12"/>
      <c r="AB111" s="12"/>
      <c r="AC111" s="12"/>
      <c r="AD111" s="12"/>
      <c r="AE111" s="12"/>
    </row>
    <row r="112" spans="2:12" ht="12" customHeight="1">
      <c r="B112" s="8"/>
      <c r="C112" s="11" t="s">
        <v>133</v>
      </c>
      <c r="L112" s="8"/>
    </row>
    <row r="113" spans="1:31" s="15" customFormat="1" ht="16.5" customHeight="1">
      <c r="A113" s="12"/>
      <c r="B113" s="13"/>
      <c r="C113" s="12"/>
      <c r="D113" s="12"/>
      <c r="E113" s="284" t="s">
        <v>2457</v>
      </c>
      <c r="F113" s="283"/>
      <c r="G113" s="283"/>
      <c r="H113" s="283"/>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2458</v>
      </c>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6.5" customHeight="1">
      <c r="A115" s="12"/>
      <c r="B115" s="13"/>
      <c r="C115" s="12"/>
      <c r="D115" s="12"/>
      <c r="E115" s="243" t="str">
        <f>E11</f>
        <v>04 - Nouzový zvukový systém</v>
      </c>
      <c r="F115" s="283"/>
      <c r="G115" s="283"/>
      <c r="H115" s="283"/>
      <c r="I115" s="12"/>
      <c r="J115" s="12"/>
      <c r="K115" s="12"/>
      <c r="L115" s="14"/>
      <c r="S115" s="12"/>
      <c r="T115" s="12"/>
      <c r="U115" s="12"/>
      <c r="V115" s="12"/>
      <c r="W115" s="12"/>
      <c r="X115" s="12"/>
      <c r="Y115" s="12"/>
      <c r="Z115" s="12"/>
      <c r="AA115" s="12"/>
      <c r="AB115" s="12"/>
      <c r="AC115" s="12"/>
      <c r="AD115" s="12"/>
      <c r="AE115" s="12"/>
    </row>
    <row r="116" spans="1:31" s="15" customFormat="1" ht="6.95" customHeight="1">
      <c r="A116" s="12"/>
      <c r="B116" s="13"/>
      <c r="C116" s="12"/>
      <c r="D116" s="12"/>
      <c r="E116" s="12"/>
      <c r="F116" s="12"/>
      <c r="G116" s="12"/>
      <c r="H116" s="12"/>
      <c r="I116" s="12"/>
      <c r="J116" s="12"/>
      <c r="K116" s="12"/>
      <c r="L116" s="14"/>
      <c r="S116" s="12"/>
      <c r="T116" s="12"/>
      <c r="U116" s="12"/>
      <c r="V116" s="12"/>
      <c r="W116" s="12"/>
      <c r="X116" s="12"/>
      <c r="Y116" s="12"/>
      <c r="Z116" s="12"/>
      <c r="AA116" s="12"/>
      <c r="AB116" s="12"/>
      <c r="AC116" s="12"/>
      <c r="AD116" s="12"/>
      <c r="AE116" s="12"/>
    </row>
    <row r="117" spans="1:31" s="15" customFormat="1" ht="12" customHeight="1">
      <c r="A117" s="12"/>
      <c r="B117" s="13"/>
      <c r="C117" s="11" t="s">
        <v>20</v>
      </c>
      <c r="D117" s="12"/>
      <c r="E117" s="12"/>
      <c r="F117" s="16" t="str">
        <f>F14</f>
        <v xml:space="preserve"> </v>
      </c>
      <c r="G117" s="12"/>
      <c r="H117" s="12"/>
      <c r="I117" s="11" t="s">
        <v>22</v>
      </c>
      <c r="J117" s="17">
        <f>IF(J14="","",J14)</f>
        <v>44663</v>
      </c>
      <c r="K117" s="12"/>
      <c r="L117" s="14"/>
      <c r="S117" s="12"/>
      <c r="T117" s="12"/>
      <c r="U117" s="12"/>
      <c r="V117" s="12"/>
      <c r="W117" s="12"/>
      <c r="X117" s="12"/>
      <c r="Y117" s="12"/>
      <c r="Z117" s="12"/>
      <c r="AA117" s="12"/>
      <c r="AB117" s="12"/>
      <c r="AC117" s="12"/>
      <c r="AD117" s="12"/>
      <c r="AE117" s="12"/>
    </row>
    <row r="118" spans="1:31" s="15" customFormat="1" ht="6.95" customHeight="1">
      <c r="A118" s="12"/>
      <c r="B118" s="13"/>
      <c r="C118" s="12"/>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15" customFormat="1" ht="15.2" customHeight="1">
      <c r="A119" s="12"/>
      <c r="B119" s="13"/>
      <c r="C119" s="11" t="s">
        <v>23</v>
      </c>
      <c r="D119" s="12"/>
      <c r="E119" s="12"/>
      <c r="F119" s="16" t="str">
        <f>E17</f>
        <v xml:space="preserve"> </v>
      </c>
      <c r="G119" s="12"/>
      <c r="H119" s="12"/>
      <c r="I119" s="11" t="s">
        <v>28</v>
      </c>
      <c r="J119" s="48" t="str">
        <f>E23</f>
        <v xml:space="preserve"> </v>
      </c>
      <c r="K119" s="12"/>
      <c r="L119" s="14"/>
      <c r="S119" s="12"/>
      <c r="T119" s="12"/>
      <c r="U119" s="12"/>
      <c r="V119" s="12"/>
      <c r="W119" s="12"/>
      <c r="X119" s="12"/>
      <c r="Y119" s="12"/>
      <c r="Z119" s="12"/>
      <c r="AA119" s="12"/>
      <c r="AB119" s="12"/>
      <c r="AC119" s="12"/>
      <c r="AD119" s="12"/>
      <c r="AE119" s="12"/>
    </row>
    <row r="120" spans="1:31" s="15" customFormat="1" ht="15.2" customHeight="1">
      <c r="A120" s="12"/>
      <c r="B120" s="13"/>
      <c r="C120" s="11" t="s">
        <v>26</v>
      </c>
      <c r="D120" s="12"/>
      <c r="E120" s="12"/>
      <c r="F120" s="16" t="str">
        <f>IF(E20="","",E20)</f>
        <v>Vyplň údaj</v>
      </c>
      <c r="G120" s="12"/>
      <c r="H120" s="12"/>
      <c r="I120" s="11" t="s">
        <v>30</v>
      </c>
      <c r="J120" s="48" t="str">
        <f>E26</f>
        <v xml:space="preserve"> </v>
      </c>
      <c r="K120" s="12"/>
      <c r="L120" s="14"/>
      <c r="S120" s="12"/>
      <c r="T120" s="12"/>
      <c r="U120" s="12"/>
      <c r="V120" s="12"/>
      <c r="W120" s="12"/>
      <c r="X120" s="12"/>
      <c r="Y120" s="12"/>
      <c r="Z120" s="12"/>
      <c r="AA120" s="12"/>
      <c r="AB120" s="12"/>
      <c r="AC120" s="12"/>
      <c r="AD120" s="12"/>
      <c r="AE120" s="12"/>
    </row>
    <row r="121" spans="1:31" s="15" customFormat="1" ht="10.35" customHeight="1">
      <c r="A121" s="12"/>
      <c r="B121" s="13"/>
      <c r="C121" s="12"/>
      <c r="D121" s="12"/>
      <c r="E121" s="12"/>
      <c r="F121" s="12"/>
      <c r="G121" s="12"/>
      <c r="H121" s="12"/>
      <c r="I121" s="12"/>
      <c r="J121" s="12"/>
      <c r="K121" s="12"/>
      <c r="L121" s="14"/>
      <c r="S121" s="12"/>
      <c r="T121" s="12"/>
      <c r="U121" s="12"/>
      <c r="V121" s="12"/>
      <c r="W121" s="12"/>
      <c r="X121" s="12"/>
      <c r="Y121" s="12"/>
      <c r="Z121" s="12"/>
      <c r="AA121" s="12"/>
      <c r="AB121" s="12"/>
      <c r="AC121" s="12"/>
      <c r="AD121" s="12"/>
      <c r="AE121" s="12"/>
    </row>
    <row r="122" spans="1:31" s="71" customFormat="1" ht="29.25" customHeight="1">
      <c r="A122" s="62"/>
      <c r="B122" s="63"/>
      <c r="C122" s="64" t="s">
        <v>162</v>
      </c>
      <c r="D122" s="65" t="s">
        <v>57</v>
      </c>
      <c r="E122" s="65" t="s">
        <v>53</v>
      </c>
      <c r="F122" s="65" t="s">
        <v>54</v>
      </c>
      <c r="G122" s="65" t="s">
        <v>163</v>
      </c>
      <c r="H122" s="65" t="s">
        <v>164</v>
      </c>
      <c r="I122" s="65" t="s">
        <v>165</v>
      </c>
      <c r="J122" s="65" t="s">
        <v>137</v>
      </c>
      <c r="K122" s="66" t="s">
        <v>166</v>
      </c>
      <c r="L122" s="67"/>
      <c r="M122" s="68" t="s">
        <v>1</v>
      </c>
      <c r="N122" s="69" t="s">
        <v>36</v>
      </c>
      <c r="O122" s="69" t="s">
        <v>167</v>
      </c>
      <c r="P122" s="69" t="s">
        <v>168</v>
      </c>
      <c r="Q122" s="69" t="s">
        <v>169</v>
      </c>
      <c r="R122" s="69" t="s">
        <v>170</v>
      </c>
      <c r="S122" s="69" t="s">
        <v>171</v>
      </c>
      <c r="T122" s="70" t="s">
        <v>172</v>
      </c>
      <c r="U122" s="62"/>
      <c r="V122" s="62"/>
      <c r="W122" s="62"/>
      <c r="X122" s="62"/>
      <c r="Y122" s="62"/>
      <c r="Z122" s="62"/>
      <c r="AA122" s="62"/>
      <c r="AB122" s="62"/>
      <c r="AC122" s="62"/>
      <c r="AD122" s="62"/>
      <c r="AE122" s="62"/>
    </row>
    <row r="123" spans="1:63" s="15" customFormat="1" ht="22.7" customHeight="1">
      <c r="A123" s="12"/>
      <c r="B123" s="13"/>
      <c r="C123" s="72" t="s">
        <v>173</v>
      </c>
      <c r="D123" s="12"/>
      <c r="E123" s="12"/>
      <c r="F123" s="12"/>
      <c r="G123" s="12"/>
      <c r="H123" s="12"/>
      <c r="I123" s="12"/>
      <c r="J123" s="73">
        <f>BK123</f>
        <v>0</v>
      </c>
      <c r="K123" s="12"/>
      <c r="L123" s="13"/>
      <c r="M123" s="74"/>
      <c r="N123" s="75"/>
      <c r="O123" s="23"/>
      <c r="P123" s="76">
        <f>P124</f>
        <v>0</v>
      </c>
      <c r="Q123" s="23"/>
      <c r="R123" s="76">
        <f>R124</f>
        <v>0</v>
      </c>
      <c r="S123" s="23"/>
      <c r="T123" s="77">
        <f>T124</f>
        <v>0</v>
      </c>
      <c r="U123" s="12"/>
      <c r="V123" s="12"/>
      <c r="W123" s="12"/>
      <c r="X123" s="12"/>
      <c r="Y123" s="12"/>
      <c r="Z123" s="12"/>
      <c r="AA123" s="12"/>
      <c r="AB123" s="12"/>
      <c r="AC123" s="12"/>
      <c r="AD123" s="12"/>
      <c r="AE123" s="12"/>
      <c r="AT123" s="5" t="s">
        <v>71</v>
      </c>
      <c r="AU123" s="5" t="s">
        <v>139</v>
      </c>
      <c r="BK123" s="78">
        <f>BK124</f>
        <v>0</v>
      </c>
    </row>
    <row r="124" spans="2:63" s="79" customFormat="1" ht="26.1" customHeight="1">
      <c r="B124" s="80"/>
      <c r="D124" s="81" t="s">
        <v>71</v>
      </c>
      <c r="E124" s="82" t="s">
        <v>893</v>
      </c>
      <c r="F124" s="82" t="s">
        <v>894</v>
      </c>
      <c r="J124" s="83">
        <f>BK124</f>
        <v>0</v>
      </c>
      <c r="L124" s="80"/>
      <c r="M124" s="84"/>
      <c r="N124" s="85"/>
      <c r="O124" s="85"/>
      <c r="P124" s="86">
        <f>P125+P151</f>
        <v>0</v>
      </c>
      <c r="Q124" s="85"/>
      <c r="R124" s="86">
        <f>R125+R151</f>
        <v>0</v>
      </c>
      <c r="S124" s="85"/>
      <c r="T124" s="87">
        <f>T125+T151</f>
        <v>0</v>
      </c>
      <c r="AR124" s="81" t="s">
        <v>80</v>
      </c>
      <c r="AT124" s="88" t="s">
        <v>71</v>
      </c>
      <c r="AU124" s="88" t="s">
        <v>72</v>
      </c>
      <c r="AY124" s="81" t="s">
        <v>176</v>
      </c>
      <c r="BK124" s="89">
        <f>BK125+BK151</f>
        <v>0</v>
      </c>
    </row>
    <row r="125" spans="2:63" s="79" customFormat="1" ht="22.7" customHeight="1">
      <c r="B125" s="80"/>
      <c r="D125" s="81" t="s">
        <v>71</v>
      </c>
      <c r="E125" s="90" t="s">
        <v>72</v>
      </c>
      <c r="F125" s="90" t="s">
        <v>2469</v>
      </c>
      <c r="J125" s="91">
        <f>BK125</f>
        <v>0</v>
      </c>
      <c r="L125" s="80"/>
      <c r="M125" s="84"/>
      <c r="N125" s="85"/>
      <c r="O125" s="85"/>
      <c r="P125" s="86">
        <f>SUM(P126:P150)</f>
        <v>0</v>
      </c>
      <c r="Q125" s="85"/>
      <c r="R125" s="86">
        <f>SUM(R126:R150)</f>
        <v>0</v>
      </c>
      <c r="S125" s="85"/>
      <c r="T125" s="87">
        <f>SUM(T126:T150)</f>
        <v>0</v>
      </c>
      <c r="AR125" s="81" t="s">
        <v>76</v>
      </c>
      <c r="AT125" s="88" t="s">
        <v>71</v>
      </c>
      <c r="AU125" s="88" t="s">
        <v>76</v>
      </c>
      <c r="AY125" s="81" t="s">
        <v>176</v>
      </c>
      <c r="BK125" s="89">
        <f>SUM(BK126:BK150)</f>
        <v>0</v>
      </c>
    </row>
    <row r="126" spans="1:65" s="15" customFormat="1" ht="24.2" customHeight="1">
      <c r="A126" s="12"/>
      <c r="B126" s="13"/>
      <c r="C126" s="190" t="s">
        <v>76</v>
      </c>
      <c r="D126" s="190" t="s">
        <v>265</v>
      </c>
      <c r="E126" s="191" t="s">
        <v>2470</v>
      </c>
      <c r="F126" s="192" t="s">
        <v>2599</v>
      </c>
      <c r="G126" s="193" t="s">
        <v>259</v>
      </c>
      <c r="H126" s="194">
        <v>1</v>
      </c>
      <c r="I126" s="2">
        <v>0</v>
      </c>
      <c r="J126" s="195">
        <f aca="true" t="shared" si="0" ref="J126:J150">ROUND(I126*H126,2)</f>
        <v>0</v>
      </c>
      <c r="K126" s="192" t="s">
        <v>1898</v>
      </c>
      <c r="L126" s="196"/>
      <c r="M126" s="197" t="s">
        <v>1</v>
      </c>
      <c r="N126" s="198" t="s">
        <v>37</v>
      </c>
      <c r="O126" s="100"/>
      <c r="P126" s="101">
        <f aca="true" t="shared" si="1" ref="P126:P150">O126*H126</f>
        <v>0</v>
      </c>
      <c r="Q126" s="101">
        <v>0</v>
      </c>
      <c r="R126" s="101">
        <f aca="true" t="shared" si="2" ref="R126:R150">Q126*H126</f>
        <v>0</v>
      </c>
      <c r="S126" s="101">
        <v>0</v>
      </c>
      <c r="T126" s="102">
        <f aca="true" t="shared" si="3" ref="T126:T150">S126*H126</f>
        <v>0</v>
      </c>
      <c r="U126" s="12"/>
      <c r="V126" s="12"/>
      <c r="W126" s="12"/>
      <c r="X126" s="12"/>
      <c r="Y126" s="12"/>
      <c r="Z126" s="12"/>
      <c r="AA126" s="12"/>
      <c r="AB126" s="12"/>
      <c r="AC126" s="12"/>
      <c r="AD126" s="12"/>
      <c r="AE126" s="12"/>
      <c r="AR126" s="103" t="s">
        <v>98</v>
      </c>
      <c r="AT126" s="103" t="s">
        <v>265</v>
      </c>
      <c r="AU126" s="103" t="s">
        <v>80</v>
      </c>
      <c r="AY126" s="5" t="s">
        <v>176</v>
      </c>
      <c r="BE126" s="104">
        <f aca="true" t="shared" si="4" ref="BE126:BE150">IF(N126="základní",J126,0)</f>
        <v>0</v>
      </c>
      <c r="BF126" s="104">
        <f aca="true" t="shared" si="5" ref="BF126:BF150">IF(N126="snížená",J126,0)</f>
        <v>0</v>
      </c>
      <c r="BG126" s="104">
        <f aca="true" t="shared" si="6" ref="BG126:BG150">IF(N126="zákl. přenesená",J126,0)</f>
        <v>0</v>
      </c>
      <c r="BH126" s="104">
        <f aca="true" t="shared" si="7" ref="BH126:BH150">IF(N126="sníž. přenesená",J126,0)</f>
        <v>0</v>
      </c>
      <c r="BI126" s="104">
        <f aca="true" t="shared" si="8" ref="BI126:BI150">IF(N126="nulová",J126,0)</f>
        <v>0</v>
      </c>
      <c r="BJ126" s="5" t="s">
        <v>76</v>
      </c>
      <c r="BK126" s="104">
        <f aca="true" t="shared" si="9" ref="BK126:BK150">ROUND(I126*H126,2)</f>
        <v>0</v>
      </c>
      <c r="BL126" s="5" t="s">
        <v>86</v>
      </c>
      <c r="BM126" s="103" t="s">
        <v>80</v>
      </c>
    </row>
    <row r="127" spans="1:65" s="15" customFormat="1" ht="24.2" customHeight="1">
      <c r="A127" s="12"/>
      <c r="B127" s="13"/>
      <c r="C127" s="190" t="s">
        <v>80</v>
      </c>
      <c r="D127" s="190" t="s">
        <v>265</v>
      </c>
      <c r="E127" s="191" t="s">
        <v>2477</v>
      </c>
      <c r="F127" s="192" t="s">
        <v>2600</v>
      </c>
      <c r="G127" s="193" t="s">
        <v>259</v>
      </c>
      <c r="H127" s="194">
        <v>1</v>
      </c>
      <c r="I127" s="2">
        <v>0</v>
      </c>
      <c r="J127" s="195">
        <f t="shared" si="0"/>
        <v>0</v>
      </c>
      <c r="K127" s="192" t="s">
        <v>1898</v>
      </c>
      <c r="L127" s="196"/>
      <c r="M127" s="197" t="s">
        <v>1</v>
      </c>
      <c r="N127" s="198" t="s">
        <v>37</v>
      </c>
      <c r="O127" s="100"/>
      <c r="P127" s="101">
        <f t="shared" si="1"/>
        <v>0</v>
      </c>
      <c r="Q127" s="101">
        <v>0</v>
      </c>
      <c r="R127" s="101">
        <f t="shared" si="2"/>
        <v>0</v>
      </c>
      <c r="S127" s="101">
        <v>0</v>
      </c>
      <c r="T127" s="102">
        <f t="shared" si="3"/>
        <v>0</v>
      </c>
      <c r="U127" s="12"/>
      <c r="V127" s="12"/>
      <c r="W127" s="12"/>
      <c r="X127" s="12"/>
      <c r="Y127" s="12"/>
      <c r="Z127" s="12"/>
      <c r="AA127" s="12"/>
      <c r="AB127" s="12"/>
      <c r="AC127" s="12"/>
      <c r="AD127" s="12"/>
      <c r="AE127" s="12"/>
      <c r="AR127" s="103" t="s">
        <v>98</v>
      </c>
      <c r="AT127" s="103" t="s">
        <v>265</v>
      </c>
      <c r="AU127" s="103" t="s">
        <v>80</v>
      </c>
      <c r="AY127" s="5" t="s">
        <v>176</v>
      </c>
      <c r="BE127" s="104">
        <f t="shared" si="4"/>
        <v>0</v>
      </c>
      <c r="BF127" s="104">
        <f t="shared" si="5"/>
        <v>0</v>
      </c>
      <c r="BG127" s="104">
        <f t="shared" si="6"/>
        <v>0</v>
      </c>
      <c r="BH127" s="104">
        <f t="shared" si="7"/>
        <v>0</v>
      </c>
      <c r="BI127" s="104">
        <f t="shared" si="8"/>
        <v>0</v>
      </c>
      <c r="BJ127" s="5" t="s">
        <v>76</v>
      </c>
      <c r="BK127" s="104">
        <f t="shared" si="9"/>
        <v>0</v>
      </c>
      <c r="BL127" s="5" t="s">
        <v>86</v>
      </c>
      <c r="BM127" s="103" t="s">
        <v>86</v>
      </c>
    </row>
    <row r="128" spans="1:65" s="15" customFormat="1" ht="24.2" customHeight="1">
      <c r="A128" s="12"/>
      <c r="B128" s="13"/>
      <c r="C128" s="190" t="s">
        <v>83</v>
      </c>
      <c r="D128" s="190" t="s">
        <v>265</v>
      </c>
      <c r="E128" s="191" t="s">
        <v>2578</v>
      </c>
      <c r="F128" s="192" t="s">
        <v>2601</v>
      </c>
      <c r="G128" s="193" t="s">
        <v>259</v>
      </c>
      <c r="H128" s="194">
        <v>1</v>
      </c>
      <c r="I128" s="2">
        <v>0</v>
      </c>
      <c r="J128" s="195">
        <f t="shared" si="0"/>
        <v>0</v>
      </c>
      <c r="K128" s="192" t="s">
        <v>1898</v>
      </c>
      <c r="L128" s="196"/>
      <c r="M128" s="197" t="s">
        <v>1</v>
      </c>
      <c r="N128" s="198" t="s">
        <v>37</v>
      </c>
      <c r="O128" s="100"/>
      <c r="P128" s="101">
        <f t="shared" si="1"/>
        <v>0</v>
      </c>
      <c r="Q128" s="101">
        <v>0</v>
      </c>
      <c r="R128" s="101">
        <f t="shared" si="2"/>
        <v>0</v>
      </c>
      <c r="S128" s="101">
        <v>0</v>
      </c>
      <c r="T128" s="102">
        <f t="shared" si="3"/>
        <v>0</v>
      </c>
      <c r="U128" s="12"/>
      <c r="V128" s="12"/>
      <c r="W128" s="12"/>
      <c r="X128" s="12"/>
      <c r="Y128" s="12"/>
      <c r="Z128" s="12"/>
      <c r="AA128" s="12"/>
      <c r="AB128" s="12"/>
      <c r="AC128" s="12"/>
      <c r="AD128" s="12"/>
      <c r="AE128" s="12"/>
      <c r="AR128" s="103" t="s">
        <v>98</v>
      </c>
      <c r="AT128" s="103" t="s">
        <v>265</v>
      </c>
      <c r="AU128" s="103" t="s">
        <v>80</v>
      </c>
      <c r="AY128" s="5" t="s">
        <v>176</v>
      </c>
      <c r="BE128" s="104">
        <f t="shared" si="4"/>
        <v>0</v>
      </c>
      <c r="BF128" s="104">
        <f t="shared" si="5"/>
        <v>0</v>
      </c>
      <c r="BG128" s="104">
        <f t="shared" si="6"/>
        <v>0</v>
      </c>
      <c r="BH128" s="104">
        <f t="shared" si="7"/>
        <v>0</v>
      </c>
      <c r="BI128" s="104">
        <f t="shared" si="8"/>
        <v>0</v>
      </c>
      <c r="BJ128" s="5" t="s">
        <v>76</v>
      </c>
      <c r="BK128" s="104">
        <f t="shared" si="9"/>
        <v>0</v>
      </c>
      <c r="BL128" s="5" t="s">
        <v>86</v>
      </c>
      <c r="BM128" s="103" t="s">
        <v>92</v>
      </c>
    </row>
    <row r="129" spans="1:65" s="15" customFormat="1" ht="16.5" customHeight="1">
      <c r="A129" s="12"/>
      <c r="B129" s="13"/>
      <c r="C129" s="190" t="s">
        <v>86</v>
      </c>
      <c r="D129" s="190" t="s">
        <v>265</v>
      </c>
      <c r="E129" s="191" t="s">
        <v>2474</v>
      </c>
      <c r="F129" s="192" t="s">
        <v>2602</v>
      </c>
      <c r="G129" s="193" t="s">
        <v>259</v>
      </c>
      <c r="H129" s="194">
        <v>1</v>
      </c>
      <c r="I129" s="2">
        <v>0</v>
      </c>
      <c r="J129" s="195">
        <f t="shared" si="0"/>
        <v>0</v>
      </c>
      <c r="K129" s="192" t="s">
        <v>1898</v>
      </c>
      <c r="L129" s="196"/>
      <c r="M129" s="197" t="s">
        <v>1</v>
      </c>
      <c r="N129" s="198" t="s">
        <v>37</v>
      </c>
      <c r="O129" s="100"/>
      <c r="P129" s="101">
        <f t="shared" si="1"/>
        <v>0</v>
      </c>
      <c r="Q129" s="101">
        <v>0</v>
      </c>
      <c r="R129" s="101">
        <f t="shared" si="2"/>
        <v>0</v>
      </c>
      <c r="S129" s="101">
        <v>0</v>
      </c>
      <c r="T129" s="102">
        <f t="shared" si="3"/>
        <v>0</v>
      </c>
      <c r="U129" s="12"/>
      <c r="V129" s="12"/>
      <c r="W129" s="12"/>
      <c r="X129" s="12"/>
      <c r="Y129" s="12"/>
      <c r="Z129" s="12"/>
      <c r="AA129" s="12"/>
      <c r="AB129" s="12"/>
      <c r="AC129" s="12"/>
      <c r="AD129" s="12"/>
      <c r="AE129" s="12"/>
      <c r="AR129" s="103" t="s">
        <v>98</v>
      </c>
      <c r="AT129" s="103" t="s">
        <v>265</v>
      </c>
      <c r="AU129" s="103" t="s">
        <v>80</v>
      </c>
      <c r="AY129" s="5" t="s">
        <v>176</v>
      </c>
      <c r="BE129" s="104">
        <f t="shared" si="4"/>
        <v>0</v>
      </c>
      <c r="BF129" s="104">
        <f t="shared" si="5"/>
        <v>0</v>
      </c>
      <c r="BG129" s="104">
        <f t="shared" si="6"/>
        <v>0</v>
      </c>
      <c r="BH129" s="104">
        <f t="shared" si="7"/>
        <v>0</v>
      </c>
      <c r="BI129" s="104">
        <f t="shared" si="8"/>
        <v>0</v>
      </c>
      <c r="BJ129" s="5" t="s">
        <v>76</v>
      </c>
      <c r="BK129" s="104">
        <f t="shared" si="9"/>
        <v>0</v>
      </c>
      <c r="BL129" s="5" t="s">
        <v>86</v>
      </c>
      <c r="BM129" s="103" t="s">
        <v>98</v>
      </c>
    </row>
    <row r="130" spans="1:65" s="15" customFormat="1" ht="24.2" customHeight="1">
      <c r="A130" s="12"/>
      <c r="B130" s="13"/>
      <c r="C130" s="190" t="s">
        <v>89</v>
      </c>
      <c r="D130" s="190" t="s">
        <v>265</v>
      </c>
      <c r="E130" s="191" t="s">
        <v>2593</v>
      </c>
      <c r="F130" s="192" t="s">
        <v>2603</v>
      </c>
      <c r="G130" s="193" t="s">
        <v>259</v>
      </c>
      <c r="H130" s="194">
        <v>1</v>
      </c>
      <c r="I130" s="2">
        <v>0</v>
      </c>
      <c r="J130" s="195">
        <f t="shared" si="0"/>
        <v>0</v>
      </c>
      <c r="K130" s="192" t="s">
        <v>1898</v>
      </c>
      <c r="L130" s="196"/>
      <c r="M130" s="197" t="s">
        <v>1</v>
      </c>
      <c r="N130" s="198" t="s">
        <v>37</v>
      </c>
      <c r="O130" s="100"/>
      <c r="P130" s="101">
        <f t="shared" si="1"/>
        <v>0</v>
      </c>
      <c r="Q130" s="101">
        <v>0</v>
      </c>
      <c r="R130" s="101">
        <f t="shared" si="2"/>
        <v>0</v>
      </c>
      <c r="S130" s="101">
        <v>0</v>
      </c>
      <c r="T130" s="102">
        <f t="shared" si="3"/>
        <v>0</v>
      </c>
      <c r="U130" s="12"/>
      <c r="V130" s="12"/>
      <c r="W130" s="12"/>
      <c r="X130" s="12"/>
      <c r="Y130" s="12"/>
      <c r="Z130" s="12"/>
      <c r="AA130" s="12"/>
      <c r="AB130" s="12"/>
      <c r="AC130" s="12"/>
      <c r="AD130" s="12"/>
      <c r="AE130" s="12"/>
      <c r="AR130" s="103" t="s">
        <v>98</v>
      </c>
      <c r="AT130" s="103" t="s">
        <v>265</v>
      </c>
      <c r="AU130" s="103" t="s">
        <v>80</v>
      </c>
      <c r="AY130" s="5" t="s">
        <v>176</v>
      </c>
      <c r="BE130" s="104">
        <f t="shared" si="4"/>
        <v>0</v>
      </c>
      <c r="BF130" s="104">
        <f t="shared" si="5"/>
        <v>0</v>
      </c>
      <c r="BG130" s="104">
        <f t="shared" si="6"/>
        <v>0</v>
      </c>
      <c r="BH130" s="104">
        <f t="shared" si="7"/>
        <v>0</v>
      </c>
      <c r="BI130" s="104">
        <f t="shared" si="8"/>
        <v>0</v>
      </c>
      <c r="BJ130" s="5" t="s">
        <v>76</v>
      </c>
      <c r="BK130" s="104">
        <f t="shared" si="9"/>
        <v>0</v>
      </c>
      <c r="BL130" s="5" t="s">
        <v>86</v>
      </c>
      <c r="BM130" s="103" t="s">
        <v>129</v>
      </c>
    </row>
    <row r="131" spans="1:65" s="15" customFormat="1" ht="48.95" customHeight="1">
      <c r="A131" s="12"/>
      <c r="B131" s="13"/>
      <c r="C131" s="190" t="s">
        <v>92</v>
      </c>
      <c r="D131" s="190" t="s">
        <v>265</v>
      </c>
      <c r="E131" s="191" t="s">
        <v>2604</v>
      </c>
      <c r="F131" s="192" t="s">
        <v>2605</v>
      </c>
      <c r="G131" s="193" t="s">
        <v>259</v>
      </c>
      <c r="H131" s="194">
        <v>1</v>
      </c>
      <c r="I131" s="2">
        <v>0</v>
      </c>
      <c r="J131" s="195">
        <f t="shared" si="0"/>
        <v>0</v>
      </c>
      <c r="K131" s="192" t="s">
        <v>1898</v>
      </c>
      <c r="L131" s="196"/>
      <c r="M131" s="197" t="s">
        <v>1</v>
      </c>
      <c r="N131" s="198" t="s">
        <v>37</v>
      </c>
      <c r="O131" s="100"/>
      <c r="P131" s="101">
        <f t="shared" si="1"/>
        <v>0</v>
      </c>
      <c r="Q131" s="101">
        <v>0</v>
      </c>
      <c r="R131" s="101">
        <f t="shared" si="2"/>
        <v>0</v>
      </c>
      <c r="S131" s="101">
        <v>0</v>
      </c>
      <c r="T131" s="102">
        <f t="shared" si="3"/>
        <v>0</v>
      </c>
      <c r="U131" s="12"/>
      <c r="V131" s="12"/>
      <c r="W131" s="12"/>
      <c r="X131" s="12"/>
      <c r="Y131" s="12"/>
      <c r="Z131" s="12"/>
      <c r="AA131" s="12"/>
      <c r="AB131" s="12"/>
      <c r="AC131" s="12"/>
      <c r="AD131" s="12"/>
      <c r="AE131" s="12"/>
      <c r="AR131" s="103" t="s">
        <v>98</v>
      </c>
      <c r="AT131" s="103" t="s">
        <v>265</v>
      </c>
      <c r="AU131" s="103" t="s">
        <v>80</v>
      </c>
      <c r="AY131" s="5" t="s">
        <v>176</v>
      </c>
      <c r="BE131" s="104">
        <f t="shared" si="4"/>
        <v>0</v>
      </c>
      <c r="BF131" s="104">
        <f t="shared" si="5"/>
        <v>0</v>
      </c>
      <c r="BG131" s="104">
        <f t="shared" si="6"/>
        <v>0</v>
      </c>
      <c r="BH131" s="104">
        <f t="shared" si="7"/>
        <v>0</v>
      </c>
      <c r="BI131" s="104">
        <f t="shared" si="8"/>
        <v>0</v>
      </c>
      <c r="BJ131" s="5" t="s">
        <v>76</v>
      </c>
      <c r="BK131" s="104">
        <f t="shared" si="9"/>
        <v>0</v>
      </c>
      <c r="BL131" s="5" t="s">
        <v>86</v>
      </c>
      <c r="BM131" s="103" t="s">
        <v>211</v>
      </c>
    </row>
    <row r="132" spans="1:65" s="15" customFormat="1" ht="55.5" customHeight="1">
      <c r="A132" s="12"/>
      <c r="B132" s="13"/>
      <c r="C132" s="190" t="s">
        <v>95</v>
      </c>
      <c r="D132" s="190" t="s">
        <v>265</v>
      </c>
      <c r="E132" s="191" t="s">
        <v>2606</v>
      </c>
      <c r="F132" s="192" t="s">
        <v>2607</v>
      </c>
      <c r="G132" s="193" t="s">
        <v>259</v>
      </c>
      <c r="H132" s="194">
        <v>1</v>
      </c>
      <c r="I132" s="2">
        <v>0</v>
      </c>
      <c r="J132" s="195">
        <f t="shared" si="0"/>
        <v>0</v>
      </c>
      <c r="K132" s="192" t="s">
        <v>1898</v>
      </c>
      <c r="L132" s="196"/>
      <c r="M132" s="197" t="s">
        <v>1</v>
      </c>
      <c r="N132" s="198" t="s">
        <v>37</v>
      </c>
      <c r="O132" s="100"/>
      <c r="P132" s="101">
        <f t="shared" si="1"/>
        <v>0</v>
      </c>
      <c r="Q132" s="101">
        <v>0</v>
      </c>
      <c r="R132" s="101">
        <f t="shared" si="2"/>
        <v>0</v>
      </c>
      <c r="S132" s="101">
        <v>0</v>
      </c>
      <c r="T132" s="102">
        <f t="shared" si="3"/>
        <v>0</v>
      </c>
      <c r="U132" s="12"/>
      <c r="V132" s="12"/>
      <c r="W132" s="12"/>
      <c r="X132" s="12"/>
      <c r="Y132" s="12"/>
      <c r="Z132" s="12"/>
      <c r="AA132" s="12"/>
      <c r="AB132" s="12"/>
      <c r="AC132" s="12"/>
      <c r="AD132" s="12"/>
      <c r="AE132" s="12"/>
      <c r="AR132" s="103" t="s">
        <v>98</v>
      </c>
      <c r="AT132" s="103" t="s">
        <v>265</v>
      </c>
      <c r="AU132" s="103" t="s">
        <v>80</v>
      </c>
      <c r="AY132" s="5" t="s">
        <v>176</v>
      </c>
      <c r="BE132" s="104">
        <f t="shared" si="4"/>
        <v>0</v>
      </c>
      <c r="BF132" s="104">
        <f t="shared" si="5"/>
        <v>0</v>
      </c>
      <c r="BG132" s="104">
        <f t="shared" si="6"/>
        <v>0</v>
      </c>
      <c r="BH132" s="104">
        <f t="shared" si="7"/>
        <v>0</v>
      </c>
      <c r="BI132" s="104">
        <f t="shared" si="8"/>
        <v>0</v>
      </c>
      <c r="BJ132" s="5" t="s">
        <v>76</v>
      </c>
      <c r="BK132" s="104">
        <f t="shared" si="9"/>
        <v>0</v>
      </c>
      <c r="BL132" s="5" t="s">
        <v>86</v>
      </c>
      <c r="BM132" s="103" t="s">
        <v>222</v>
      </c>
    </row>
    <row r="133" spans="1:65" s="15" customFormat="1" ht="24.2" customHeight="1">
      <c r="A133" s="12"/>
      <c r="B133" s="13"/>
      <c r="C133" s="190" t="s">
        <v>98</v>
      </c>
      <c r="D133" s="190" t="s">
        <v>265</v>
      </c>
      <c r="E133" s="191" t="s">
        <v>2557</v>
      </c>
      <c r="F133" s="192" t="s">
        <v>2608</v>
      </c>
      <c r="G133" s="193" t="s">
        <v>259</v>
      </c>
      <c r="H133" s="194">
        <v>1</v>
      </c>
      <c r="I133" s="2">
        <v>0</v>
      </c>
      <c r="J133" s="195">
        <f t="shared" si="0"/>
        <v>0</v>
      </c>
      <c r="K133" s="192" t="s">
        <v>1898</v>
      </c>
      <c r="L133" s="196"/>
      <c r="M133" s="197" t="s">
        <v>1</v>
      </c>
      <c r="N133" s="198"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98</v>
      </c>
      <c r="AT133" s="103" t="s">
        <v>265</v>
      </c>
      <c r="AU133" s="103" t="s">
        <v>80</v>
      </c>
      <c r="AY133" s="5" t="s">
        <v>176</v>
      </c>
      <c r="BE133" s="104">
        <f t="shared" si="4"/>
        <v>0</v>
      </c>
      <c r="BF133" s="104">
        <f t="shared" si="5"/>
        <v>0</v>
      </c>
      <c r="BG133" s="104">
        <f t="shared" si="6"/>
        <v>0</v>
      </c>
      <c r="BH133" s="104">
        <f t="shared" si="7"/>
        <v>0</v>
      </c>
      <c r="BI133" s="104">
        <f t="shared" si="8"/>
        <v>0</v>
      </c>
      <c r="BJ133" s="5" t="s">
        <v>76</v>
      </c>
      <c r="BK133" s="104">
        <f t="shared" si="9"/>
        <v>0</v>
      </c>
      <c r="BL133" s="5" t="s">
        <v>86</v>
      </c>
      <c r="BM133" s="103" t="s">
        <v>230</v>
      </c>
    </row>
    <row r="134" spans="1:65" s="15" customFormat="1" ht="37.7" customHeight="1">
      <c r="A134" s="12"/>
      <c r="B134" s="13"/>
      <c r="C134" s="190" t="s">
        <v>126</v>
      </c>
      <c r="D134" s="190" t="s">
        <v>265</v>
      </c>
      <c r="E134" s="191" t="s">
        <v>2609</v>
      </c>
      <c r="F134" s="192" t="s">
        <v>2610</v>
      </c>
      <c r="G134" s="193" t="s">
        <v>259</v>
      </c>
      <c r="H134" s="194">
        <v>2</v>
      </c>
      <c r="I134" s="2">
        <v>0</v>
      </c>
      <c r="J134" s="195">
        <f t="shared" si="0"/>
        <v>0</v>
      </c>
      <c r="K134" s="192" t="s">
        <v>1898</v>
      </c>
      <c r="L134" s="196"/>
      <c r="M134" s="197" t="s">
        <v>1</v>
      </c>
      <c r="N134" s="198"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98</v>
      </c>
      <c r="AT134" s="103" t="s">
        <v>265</v>
      </c>
      <c r="AU134" s="103" t="s">
        <v>80</v>
      </c>
      <c r="AY134" s="5" t="s">
        <v>176</v>
      </c>
      <c r="BE134" s="104">
        <f t="shared" si="4"/>
        <v>0</v>
      </c>
      <c r="BF134" s="104">
        <f t="shared" si="5"/>
        <v>0</v>
      </c>
      <c r="BG134" s="104">
        <f t="shared" si="6"/>
        <v>0</v>
      </c>
      <c r="BH134" s="104">
        <f t="shared" si="7"/>
        <v>0</v>
      </c>
      <c r="BI134" s="104">
        <f t="shared" si="8"/>
        <v>0</v>
      </c>
      <c r="BJ134" s="5" t="s">
        <v>76</v>
      </c>
      <c r="BK134" s="104">
        <f t="shared" si="9"/>
        <v>0</v>
      </c>
      <c r="BL134" s="5" t="s">
        <v>86</v>
      </c>
      <c r="BM134" s="103" t="s">
        <v>245</v>
      </c>
    </row>
    <row r="135" spans="1:65" s="15" customFormat="1" ht="21.75" customHeight="1">
      <c r="A135" s="12"/>
      <c r="B135" s="13"/>
      <c r="C135" s="190" t="s">
        <v>129</v>
      </c>
      <c r="D135" s="190" t="s">
        <v>265</v>
      </c>
      <c r="E135" s="191" t="s">
        <v>2611</v>
      </c>
      <c r="F135" s="192" t="s">
        <v>2612</v>
      </c>
      <c r="G135" s="193" t="s">
        <v>259</v>
      </c>
      <c r="H135" s="194">
        <v>1</v>
      </c>
      <c r="I135" s="2">
        <v>0</v>
      </c>
      <c r="J135" s="195">
        <f t="shared" si="0"/>
        <v>0</v>
      </c>
      <c r="K135" s="192" t="s">
        <v>1898</v>
      </c>
      <c r="L135" s="196"/>
      <c r="M135" s="197" t="s">
        <v>1</v>
      </c>
      <c r="N135" s="198" t="s">
        <v>37</v>
      </c>
      <c r="O135" s="100"/>
      <c r="P135" s="101">
        <f t="shared" si="1"/>
        <v>0</v>
      </c>
      <c r="Q135" s="101">
        <v>0</v>
      </c>
      <c r="R135" s="101">
        <f t="shared" si="2"/>
        <v>0</v>
      </c>
      <c r="S135" s="101">
        <v>0</v>
      </c>
      <c r="T135" s="102">
        <f t="shared" si="3"/>
        <v>0</v>
      </c>
      <c r="U135" s="12"/>
      <c r="V135" s="12"/>
      <c r="W135" s="12"/>
      <c r="X135" s="12"/>
      <c r="Y135" s="12"/>
      <c r="Z135" s="12"/>
      <c r="AA135" s="12"/>
      <c r="AB135" s="12"/>
      <c r="AC135" s="12"/>
      <c r="AD135" s="12"/>
      <c r="AE135" s="12"/>
      <c r="AR135" s="103" t="s">
        <v>98</v>
      </c>
      <c r="AT135" s="103" t="s">
        <v>265</v>
      </c>
      <c r="AU135" s="103" t="s">
        <v>80</v>
      </c>
      <c r="AY135" s="5" t="s">
        <v>176</v>
      </c>
      <c r="BE135" s="104">
        <f t="shared" si="4"/>
        <v>0</v>
      </c>
      <c r="BF135" s="104">
        <f t="shared" si="5"/>
        <v>0</v>
      </c>
      <c r="BG135" s="104">
        <f t="shared" si="6"/>
        <v>0</v>
      </c>
      <c r="BH135" s="104">
        <f t="shared" si="7"/>
        <v>0</v>
      </c>
      <c r="BI135" s="104">
        <f t="shared" si="8"/>
        <v>0</v>
      </c>
      <c r="BJ135" s="5" t="s">
        <v>76</v>
      </c>
      <c r="BK135" s="104">
        <f t="shared" si="9"/>
        <v>0</v>
      </c>
      <c r="BL135" s="5" t="s">
        <v>86</v>
      </c>
      <c r="BM135" s="103" t="s">
        <v>252</v>
      </c>
    </row>
    <row r="136" spans="1:65" s="15" customFormat="1" ht="16.5" customHeight="1">
      <c r="A136" s="12"/>
      <c r="B136" s="13"/>
      <c r="C136" s="190" t="s">
        <v>256</v>
      </c>
      <c r="D136" s="190" t="s">
        <v>265</v>
      </c>
      <c r="E136" s="191" t="s">
        <v>2613</v>
      </c>
      <c r="F136" s="192" t="s">
        <v>2614</v>
      </c>
      <c r="G136" s="193" t="s">
        <v>259</v>
      </c>
      <c r="H136" s="194">
        <v>4</v>
      </c>
      <c r="I136" s="2">
        <v>0</v>
      </c>
      <c r="J136" s="195">
        <f t="shared" si="0"/>
        <v>0</v>
      </c>
      <c r="K136" s="192" t="s">
        <v>1898</v>
      </c>
      <c r="L136" s="196"/>
      <c r="M136" s="197" t="s">
        <v>1</v>
      </c>
      <c r="N136" s="198" t="s">
        <v>37</v>
      </c>
      <c r="O136" s="100"/>
      <c r="P136" s="101">
        <f t="shared" si="1"/>
        <v>0</v>
      </c>
      <c r="Q136" s="101">
        <v>0</v>
      </c>
      <c r="R136" s="101">
        <f t="shared" si="2"/>
        <v>0</v>
      </c>
      <c r="S136" s="101">
        <v>0</v>
      </c>
      <c r="T136" s="102">
        <f t="shared" si="3"/>
        <v>0</v>
      </c>
      <c r="U136" s="12"/>
      <c r="V136" s="12"/>
      <c r="W136" s="12"/>
      <c r="X136" s="12"/>
      <c r="Y136" s="12"/>
      <c r="Z136" s="12"/>
      <c r="AA136" s="12"/>
      <c r="AB136" s="12"/>
      <c r="AC136" s="12"/>
      <c r="AD136" s="12"/>
      <c r="AE136" s="12"/>
      <c r="AR136" s="103" t="s">
        <v>98</v>
      </c>
      <c r="AT136" s="103" t="s">
        <v>265</v>
      </c>
      <c r="AU136" s="103" t="s">
        <v>80</v>
      </c>
      <c r="AY136" s="5" t="s">
        <v>176</v>
      </c>
      <c r="BE136" s="104">
        <f t="shared" si="4"/>
        <v>0</v>
      </c>
      <c r="BF136" s="104">
        <f t="shared" si="5"/>
        <v>0</v>
      </c>
      <c r="BG136" s="104">
        <f t="shared" si="6"/>
        <v>0</v>
      </c>
      <c r="BH136" s="104">
        <f t="shared" si="7"/>
        <v>0</v>
      </c>
      <c r="BI136" s="104">
        <f t="shared" si="8"/>
        <v>0</v>
      </c>
      <c r="BJ136" s="5" t="s">
        <v>76</v>
      </c>
      <c r="BK136" s="104">
        <f t="shared" si="9"/>
        <v>0</v>
      </c>
      <c r="BL136" s="5" t="s">
        <v>86</v>
      </c>
      <c r="BM136" s="103" t="s">
        <v>260</v>
      </c>
    </row>
    <row r="137" spans="1:65" s="15" customFormat="1" ht="16.5" customHeight="1">
      <c r="A137" s="12"/>
      <c r="B137" s="13"/>
      <c r="C137" s="190" t="s">
        <v>211</v>
      </c>
      <c r="D137" s="190" t="s">
        <v>265</v>
      </c>
      <c r="E137" s="191" t="s">
        <v>2615</v>
      </c>
      <c r="F137" s="192" t="s">
        <v>2616</v>
      </c>
      <c r="G137" s="193" t="s">
        <v>259</v>
      </c>
      <c r="H137" s="194">
        <v>1</v>
      </c>
      <c r="I137" s="2">
        <v>0</v>
      </c>
      <c r="J137" s="195">
        <f t="shared" si="0"/>
        <v>0</v>
      </c>
      <c r="K137" s="192" t="s">
        <v>1898</v>
      </c>
      <c r="L137" s="196"/>
      <c r="M137" s="197" t="s">
        <v>1</v>
      </c>
      <c r="N137" s="198"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98</v>
      </c>
      <c r="AT137" s="103" t="s">
        <v>265</v>
      </c>
      <c r="AU137" s="103" t="s">
        <v>80</v>
      </c>
      <c r="AY137" s="5" t="s">
        <v>176</v>
      </c>
      <c r="BE137" s="104">
        <f t="shared" si="4"/>
        <v>0</v>
      </c>
      <c r="BF137" s="104">
        <f t="shared" si="5"/>
        <v>0</v>
      </c>
      <c r="BG137" s="104">
        <f t="shared" si="6"/>
        <v>0</v>
      </c>
      <c r="BH137" s="104">
        <f t="shared" si="7"/>
        <v>0</v>
      </c>
      <c r="BI137" s="104">
        <f t="shared" si="8"/>
        <v>0</v>
      </c>
      <c r="BJ137" s="5" t="s">
        <v>76</v>
      </c>
      <c r="BK137" s="104">
        <f t="shared" si="9"/>
        <v>0</v>
      </c>
      <c r="BL137" s="5" t="s">
        <v>86</v>
      </c>
      <c r="BM137" s="103" t="s">
        <v>268</v>
      </c>
    </row>
    <row r="138" spans="1:65" s="15" customFormat="1" ht="16.5" customHeight="1">
      <c r="A138" s="12"/>
      <c r="B138" s="13"/>
      <c r="C138" s="190" t="s">
        <v>264</v>
      </c>
      <c r="D138" s="190" t="s">
        <v>265</v>
      </c>
      <c r="E138" s="191" t="s">
        <v>2617</v>
      </c>
      <c r="F138" s="192" t="s">
        <v>2618</v>
      </c>
      <c r="G138" s="193" t="s">
        <v>259</v>
      </c>
      <c r="H138" s="194">
        <v>2</v>
      </c>
      <c r="I138" s="2">
        <v>0</v>
      </c>
      <c r="J138" s="195">
        <f t="shared" si="0"/>
        <v>0</v>
      </c>
      <c r="K138" s="192" t="s">
        <v>1898</v>
      </c>
      <c r="L138" s="196"/>
      <c r="M138" s="197" t="s">
        <v>1</v>
      </c>
      <c r="N138" s="198" t="s">
        <v>37</v>
      </c>
      <c r="O138" s="100"/>
      <c r="P138" s="101">
        <f t="shared" si="1"/>
        <v>0</v>
      </c>
      <c r="Q138" s="101">
        <v>0</v>
      </c>
      <c r="R138" s="101">
        <f t="shared" si="2"/>
        <v>0</v>
      </c>
      <c r="S138" s="101">
        <v>0</v>
      </c>
      <c r="T138" s="102">
        <f t="shared" si="3"/>
        <v>0</v>
      </c>
      <c r="U138" s="12"/>
      <c r="V138" s="12"/>
      <c r="W138" s="12"/>
      <c r="X138" s="12"/>
      <c r="Y138" s="12"/>
      <c r="Z138" s="12"/>
      <c r="AA138" s="12"/>
      <c r="AB138" s="12"/>
      <c r="AC138" s="12"/>
      <c r="AD138" s="12"/>
      <c r="AE138" s="12"/>
      <c r="AR138" s="103" t="s">
        <v>98</v>
      </c>
      <c r="AT138" s="103" t="s">
        <v>265</v>
      </c>
      <c r="AU138" s="103" t="s">
        <v>80</v>
      </c>
      <c r="AY138" s="5" t="s">
        <v>176</v>
      </c>
      <c r="BE138" s="104">
        <f t="shared" si="4"/>
        <v>0</v>
      </c>
      <c r="BF138" s="104">
        <f t="shared" si="5"/>
        <v>0</v>
      </c>
      <c r="BG138" s="104">
        <f t="shared" si="6"/>
        <v>0</v>
      </c>
      <c r="BH138" s="104">
        <f t="shared" si="7"/>
        <v>0</v>
      </c>
      <c r="BI138" s="104">
        <f t="shared" si="8"/>
        <v>0</v>
      </c>
      <c r="BJ138" s="5" t="s">
        <v>76</v>
      </c>
      <c r="BK138" s="104">
        <f t="shared" si="9"/>
        <v>0</v>
      </c>
      <c r="BL138" s="5" t="s">
        <v>86</v>
      </c>
      <c r="BM138" s="103" t="s">
        <v>272</v>
      </c>
    </row>
    <row r="139" spans="1:65" s="15" customFormat="1" ht="16.5" customHeight="1">
      <c r="A139" s="12"/>
      <c r="B139" s="13"/>
      <c r="C139" s="190" t="s">
        <v>222</v>
      </c>
      <c r="D139" s="190" t="s">
        <v>265</v>
      </c>
      <c r="E139" s="191" t="s">
        <v>2619</v>
      </c>
      <c r="F139" s="192" t="s">
        <v>2620</v>
      </c>
      <c r="G139" s="193" t="s">
        <v>259</v>
      </c>
      <c r="H139" s="194">
        <v>2</v>
      </c>
      <c r="I139" s="2">
        <v>0</v>
      </c>
      <c r="J139" s="195">
        <f t="shared" si="0"/>
        <v>0</v>
      </c>
      <c r="K139" s="192" t="s">
        <v>1898</v>
      </c>
      <c r="L139" s="196"/>
      <c r="M139" s="197" t="s">
        <v>1</v>
      </c>
      <c r="N139" s="198" t="s">
        <v>37</v>
      </c>
      <c r="O139" s="100"/>
      <c r="P139" s="101">
        <f t="shared" si="1"/>
        <v>0</v>
      </c>
      <c r="Q139" s="101">
        <v>0</v>
      </c>
      <c r="R139" s="101">
        <f t="shared" si="2"/>
        <v>0</v>
      </c>
      <c r="S139" s="101">
        <v>0</v>
      </c>
      <c r="T139" s="102">
        <f t="shared" si="3"/>
        <v>0</v>
      </c>
      <c r="U139" s="12"/>
      <c r="V139" s="12"/>
      <c r="W139" s="12"/>
      <c r="X139" s="12"/>
      <c r="Y139" s="12"/>
      <c r="Z139" s="12"/>
      <c r="AA139" s="12"/>
      <c r="AB139" s="12"/>
      <c r="AC139" s="12"/>
      <c r="AD139" s="12"/>
      <c r="AE139" s="12"/>
      <c r="AR139" s="103" t="s">
        <v>98</v>
      </c>
      <c r="AT139" s="103" t="s">
        <v>265</v>
      </c>
      <c r="AU139" s="103" t="s">
        <v>80</v>
      </c>
      <c r="AY139" s="5" t="s">
        <v>176</v>
      </c>
      <c r="BE139" s="104">
        <f t="shared" si="4"/>
        <v>0</v>
      </c>
      <c r="BF139" s="104">
        <f t="shared" si="5"/>
        <v>0</v>
      </c>
      <c r="BG139" s="104">
        <f t="shared" si="6"/>
        <v>0</v>
      </c>
      <c r="BH139" s="104">
        <f t="shared" si="7"/>
        <v>0</v>
      </c>
      <c r="BI139" s="104">
        <f t="shared" si="8"/>
        <v>0</v>
      </c>
      <c r="BJ139" s="5" t="s">
        <v>76</v>
      </c>
      <c r="BK139" s="104">
        <f t="shared" si="9"/>
        <v>0</v>
      </c>
      <c r="BL139" s="5" t="s">
        <v>86</v>
      </c>
      <c r="BM139" s="103" t="s">
        <v>278</v>
      </c>
    </row>
    <row r="140" spans="1:65" s="15" customFormat="1" ht="21.75" customHeight="1">
      <c r="A140" s="12"/>
      <c r="B140" s="13"/>
      <c r="C140" s="190" t="s">
        <v>8</v>
      </c>
      <c r="D140" s="190" t="s">
        <v>265</v>
      </c>
      <c r="E140" s="191" t="s">
        <v>2621</v>
      </c>
      <c r="F140" s="192" t="s">
        <v>2622</v>
      </c>
      <c r="G140" s="193" t="s">
        <v>259</v>
      </c>
      <c r="H140" s="194">
        <v>1</v>
      </c>
      <c r="I140" s="2">
        <v>0</v>
      </c>
      <c r="J140" s="195">
        <f t="shared" si="0"/>
        <v>0</v>
      </c>
      <c r="K140" s="192" t="s">
        <v>1898</v>
      </c>
      <c r="L140" s="196"/>
      <c r="M140" s="197" t="s">
        <v>1</v>
      </c>
      <c r="N140" s="198" t="s">
        <v>37</v>
      </c>
      <c r="O140" s="100"/>
      <c r="P140" s="101">
        <f t="shared" si="1"/>
        <v>0</v>
      </c>
      <c r="Q140" s="101">
        <v>0</v>
      </c>
      <c r="R140" s="101">
        <f t="shared" si="2"/>
        <v>0</v>
      </c>
      <c r="S140" s="101">
        <v>0</v>
      </c>
      <c r="T140" s="102">
        <f t="shared" si="3"/>
        <v>0</v>
      </c>
      <c r="U140" s="12"/>
      <c r="V140" s="12"/>
      <c r="W140" s="12"/>
      <c r="X140" s="12"/>
      <c r="Y140" s="12"/>
      <c r="Z140" s="12"/>
      <c r="AA140" s="12"/>
      <c r="AB140" s="12"/>
      <c r="AC140" s="12"/>
      <c r="AD140" s="12"/>
      <c r="AE140" s="12"/>
      <c r="AR140" s="103" t="s">
        <v>98</v>
      </c>
      <c r="AT140" s="103" t="s">
        <v>265</v>
      </c>
      <c r="AU140" s="103" t="s">
        <v>80</v>
      </c>
      <c r="AY140" s="5" t="s">
        <v>176</v>
      </c>
      <c r="BE140" s="104">
        <f t="shared" si="4"/>
        <v>0</v>
      </c>
      <c r="BF140" s="104">
        <f t="shared" si="5"/>
        <v>0</v>
      </c>
      <c r="BG140" s="104">
        <f t="shared" si="6"/>
        <v>0</v>
      </c>
      <c r="BH140" s="104">
        <f t="shared" si="7"/>
        <v>0</v>
      </c>
      <c r="BI140" s="104">
        <f t="shared" si="8"/>
        <v>0</v>
      </c>
      <c r="BJ140" s="5" t="s">
        <v>76</v>
      </c>
      <c r="BK140" s="104">
        <f t="shared" si="9"/>
        <v>0</v>
      </c>
      <c r="BL140" s="5" t="s">
        <v>86</v>
      </c>
      <c r="BM140" s="103" t="s">
        <v>284</v>
      </c>
    </row>
    <row r="141" spans="1:65" s="15" customFormat="1" ht="16.5" customHeight="1">
      <c r="A141" s="12"/>
      <c r="B141" s="13"/>
      <c r="C141" s="190" t="s">
        <v>230</v>
      </c>
      <c r="D141" s="190" t="s">
        <v>265</v>
      </c>
      <c r="E141" s="191" t="s">
        <v>2623</v>
      </c>
      <c r="F141" s="192" t="s">
        <v>2624</v>
      </c>
      <c r="G141" s="193" t="s">
        <v>259</v>
      </c>
      <c r="H141" s="194">
        <v>1</v>
      </c>
      <c r="I141" s="2">
        <v>0</v>
      </c>
      <c r="J141" s="195">
        <f t="shared" si="0"/>
        <v>0</v>
      </c>
      <c r="K141" s="192" t="s">
        <v>1898</v>
      </c>
      <c r="L141" s="196"/>
      <c r="M141" s="197" t="s">
        <v>1</v>
      </c>
      <c r="N141" s="198" t="s">
        <v>37</v>
      </c>
      <c r="O141" s="100"/>
      <c r="P141" s="101">
        <f t="shared" si="1"/>
        <v>0</v>
      </c>
      <c r="Q141" s="101">
        <v>0</v>
      </c>
      <c r="R141" s="101">
        <f t="shared" si="2"/>
        <v>0</v>
      </c>
      <c r="S141" s="101">
        <v>0</v>
      </c>
      <c r="T141" s="102">
        <f t="shared" si="3"/>
        <v>0</v>
      </c>
      <c r="U141" s="12"/>
      <c r="V141" s="12"/>
      <c r="W141" s="12"/>
      <c r="X141" s="12"/>
      <c r="Y141" s="12"/>
      <c r="Z141" s="12"/>
      <c r="AA141" s="12"/>
      <c r="AB141" s="12"/>
      <c r="AC141" s="12"/>
      <c r="AD141" s="12"/>
      <c r="AE141" s="12"/>
      <c r="AR141" s="103" t="s">
        <v>98</v>
      </c>
      <c r="AT141" s="103" t="s">
        <v>265</v>
      </c>
      <c r="AU141" s="103" t="s">
        <v>80</v>
      </c>
      <c r="AY141" s="5" t="s">
        <v>176</v>
      </c>
      <c r="BE141" s="104">
        <f t="shared" si="4"/>
        <v>0</v>
      </c>
      <c r="BF141" s="104">
        <f t="shared" si="5"/>
        <v>0</v>
      </c>
      <c r="BG141" s="104">
        <f t="shared" si="6"/>
        <v>0</v>
      </c>
      <c r="BH141" s="104">
        <f t="shared" si="7"/>
        <v>0</v>
      </c>
      <c r="BI141" s="104">
        <f t="shared" si="8"/>
        <v>0</v>
      </c>
      <c r="BJ141" s="5" t="s">
        <v>76</v>
      </c>
      <c r="BK141" s="104">
        <f t="shared" si="9"/>
        <v>0</v>
      </c>
      <c r="BL141" s="5" t="s">
        <v>86</v>
      </c>
      <c r="BM141" s="103" t="s">
        <v>304</v>
      </c>
    </row>
    <row r="142" spans="1:65" s="15" customFormat="1" ht="16.5" customHeight="1">
      <c r="A142" s="12"/>
      <c r="B142" s="13"/>
      <c r="C142" s="190" t="s">
        <v>307</v>
      </c>
      <c r="D142" s="190" t="s">
        <v>265</v>
      </c>
      <c r="E142" s="191" t="s">
        <v>2625</v>
      </c>
      <c r="F142" s="192" t="s">
        <v>2626</v>
      </c>
      <c r="G142" s="193" t="s">
        <v>259</v>
      </c>
      <c r="H142" s="194">
        <v>2</v>
      </c>
      <c r="I142" s="2">
        <v>0</v>
      </c>
      <c r="J142" s="195">
        <f t="shared" si="0"/>
        <v>0</v>
      </c>
      <c r="K142" s="192" t="s">
        <v>1898</v>
      </c>
      <c r="L142" s="196"/>
      <c r="M142" s="197" t="s">
        <v>1</v>
      </c>
      <c r="N142" s="198" t="s">
        <v>37</v>
      </c>
      <c r="O142" s="100"/>
      <c r="P142" s="101">
        <f t="shared" si="1"/>
        <v>0</v>
      </c>
      <c r="Q142" s="101">
        <v>0</v>
      </c>
      <c r="R142" s="101">
        <f t="shared" si="2"/>
        <v>0</v>
      </c>
      <c r="S142" s="101">
        <v>0</v>
      </c>
      <c r="T142" s="102">
        <f t="shared" si="3"/>
        <v>0</v>
      </c>
      <c r="U142" s="12"/>
      <c r="V142" s="12"/>
      <c r="W142" s="12"/>
      <c r="X142" s="12"/>
      <c r="Y142" s="12"/>
      <c r="Z142" s="12"/>
      <c r="AA142" s="12"/>
      <c r="AB142" s="12"/>
      <c r="AC142" s="12"/>
      <c r="AD142" s="12"/>
      <c r="AE142" s="12"/>
      <c r="AR142" s="103" t="s">
        <v>98</v>
      </c>
      <c r="AT142" s="103" t="s">
        <v>265</v>
      </c>
      <c r="AU142" s="103" t="s">
        <v>80</v>
      </c>
      <c r="AY142" s="5" t="s">
        <v>176</v>
      </c>
      <c r="BE142" s="104">
        <f t="shared" si="4"/>
        <v>0</v>
      </c>
      <c r="BF142" s="104">
        <f t="shared" si="5"/>
        <v>0</v>
      </c>
      <c r="BG142" s="104">
        <f t="shared" si="6"/>
        <v>0</v>
      </c>
      <c r="BH142" s="104">
        <f t="shared" si="7"/>
        <v>0</v>
      </c>
      <c r="BI142" s="104">
        <f t="shared" si="8"/>
        <v>0</v>
      </c>
      <c r="BJ142" s="5" t="s">
        <v>76</v>
      </c>
      <c r="BK142" s="104">
        <f t="shared" si="9"/>
        <v>0</v>
      </c>
      <c r="BL142" s="5" t="s">
        <v>86</v>
      </c>
      <c r="BM142" s="103" t="s">
        <v>310</v>
      </c>
    </row>
    <row r="143" spans="1:65" s="15" customFormat="1" ht="21.75" customHeight="1">
      <c r="A143" s="12"/>
      <c r="B143" s="13"/>
      <c r="C143" s="190" t="s">
        <v>245</v>
      </c>
      <c r="D143" s="190" t="s">
        <v>265</v>
      </c>
      <c r="E143" s="191" t="s">
        <v>2627</v>
      </c>
      <c r="F143" s="192" t="s">
        <v>2628</v>
      </c>
      <c r="G143" s="193" t="s">
        <v>259</v>
      </c>
      <c r="H143" s="194">
        <v>3</v>
      </c>
      <c r="I143" s="2">
        <v>0</v>
      </c>
      <c r="J143" s="195">
        <f t="shared" si="0"/>
        <v>0</v>
      </c>
      <c r="K143" s="192" t="s">
        <v>1898</v>
      </c>
      <c r="L143" s="196"/>
      <c r="M143" s="197" t="s">
        <v>1</v>
      </c>
      <c r="N143" s="198" t="s">
        <v>37</v>
      </c>
      <c r="O143" s="100"/>
      <c r="P143" s="101">
        <f t="shared" si="1"/>
        <v>0</v>
      </c>
      <c r="Q143" s="101">
        <v>0</v>
      </c>
      <c r="R143" s="101">
        <f t="shared" si="2"/>
        <v>0</v>
      </c>
      <c r="S143" s="101">
        <v>0</v>
      </c>
      <c r="T143" s="102">
        <f t="shared" si="3"/>
        <v>0</v>
      </c>
      <c r="U143" s="12"/>
      <c r="V143" s="12"/>
      <c r="W143" s="12"/>
      <c r="X143" s="12"/>
      <c r="Y143" s="12"/>
      <c r="Z143" s="12"/>
      <c r="AA143" s="12"/>
      <c r="AB143" s="12"/>
      <c r="AC143" s="12"/>
      <c r="AD143" s="12"/>
      <c r="AE143" s="12"/>
      <c r="AR143" s="103" t="s">
        <v>98</v>
      </c>
      <c r="AT143" s="103" t="s">
        <v>265</v>
      </c>
      <c r="AU143" s="103" t="s">
        <v>80</v>
      </c>
      <c r="AY143" s="5" t="s">
        <v>176</v>
      </c>
      <c r="BE143" s="104">
        <f t="shared" si="4"/>
        <v>0</v>
      </c>
      <c r="BF143" s="104">
        <f t="shared" si="5"/>
        <v>0</v>
      </c>
      <c r="BG143" s="104">
        <f t="shared" si="6"/>
        <v>0</v>
      </c>
      <c r="BH143" s="104">
        <f t="shared" si="7"/>
        <v>0</v>
      </c>
      <c r="BI143" s="104">
        <f t="shared" si="8"/>
        <v>0</v>
      </c>
      <c r="BJ143" s="5" t="s">
        <v>76</v>
      </c>
      <c r="BK143" s="104">
        <f t="shared" si="9"/>
        <v>0</v>
      </c>
      <c r="BL143" s="5" t="s">
        <v>86</v>
      </c>
      <c r="BM143" s="103" t="s">
        <v>329</v>
      </c>
    </row>
    <row r="144" spans="1:65" s="15" customFormat="1" ht="21.75" customHeight="1">
      <c r="A144" s="12"/>
      <c r="B144" s="13"/>
      <c r="C144" s="190" t="s">
        <v>331</v>
      </c>
      <c r="D144" s="190" t="s">
        <v>265</v>
      </c>
      <c r="E144" s="191" t="s">
        <v>2629</v>
      </c>
      <c r="F144" s="192" t="s">
        <v>2630</v>
      </c>
      <c r="G144" s="193" t="s">
        <v>259</v>
      </c>
      <c r="H144" s="194">
        <v>4</v>
      </c>
      <c r="I144" s="2">
        <v>0</v>
      </c>
      <c r="J144" s="195">
        <f t="shared" si="0"/>
        <v>0</v>
      </c>
      <c r="K144" s="192" t="s">
        <v>1898</v>
      </c>
      <c r="L144" s="196"/>
      <c r="M144" s="197" t="s">
        <v>1</v>
      </c>
      <c r="N144" s="198" t="s">
        <v>37</v>
      </c>
      <c r="O144" s="100"/>
      <c r="P144" s="101">
        <f t="shared" si="1"/>
        <v>0</v>
      </c>
      <c r="Q144" s="101">
        <v>0</v>
      </c>
      <c r="R144" s="101">
        <f t="shared" si="2"/>
        <v>0</v>
      </c>
      <c r="S144" s="101">
        <v>0</v>
      </c>
      <c r="T144" s="102">
        <f t="shared" si="3"/>
        <v>0</v>
      </c>
      <c r="U144" s="12"/>
      <c r="V144" s="12"/>
      <c r="W144" s="12"/>
      <c r="X144" s="12"/>
      <c r="Y144" s="12"/>
      <c r="Z144" s="12"/>
      <c r="AA144" s="12"/>
      <c r="AB144" s="12"/>
      <c r="AC144" s="12"/>
      <c r="AD144" s="12"/>
      <c r="AE144" s="12"/>
      <c r="AR144" s="103" t="s">
        <v>98</v>
      </c>
      <c r="AT144" s="103" t="s">
        <v>265</v>
      </c>
      <c r="AU144" s="103" t="s">
        <v>80</v>
      </c>
      <c r="AY144" s="5" t="s">
        <v>176</v>
      </c>
      <c r="BE144" s="104">
        <f t="shared" si="4"/>
        <v>0</v>
      </c>
      <c r="BF144" s="104">
        <f t="shared" si="5"/>
        <v>0</v>
      </c>
      <c r="BG144" s="104">
        <f t="shared" si="6"/>
        <v>0</v>
      </c>
      <c r="BH144" s="104">
        <f t="shared" si="7"/>
        <v>0</v>
      </c>
      <c r="BI144" s="104">
        <f t="shared" si="8"/>
        <v>0</v>
      </c>
      <c r="BJ144" s="5" t="s">
        <v>76</v>
      </c>
      <c r="BK144" s="104">
        <f t="shared" si="9"/>
        <v>0</v>
      </c>
      <c r="BL144" s="5" t="s">
        <v>86</v>
      </c>
      <c r="BM144" s="103" t="s">
        <v>334</v>
      </c>
    </row>
    <row r="145" spans="1:65" s="15" customFormat="1" ht="37.7" customHeight="1">
      <c r="A145" s="12"/>
      <c r="B145" s="13"/>
      <c r="C145" s="190" t="s">
        <v>252</v>
      </c>
      <c r="D145" s="190" t="s">
        <v>265</v>
      </c>
      <c r="E145" s="191" t="s">
        <v>2631</v>
      </c>
      <c r="F145" s="192" t="s">
        <v>2632</v>
      </c>
      <c r="G145" s="193" t="s">
        <v>259</v>
      </c>
      <c r="H145" s="194">
        <v>1</v>
      </c>
      <c r="I145" s="2">
        <v>0</v>
      </c>
      <c r="J145" s="195">
        <f t="shared" si="0"/>
        <v>0</v>
      </c>
      <c r="K145" s="192" t="s">
        <v>1898</v>
      </c>
      <c r="L145" s="196"/>
      <c r="M145" s="197" t="s">
        <v>1</v>
      </c>
      <c r="N145" s="198" t="s">
        <v>37</v>
      </c>
      <c r="O145" s="100"/>
      <c r="P145" s="101">
        <f t="shared" si="1"/>
        <v>0</v>
      </c>
      <c r="Q145" s="101">
        <v>0</v>
      </c>
      <c r="R145" s="101">
        <f t="shared" si="2"/>
        <v>0</v>
      </c>
      <c r="S145" s="101">
        <v>0</v>
      </c>
      <c r="T145" s="102">
        <f t="shared" si="3"/>
        <v>0</v>
      </c>
      <c r="U145" s="12"/>
      <c r="V145" s="12"/>
      <c r="W145" s="12"/>
      <c r="X145" s="12"/>
      <c r="Y145" s="12"/>
      <c r="Z145" s="12"/>
      <c r="AA145" s="12"/>
      <c r="AB145" s="12"/>
      <c r="AC145" s="12"/>
      <c r="AD145" s="12"/>
      <c r="AE145" s="12"/>
      <c r="AR145" s="103" t="s">
        <v>98</v>
      </c>
      <c r="AT145" s="103" t="s">
        <v>265</v>
      </c>
      <c r="AU145" s="103" t="s">
        <v>80</v>
      </c>
      <c r="AY145" s="5" t="s">
        <v>176</v>
      </c>
      <c r="BE145" s="104">
        <f t="shared" si="4"/>
        <v>0</v>
      </c>
      <c r="BF145" s="104">
        <f t="shared" si="5"/>
        <v>0</v>
      </c>
      <c r="BG145" s="104">
        <f t="shared" si="6"/>
        <v>0</v>
      </c>
      <c r="BH145" s="104">
        <f t="shared" si="7"/>
        <v>0</v>
      </c>
      <c r="BI145" s="104">
        <f t="shared" si="8"/>
        <v>0</v>
      </c>
      <c r="BJ145" s="5" t="s">
        <v>76</v>
      </c>
      <c r="BK145" s="104">
        <f t="shared" si="9"/>
        <v>0</v>
      </c>
      <c r="BL145" s="5" t="s">
        <v>86</v>
      </c>
      <c r="BM145" s="103" t="s">
        <v>337</v>
      </c>
    </row>
    <row r="146" spans="1:65" s="15" customFormat="1" ht="24.2" customHeight="1">
      <c r="A146" s="12"/>
      <c r="B146" s="13"/>
      <c r="C146" s="190" t="s">
        <v>7</v>
      </c>
      <c r="D146" s="190" t="s">
        <v>265</v>
      </c>
      <c r="E146" s="191" t="s">
        <v>2633</v>
      </c>
      <c r="F146" s="192" t="s">
        <v>2634</v>
      </c>
      <c r="G146" s="193" t="s">
        <v>259</v>
      </c>
      <c r="H146" s="194">
        <v>38</v>
      </c>
      <c r="I146" s="2">
        <v>0</v>
      </c>
      <c r="J146" s="195">
        <f t="shared" si="0"/>
        <v>0</v>
      </c>
      <c r="K146" s="192" t="s">
        <v>1898</v>
      </c>
      <c r="L146" s="196"/>
      <c r="M146" s="197" t="s">
        <v>1</v>
      </c>
      <c r="N146" s="198" t="s">
        <v>37</v>
      </c>
      <c r="O146" s="100"/>
      <c r="P146" s="101">
        <f t="shared" si="1"/>
        <v>0</v>
      </c>
      <c r="Q146" s="101">
        <v>0</v>
      </c>
      <c r="R146" s="101">
        <f t="shared" si="2"/>
        <v>0</v>
      </c>
      <c r="S146" s="101">
        <v>0</v>
      </c>
      <c r="T146" s="102">
        <f t="shared" si="3"/>
        <v>0</v>
      </c>
      <c r="U146" s="12"/>
      <c r="V146" s="12"/>
      <c r="W146" s="12"/>
      <c r="X146" s="12"/>
      <c r="Y146" s="12"/>
      <c r="Z146" s="12"/>
      <c r="AA146" s="12"/>
      <c r="AB146" s="12"/>
      <c r="AC146" s="12"/>
      <c r="AD146" s="12"/>
      <c r="AE146" s="12"/>
      <c r="AR146" s="103" t="s">
        <v>98</v>
      </c>
      <c r="AT146" s="103" t="s">
        <v>265</v>
      </c>
      <c r="AU146" s="103" t="s">
        <v>80</v>
      </c>
      <c r="AY146" s="5" t="s">
        <v>176</v>
      </c>
      <c r="BE146" s="104">
        <f t="shared" si="4"/>
        <v>0</v>
      </c>
      <c r="BF146" s="104">
        <f t="shared" si="5"/>
        <v>0</v>
      </c>
      <c r="BG146" s="104">
        <f t="shared" si="6"/>
        <v>0</v>
      </c>
      <c r="BH146" s="104">
        <f t="shared" si="7"/>
        <v>0</v>
      </c>
      <c r="BI146" s="104">
        <f t="shared" si="8"/>
        <v>0</v>
      </c>
      <c r="BJ146" s="5" t="s">
        <v>76</v>
      </c>
      <c r="BK146" s="104">
        <f t="shared" si="9"/>
        <v>0</v>
      </c>
      <c r="BL146" s="5" t="s">
        <v>86</v>
      </c>
      <c r="BM146" s="103" t="s">
        <v>343</v>
      </c>
    </row>
    <row r="147" spans="1:65" s="15" customFormat="1" ht="24.2" customHeight="1">
      <c r="A147" s="12"/>
      <c r="B147" s="13"/>
      <c r="C147" s="190" t="s">
        <v>260</v>
      </c>
      <c r="D147" s="190" t="s">
        <v>265</v>
      </c>
      <c r="E147" s="191" t="s">
        <v>2635</v>
      </c>
      <c r="F147" s="192" t="s">
        <v>2636</v>
      </c>
      <c r="G147" s="193" t="s">
        <v>259</v>
      </c>
      <c r="H147" s="194">
        <v>10</v>
      </c>
      <c r="I147" s="2">
        <v>0</v>
      </c>
      <c r="J147" s="195">
        <f t="shared" si="0"/>
        <v>0</v>
      </c>
      <c r="K147" s="192" t="s">
        <v>1898</v>
      </c>
      <c r="L147" s="196"/>
      <c r="M147" s="197" t="s">
        <v>1</v>
      </c>
      <c r="N147" s="198" t="s">
        <v>37</v>
      </c>
      <c r="O147" s="100"/>
      <c r="P147" s="101">
        <f t="shared" si="1"/>
        <v>0</v>
      </c>
      <c r="Q147" s="101">
        <v>0</v>
      </c>
      <c r="R147" s="101">
        <f t="shared" si="2"/>
        <v>0</v>
      </c>
      <c r="S147" s="101">
        <v>0</v>
      </c>
      <c r="T147" s="102">
        <f t="shared" si="3"/>
        <v>0</v>
      </c>
      <c r="U147" s="12"/>
      <c r="V147" s="12"/>
      <c r="W147" s="12"/>
      <c r="X147" s="12"/>
      <c r="Y147" s="12"/>
      <c r="Z147" s="12"/>
      <c r="AA147" s="12"/>
      <c r="AB147" s="12"/>
      <c r="AC147" s="12"/>
      <c r="AD147" s="12"/>
      <c r="AE147" s="12"/>
      <c r="AR147" s="103" t="s">
        <v>98</v>
      </c>
      <c r="AT147" s="103" t="s">
        <v>265</v>
      </c>
      <c r="AU147" s="103" t="s">
        <v>80</v>
      </c>
      <c r="AY147" s="5" t="s">
        <v>176</v>
      </c>
      <c r="BE147" s="104">
        <f t="shared" si="4"/>
        <v>0</v>
      </c>
      <c r="BF147" s="104">
        <f t="shared" si="5"/>
        <v>0</v>
      </c>
      <c r="BG147" s="104">
        <f t="shared" si="6"/>
        <v>0</v>
      </c>
      <c r="BH147" s="104">
        <f t="shared" si="7"/>
        <v>0</v>
      </c>
      <c r="BI147" s="104">
        <f t="shared" si="8"/>
        <v>0</v>
      </c>
      <c r="BJ147" s="5" t="s">
        <v>76</v>
      </c>
      <c r="BK147" s="104">
        <f t="shared" si="9"/>
        <v>0</v>
      </c>
      <c r="BL147" s="5" t="s">
        <v>86</v>
      </c>
      <c r="BM147" s="103" t="s">
        <v>349</v>
      </c>
    </row>
    <row r="148" spans="1:65" s="15" customFormat="1" ht="16.5" customHeight="1">
      <c r="A148" s="12"/>
      <c r="B148" s="13"/>
      <c r="C148" s="190" t="s">
        <v>351</v>
      </c>
      <c r="D148" s="190" t="s">
        <v>265</v>
      </c>
      <c r="E148" s="191" t="s">
        <v>2637</v>
      </c>
      <c r="F148" s="192" t="s">
        <v>2638</v>
      </c>
      <c r="G148" s="193" t="s">
        <v>259</v>
      </c>
      <c r="H148" s="194">
        <v>1</v>
      </c>
      <c r="I148" s="2">
        <v>0</v>
      </c>
      <c r="J148" s="195">
        <f t="shared" si="0"/>
        <v>0</v>
      </c>
      <c r="K148" s="192" t="s">
        <v>1898</v>
      </c>
      <c r="L148" s="196"/>
      <c r="M148" s="197" t="s">
        <v>1</v>
      </c>
      <c r="N148" s="198" t="s">
        <v>37</v>
      </c>
      <c r="O148" s="100"/>
      <c r="P148" s="101">
        <f t="shared" si="1"/>
        <v>0</v>
      </c>
      <c r="Q148" s="101">
        <v>0</v>
      </c>
      <c r="R148" s="101">
        <f t="shared" si="2"/>
        <v>0</v>
      </c>
      <c r="S148" s="101">
        <v>0</v>
      </c>
      <c r="T148" s="102">
        <f t="shared" si="3"/>
        <v>0</v>
      </c>
      <c r="U148" s="12"/>
      <c r="V148" s="12"/>
      <c r="W148" s="12"/>
      <c r="X148" s="12"/>
      <c r="Y148" s="12"/>
      <c r="Z148" s="12"/>
      <c r="AA148" s="12"/>
      <c r="AB148" s="12"/>
      <c r="AC148" s="12"/>
      <c r="AD148" s="12"/>
      <c r="AE148" s="12"/>
      <c r="AR148" s="103" t="s">
        <v>98</v>
      </c>
      <c r="AT148" s="103" t="s">
        <v>265</v>
      </c>
      <c r="AU148" s="103" t="s">
        <v>80</v>
      </c>
      <c r="AY148" s="5" t="s">
        <v>176</v>
      </c>
      <c r="BE148" s="104">
        <f t="shared" si="4"/>
        <v>0</v>
      </c>
      <c r="BF148" s="104">
        <f t="shared" si="5"/>
        <v>0</v>
      </c>
      <c r="BG148" s="104">
        <f t="shared" si="6"/>
        <v>0</v>
      </c>
      <c r="BH148" s="104">
        <f t="shared" si="7"/>
        <v>0</v>
      </c>
      <c r="BI148" s="104">
        <f t="shared" si="8"/>
        <v>0</v>
      </c>
      <c r="BJ148" s="5" t="s">
        <v>76</v>
      </c>
      <c r="BK148" s="104">
        <f t="shared" si="9"/>
        <v>0</v>
      </c>
      <c r="BL148" s="5" t="s">
        <v>86</v>
      </c>
      <c r="BM148" s="103" t="s">
        <v>354</v>
      </c>
    </row>
    <row r="149" spans="1:65" s="15" customFormat="1" ht="24.2" customHeight="1">
      <c r="A149" s="12"/>
      <c r="B149" s="13"/>
      <c r="C149" s="190" t="s">
        <v>268</v>
      </c>
      <c r="D149" s="190" t="s">
        <v>265</v>
      </c>
      <c r="E149" s="191" t="s">
        <v>2639</v>
      </c>
      <c r="F149" s="192" t="s">
        <v>2640</v>
      </c>
      <c r="G149" s="193" t="s">
        <v>259</v>
      </c>
      <c r="H149" s="194">
        <v>1</v>
      </c>
      <c r="I149" s="2">
        <v>0</v>
      </c>
      <c r="J149" s="195">
        <f t="shared" si="0"/>
        <v>0</v>
      </c>
      <c r="K149" s="192" t="s">
        <v>1898</v>
      </c>
      <c r="L149" s="196"/>
      <c r="M149" s="197" t="s">
        <v>1</v>
      </c>
      <c r="N149" s="198" t="s">
        <v>37</v>
      </c>
      <c r="O149" s="100"/>
      <c r="P149" s="101">
        <f t="shared" si="1"/>
        <v>0</v>
      </c>
      <c r="Q149" s="101">
        <v>0</v>
      </c>
      <c r="R149" s="101">
        <f t="shared" si="2"/>
        <v>0</v>
      </c>
      <c r="S149" s="101">
        <v>0</v>
      </c>
      <c r="T149" s="102">
        <f t="shared" si="3"/>
        <v>0</v>
      </c>
      <c r="U149" s="12"/>
      <c r="V149" s="12"/>
      <c r="W149" s="12"/>
      <c r="X149" s="12"/>
      <c r="Y149" s="12"/>
      <c r="Z149" s="12"/>
      <c r="AA149" s="12"/>
      <c r="AB149" s="12"/>
      <c r="AC149" s="12"/>
      <c r="AD149" s="12"/>
      <c r="AE149" s="12"/>
      <c r="AR149" s="103" t="s">
        <v>98</v>
      </c>
      <c r="AT149" s="103" t="s">
        <v>265</v>
      </c>
      <c r="AU149" s="103" t="s">
        <v>80</v>
      </c>
      <c r="AY149" s="5" t="s">
        <v>176</v>
      </c>
      <c r="BE149" s="104">
        <f t="shared" si="4"/>
        <v>0</v>
      </c>
      <c r="BF149" s="104">
        <f t="shared" si="5"/>
        <v>0</v>
      </c>
      <c r="BG149" s="104">
        <f t="shared" si="6"/>
        <v>0</v>
      </c>
      <c r="BH149" s="104">
        <f t="shared" si="7"/>
        <v>0</v>
      </c>
      <c r="BI149" s="104">
        <f t="shared" si="8"/>
        <v>0</v>
      </c>
      <c r="BJ149" s="5" t="s">
        <v>76</v>
      </c>
      <c r="BK149" s="104">
        <f t="shared" si="9"/>
        <v>0</v>
      </c>
      <c r="BL149" s="5" t="s">
        <v>86</v>
      </c>
      <c r="BM149" s="103" t="s">
        <v>363</v>
      </c>
    </row>
    <row r="150" spans="1:65" s="15" customFormat="1" ht="24.2" customHeight="1">
      <c r="A150" s="12"/>
      <c r="B150" s="13"/>
      <c r="C150" s="190" t="s">
        <v>365</v>
      </c>
      <c r="D150" s="190" t="s">
        <v>265</v>
      </c>
      <c r="E150" s="191" t="s">
        <v>2641</v>
      </c>
      <c r="F150" s="192" t="s">
        <v>2642</v>
      </c>
      <c r="G150" s="193" t="s">
        <v>259</v>
      </c>
      <c r="H150" s="194">
        <v>1</v>
      </c>
      <c r="I150" s="2">
        <v>0</v>
      </c>
      <c r="J150" s="195">
        <f t="shared" si="0"/>
        <v>0</v>
      </c>
      <c r="K150" s="192" t="s">
        <v>1898</v>
      </c>
      <c r="L150" s="196"/>
      <c r="M150" s="197" t="s">
        <v>1</v>
      </c>
      <c r="N150" s="198" t="s">
        <v>37</v>
      </c>
      <c r="O150" s="100"/>
      <c r="P150" s="101">
        <f t="shared" si="1"/>
        <v>0</v>
      </c>
      <c r="Q150" s="101">
        <v>0</v>
      </c>
      <c r="R150" s="101">
        <f t="shared" si="2"/>
        <v>0</v>
      </c>
      <c r="S150" s="101">
        <v>0</v>
      </c>
      <c r="T150" s="102">
        <f t="shared" si="3"/>
        <v>0</v>
      </c>
      <c r="U150" s="12"/>
      <c r="V150" s="12"/>
      <c r="W150" s="12"/>
      <c r="X150" s="12"/>
      <c r="Y150" s="12"/>
      <c r="Z150" s="12"/>
      <c r="AA150" s="12"/>
      <c r="AB150" s="12"/>
      <c r="AC150" s="12"/>
      <c r="AD150" s="12"/>
      <c r="AE150" s="12"/>
      <c r="AR150" s="103" t="s">
        <v>98</v>
      </c>
      <c r="AT150" s="103" t="s">
        <v>265</v>
      </c>
      <c r="AU150" s="103" t="s">
        <v>80</v>
      </c>
      <c r="AY150" s="5" t="s">
        <v>176</v>
      </c>
      <c r="BE150" s="104">
        <f t="shared" si="4"/>
        <v>0</v>
      </c>
      <c r="BF150" s="104">
        <f t="shared" si="5"/>
        <v>0</v>
      </c>
      <c r="BG150" s="104">
        <f t="shared" si="6"/>
        <v>0</v>
      </c>
      <c r="BH150" s="104">
        <f t="shared" si="7"/>
        <v>0</v>
      </c>
      <c r="BI150" s="104">
        <f t="shared" si="8"/>
        <v>0</v>
      </c>
      <c r="BJ150" s="5" t="s">
        <v>76</v>
      </c>
      <c r="BK150" s="104">
        <f t="shared" si="9"/>
        <v>0</v>
      </c>
      <c r="BL150" s="5" t="s">
        <v>86</v>
      </c>
      <c r="BM150" s="103" t="s">
        <v>368</v>
      </c>
    </row>
    <row r="151" spans="2:63" s="79" customFormat="1" ht="22.7" customHeight="1">
      <c r="B151" s="80"/>
      <c r="D151" s="81" t="s">
        <v>71</v>
      </c>
      <c r="E151" s="90" t="s">
        <v>2551</v>
      </c>
      <c r="F151" s="90" t="s">
        <v>2552</v>
      </c>
      <c r="J151" s="91">
        <f>BK151</f>
        <v>0</v>
      </c>
      <c r="L151" s="80"/>
      <c r="M151" s="84"/>
      <c r="N151" s="85"/>
      <c r="O151" s="85"/>
      <c r="P151" s="86">
        <f>SUM(P152:P165)</f>
        <v>0</v>
      </c>
      <c r="Q151" s="85"/>
      <c r="R151" s="86">
        <f>SUM(R152:R165)</f>
        <v>0</v>
      </c>
      <c r="S151" s="85"/>
      <c r="T151" s="87">
        <f>SUM(T152:T165)</f>
        <v>0</v>
      </c>
      <c r="AR151" s="81" t="s">
        <v>80</v>
      </c>
      <c r="AT151" s="88" t="s">
        <v>71</v>
      </c>
      <c r="AU151" s="88" t="s">
        <v>76</v>
      </c>
      <c r="AY151" s="81" t="s">
        <v>176</v>
      </c>
      <c r="BK151" s="89">
        <f>SUM(BK152:BK165)</f>
        <v>0</v>
      </c>
    </row>
    <row r="152" spans="1:65" s="15" customFormat="1" ht="16.5" customHeight="1">
      <c r="A152" s="12"/>
      <c r="B152" s="13"/>
      <c r="C152" s="92" t="s">
        <v>272</v>
      </c>
      <c r="D152" s="92" t="s">
        <v>178</v>
      </c>
      <c r="E152" s="93" t="s">
        <v>2643</v>
      </c>
      <c r="F152" s="94" t="s">
        <v>2644</v>
      </c>
      <c r="G152" s="95" t="s">
        <v>259</v>
      </c>
      <c r="H152" s="96">
        <v>1</v>
      </c>
      <c r="I152" s="1">
        <v>0</v>
      </c>
      <c r="J152" s="97">
        <f aca="true" t="shared" si="10" ref="J152:J165">ROUND(I152*H152,2)</f>
        <v>0</v>
      </c>
      <c r="K152" s="94" t="s">
        <v>182</v>
      </c>
      <c r="L152" s="13"/>
      <c r="M152" s="98" t="s">
        <v>1</v>
      </c>
      <c r="N152" s="99" t="s">
        <v>37</v>
      </c>
      <c r="O152" s="100"/>
      <c r="P152" s="101">
        <f aca="true" t="shared" si="11" ref="P152:P165">O152*H152</f>
        <v>0</v>
      </c>
      <c r="Q152" s="101">
        <v>0</v>
      </c>
      <c r="R152" s="101">
        <f aca="true" t="shared" si="12" ref="R152:R165">Q152*H152</f>
        <v>0</v>
      </c>
      <c r="S152" s="101">
        <v>0</v>
      </c>
      <c r="T152" s="102">
        <f aca="true" t="shared" si="13" ref="T152:T165">S152*H152</f>
        <v>0</v>
      </c>
      <c r="U152" s="12"/>
      <c r="V152" s="12"/>
      <c r="W152" s="12"/>
      <c r="X152" s="12"/>
      <c r="Y152" s="12"/>
      <c r="Z152" s="12"/>
      <c r="AA152" s="12"/>
      <c r="AB152" s="12"/>
      <c r="AC152" s="12"/>
      <c r="AD152" s="12"/>
      <c r="AE152" s="12"/>
      <c r="AR152" s="103" t="s">
        <v>230</v>
      </c>
      <c r="AT152" s="103" t="s">
        <v>178</v>
      </c>
      <c r="AU152" s="103" t="s">
        <v>80</v>
      </c>
      <c r="AY152" s="5" t="s">
        <v>176</v>
      </c>
      <c r="BE152" s="104">
        <f aca="true" t="shared" si="14" ref="BE152:BE165">IF(N152="základní",J152,0)</f>
        <v>0</v>
      </c>
      <c r="BF152" s="104">
        <f aca="true" t="shared" si="15" ref="BF152:BF165">IF(N152="snížená",J152,0)</f>
        <v>0</v>
      </c>
      <c r="BG152" s="104">
        <f aca="true" t="shared" si="16" ref="BG152:BG165">IF(N152="zákl. přenesená",J152,0)</f>
        <v>0</v>
      </c>
      <c r="BH152" s="104">
        <f aca="true" t="shared" si="17" ref="BH152:BH165">IF(N152="sníž. přenesená",J152,0)</f>
        <v>0</v>
      </c>
      <c r="BI152" s="104">
        <f aca="true" t="shared" si="18" ref="BI152:BI165">IF(N152="nulová",J152,0)</f>
        <v>0</v>
      </c>
      <c r="BJ152" s="5" t="s">
        <v>76</v>
      </c>
      <c r="BK152" s="104">
        <f aca="true" t="shared" si="19" ref="BK152:BK165">ROUND(I152*H152,2)</f>
        <v>0</v>
      </c>
      <c r="BL152" s="5" t="s">
        <v>230</v>
      </c>
      <c r="BM152" s="103" t="s">
        <v>372</v>
      </c>
    </row>
    <row r="153" spans="1:65" s="15" customFormat="1" ht="16.5" customHeight="1">
      <c r="A153" s="12"/>
      <c r="B153" s="13"/>
      <c r="C153" s="92" t="s">
        <v>375</v>
      </c>
      <c r="D153" s="92" t="s">
        <v>178</v>
      </c>
      <c r="E153" s="93" t="s">
        <v>2645</v>
      </c>
      <c r="F153" s="94" t="s">
        <v>2646</v>
      </c>
      <c r="G153" s="95" t="s">
        <v>259</v>
      </c>
      <c r="H153" s="96">
        <v>2</v>
      </c>
      <c r="I153" s="1">
        <v>0</v>
      </c>
      <c r="J153" s="97">
        <f t="shared" si="10"/>
        <v>0</v>
      </c>
      <c r="K153" s="94" t="s">
        <v>182</v>
      </c>
      <c r="L153" s="13"/>
      <c r="M153" s="98" t="s">
        <v>1</v>
      </c>
      <c r="N153" s="99" t="s">
        <v>37</v>
      </c>
      <c r="O153" s="100"/>
      <c r="P153" s="101">
        <f t="shared" si="11"/>
        <v>0</v>
      </c>
      <c r="Q153" s="101">
        <v>0</v>
      </c>
      <c r="R153" s="101">
        <f t="shared" si="12"/>
        <v>0</v>
      </c>
      <c r="S153" s="101">
        <v>0</v>
      </c>
      <c r="T153" s="102">
        <f t="shared" si="13"/>
        <v>0</v>
      </c>
      <c r="U153" s="12"/>
      <c r="V153" s="12"/>
      <c r="W153" s="12"/>
      <c r="X153" s="12"/>
      <c r="Y153" s="12"/>
      <c r="Z153" s="12"/>
      <c r="AA153" s="12"/>
      <c r="AB153" s="12"/>
      <c r="AC153" s="12"/>
      <c r="AD153" s="12"/>
      <c r="AE153" s="12"/>
      <c r="AR153" s="103" t="s">
        <v>230</v>
      </c>
      <c r="AT153" s="103" t="s">
        <v>178</v>
      </c>
      <c r="AU153" s="103" t="s">
        <v>80</v>
      </c>
      <c r="AY153" s="5" t="s">
        <v>176</v>
      </c>
      <c r="BE153" s="104">
        <f t="shared" si="14"/>
        <v>0</v>
      </c>
      <c r="BF153" s="104">
        <f t="shared" si="15"/>
        <v>0</v>
      </c>
      <c r="BG153" s="104">
        <f t="shared" si="16"/>
        <v>0</v>
      </c>
      <c r="BH153" s="104">
        <f t="shared" si="17"/>
        <v>0</v>
      </c>
      <c r="BI153" s="104">
        <f t="shared" si="18"/>
        <v>0</v>
      </c>
      <c r="BJ153" s="5" t="s">
        <v>76</v>
      </c>
      <c r="BK153" s="104">
        <f t="shared" si="19"/>
        <v>0</v>
      </c>
      <c r="BL153" s="5" t="s">
        <v>230</v>
      </c>
      <c r="BM153" s="103" t="s">
        <v>378</v>
      </c>
    </row>
    <row r="154" spans="1:65" s="15" customFormat="1" ht="24.2" customHeight="1">
      <c r="A154" s="12"/>
      <c r="B154" s="13"/>
      <c r="C154" s="92" t="s">
        <v>278</v>
      </c>
      <c r="D154" s="92" t="s">
        <v>178</v>
      </c>
      <c r="E154" s="93" t="s">
        <v>2648</v>
      </c>
      <c r="F154" s="94" t="s">
        <v>2649</v>
      </c>
      <c r="G154" s="95" t="s">
        <v>259</v>
      </c>
      <c r="H154" s="96">
        <v>1</v>
      </c>
      <c r="I154" s="1">
        <v>0</v>
      </c>
      <c r="J154" s="97">
        <f t="shared" si="10"/>
        <v>0</v>
      </c>
      <c r="K154" s="94" t="s">
        <v>182</v>
      </c>
      <c r="L154" s="13"/>
      <c r="M154" s="98" t="s">
        <v>1</v>
      </c>
      <c r="N154" s="99" t="s">
        <v>37</v>
      </c>
      <c r="O154" s="100"/>
      <c r="P154" s="101">
        <f t="shared" si="11"/>
        <v>0</v>
      </c>
      <c r="Q154" s="101">
        <v>0</v>
      </c>
      <c r="R154" s="101">
        <f t="shared" si="12"/>
        <v>0</v>
      </c>
      <c r="S154" s="101">
        <v>0</v>
      </c>
      <c r="T154" s="102">
        <f t="shared" si="13"/>
        <v>0</v>
      </c>
      <c r="U154" s="12"/>
      <c r="V154" s="12"/>
      <c r="W154" s="12"/>
      <c r="X154" s="12"/>
      <c r="Y154" s="12"/>
      <c r="Z154" s="12"/>
      <c r="AA154" s="12"/>
      <c r="AB154" s="12"/>
      <c r="AC154" s="12"/>
      <c r="AD154" s="12"/>
      <c r="AE154" s="12"/>
      <c r="AR154" s="103" t="s">
        <v>230</v>
      </c>
      <c r="AT154" s="103" t="s">
        <v>178</v>
      </c>
      <c r="AU154" s="103" t="s">
        <v>80</v>
      </c>
      <c r="AY154" s="5" t="s">
        <v>176</v>
      </c>
      <c r="BE154" s="104">
        <f t="shared" si="14"/>
        <v>0</v>
      </c>
      <c r="BF154" s="104">
        <f t="shared" si="15"/>
        <v>0</v>
      </c>
      <c r="BG154" s="104">
        <f t="shared" si="16"/>
        <v>0</v>
      </c>
      <c r="BH154" s="104">
        <f t="shared" si="17"/>
        <v>0</v>
      </c>
      <c r="BI154" s="104">
        <f t="shared" si="18"/>
        <v>0</v>
      </c>
      <c r="BJ154" s="5" t="s">
        <v>76</v>
      </c>
      <c r="BK154" s="104">
        <f t="shared" si="19"/>
        <v>0</v>
      </c>
      <c r="BL154" s="5" t="s">
        <v>230</v>
      </c>
      <c r="BM154" s="103" t="s">
        <v>381</v>
      </c>
    </row>
    <row r="155" spans="1:65" s="15" customFormat="1" ht="24.2" customHeight="1">
      <c r="A155" s="12"/>
      <c r="B155" s="13"/>
      <c r="C155" s="92" t="s">
        <v>382</v>
      </c>
      <c r="D155" s="92" t="s">
        <v>178</v>
      </c>
      <c r="E155" s="93" t="s">
        <v>2650</v>
      </c>
      <c r="F155" s="94" t="s">
        <v>2651</v>
      </c>
      <c r="G155" s="95" t="s">
        <v>259</v>
      </c>
      <c r="H155" s="96">
        <v>1</v>
      </c>
      <c r="I155" s="1">
        <v>0</v>
      </c>
      <c r="J155" s="97">
        <f t="shared" si="10"/>
        <v>0</v>
      </c>
      <c r="K155" s="94" t="s">
        <v>182</v>
      </c>
      <c r="L155" s="13"/>
      <c r="M155" s="98" t="s">
        <v>1</v>
      </c>
      <c r="N155" s="99" t="s">
        <v>37</v>
      </c>
      <c r="O155" s="100"/>
      <c r="P155" s="101">
        <f t="shared" si="11"/>
        <v>0</v>
      </c>
      <c r="Q155" s="101">
        <v>0</v>
      </c>
      <c r="R155" s="101">
        <f t="shared" si="12"/>
        <v>0</v>
      </c>
      <c r="S155" s="101">
        <v>0</v>
      </c>
      <c r="T155" s="102">
        <f t="shared" si="13"/>
        <v>0</v>
      </c>
      <c r="U155" s="12"/>
      <c r="V155" s="12"/>
      <c r="W155" s="12"/>
      <c r="X155" s="12"/>
      <c r="Y155" s="12"/>
      <c r="Z155" s="12"/>
      <c r="AA155" s="12"/>
      <c r="AB155" s="12"/>
      <c r="AC155" s="12"/>
      <c r="AD155" s="12"/>
      <c r="AE155" s="12"/>
      <c r="AR155" s="103" t="s">
        <v>230</v>
      </c>
      <c r="AT155" s="103" t="s">
        <v>178</v>
      </c>
      <c r="AU155" s="103" t="s">
        <v>80</v>
      </c>
      <c r="AY155" s="5" t="s">
        <v>176</v>
      </c>
      <c r="BE155" s="104">
        <f t="shared" si="14"/>
        <v>0</v>
      </c>
      <c r="BF155" s="104">
        <f t="shared" si="15"/>
        <v>0</v>
      </c>
      <c r="BG155" s="104">
        <f t="shared" si="16"/>
        <v>0</v>
      </c>
      <c r="BH155" s="104">
        <f t="shared" si="17"/>
        <v>0</v>
      </c>
      <c r="BI155" s="104">
        <f t="shared" si="18"/>
        <v>0</v>
      </c>
      <c r="BJ155" s="5" t="s">
        <v>76</v>
      </c>
      <c r="BK155" s="104">
        <f t="shared" si="19"/>
        <v>0</v>
      </c>
      <c r="BL155" s="5" t="s">
        <v>230</v>
      </c>
      <c r="BM155" s="103" t="s">
        <v>385</v>
      </c>
    </row>
    <row r="156" spans="1:65" s="15" customFormat="1" ht="21.75" customHeight="1">
      <c r="A156" s="12"/>
      <c r="B156" s="13"/>
      <c r="C156" s="92" t="s">
        <v>284</v>
      </c>
      <c r="D156" s="92" t="s">
        <v>178</v>
      </c>
      <c r="E156" s="93" t="s">
        <v>2652</v>
      </c>
      <c r="F156" s="94" t="s">
        <v>2653</v>
      </c>
      <c r="G156" s="95" t="s">
        <v>259</v>
      </c>
      <c r="H156" s="96">
        <v>29</v>
      </c>
      <c r="I156" s="1">
        <v>0</v>
      </c>
      <c r="J156" s="97">
        <f t="shared" si="10"/>
        <v>0</v>
      </c>
      <c r="K156" s="94" t="s">
        <v>182</v>
      </c>
      <c r="L156" s="13"/>
      <c r="M156" s="98" t="s">
        <v>1</v>
      </c>
      <c r="N156" s="99" t="s">
        <v>37</v>
      </c>
      <c r="O156" s="100"/>
      <c r="P156" s="101">
        <f t="shared" si="11"/>
        <v>0</v>
      </c>
      <c r="Q156" s="101">
        <v>0</v>
      </c>
      <c r="R156" s="101">
        <f t="shared" si="12"/>
        <v>0</v>
      </c>
      <c r="S156" s="101">
        <v>0</v>
      </c>
      <c r="T156" s="102">
        <f t="shared" si="13"/>
        <v>0</v>
      </c>
      <c r="U156" s="12"/>
      <c r="V156" s="12"/>
      <c r="W156" s="12"/>
      <c r="X156" s="12"/>
      <c r="Y156" s="12"/>
      <c r="Z156" s="12"/>
      <c r="AA156" s="12"/>
      <c r="AB156" s="12"/>
      <c r="AC156" s="12"/>
      <c r="AD156" s="12"/>
      <c r="AE156" s="12"/>
      <c r="AR156" s="103" t="s">
        <v>230</v>
      </c>
      <c r="AT156" s="103" t="s">
        <v>178</v>
      </c>
      <c r="AU156" s="103" t="s">
        <v>80</v>
      </c>
      <c r="AY156" s="5" t="s">
        <v>176</v>
      </c>
      <c r="BE156" s="104">
        <f t="shared" si="14"/>
        <v>0</v>
      </c>
      <c r="BF156" s="104">
        <f t="shared" si="15"/>
        <v>0</v>
      </c>
      <c r="BG156" s="104">
        <f t="shared" si="16"/>
        <v>0</v>
      </c>
      <c r="BH156" s="104">
        <f t="shared" si="17"/>
        <v>0</v>
      </c>
      <c r="BI156" s="104">
        <f t="shared" si="18"/>
        <v>0</v>
      </c>
      <c r="BJ156" s="5" t="s">
        <v>76</v>
      </c>
      <c r="BK156" s="104">
        <f t="shared" si="19"/>
        <v>0</v>
      </c>
      <c r="BL156" s="5" t="s">
        <v>230</v>
      </c>
      <c r="BM156" s="103" t="s">
        <v>388</v>
      </c>
    </row>
    <row r="157" spans="1:65" s="15" customFormat="1" ht="16.5" customHeight="1">
      <c r="A157" s="12"/>
      <c r="B157" s="13"/>
      <c r="C157" s="92" t="s">
        <v>390</v>
      </c>
      <c r="D157" s="92" t="s">
        <v>178</v>
      </c>
      <c r="E157" s="93" t="s">
        <v>2654</v>
      </c>
      <c r="F157" s="94" t="s">
        <v>2655</v>
      </c>
      <c r="G157" s="95" t="s">
        <v>259</v>
      </c>
      <c r="H157" s="96">
        <v>19</v>
      </c>
      <c r="I157" s="1">
        <v>0</v>
      </c>
      <c r="J157" s="97">
        <f t="shared" si="10"/>
        <v>0</v>
      </c>
      <c r="K157" s="94" t="s">
        <v>182</v>
      </c>
      <c r="L157" s="13"/>
      <c r="M157" s="98" t="s">
        <v>1</v>
      </c>
      <c r="N157" s="99" t="s">
        <v>37</v>
      </c>
      <c r="O157" s="100"/>
      <c r="P157" s="101">
        <f t="shared" si="11"/>
        <v>0</v>
      </c>
      <c r="Q157" s="101">
        <v>0</v>
      </c>
      <c r="R157" s="101">
        <f t="shared" si="12"/>
        <v>0</v>
      </c>
      <c r="S157" s="101">
        <v>0</v>
      </c>
      <c r="T157" s="102">
        <f t="shared" si="13"/>
        <v>0</v>
      </c>
      <c r="U157" s="12"/>
      <c r="V157" s="12"/>
      <c r="W157" s="12"/>
      <c r="X157" s="12"/>
      <c r="Y157" s="12"/>
      <c r="Z157" s="12"/>
      <c r="AA157" s="12"/>
      <c r="AB157" s="12"/>
      <c r="AC157" s="12"/>
      <c r="AD157" s="12"/>
      <c r="AE157" s="12"/>
      <c r="AR157" s="103" t="s">
        <v>230</v>
      </c>
      <c r="AT157" s="103" t="s">
        <v>178</v>
      </c>
      <c r="AU157" s="103" t="s">
        <v>80</v>
      </c>
      <c r="AY157" s="5" t="s">
        <v>176</v>
      </c>
      <c r="BE157" s="104">
        <f t="shared" si="14"/>
        <v>0</v>
      </c>
      <c r="BF157" s="104">
        <f t="shared" si="15"/>
        <v>0</v>
      </c>
      <c r="BG157" s="104">
        <f t="shared" si="16"/>
        <v>0</v>
      </c>
      <c r="BH157" s="104">
        <f t="shared" si="17"/>
        <v>0</v>
      </c>
      <c r="BI157" s="104">
        <f t="shared" si="18"/>
        <v>0</v>
      </c>
      <c r="BJ157" s="5" t="s">
        <v>76</v>
      </c>
      <c r="BK157" s="104">
        <f t="shared" si="19"/>
        <v>0</v>
      </c>
      <c r="BL157" s="5" t="s">
        <v>230</v>
      </c>
      <c r="BM157" s="103" t="s">
        <v>393</v>
      </c>
    </row>
    <row r="158" spans="1:65" s="15" customFormat="1" ht="16.5" customHeight="1">
      <c r="A158" s="12"/>
      <c r="B158" s="13"/>
      <c r="C158" s="92" t="s">
        <v>304</v>
      </c>
      <c r="D158" s="92" t="s">
        <v>178</v>
      </c>
      <c r="E158" s="93" t="s">
        <v>2656</v>
      </c>
      <c r="F158" s="94" t="s">
        <v>2657</v>
      </c>
      <c r="G158" s="95" t="s">
        <v>259</v>
      </c>
      <c r="H158" s="96">
        <v>1</v>
      </c>
      <c r="I158" s="1">
        <v>0</v>
      </c>
      <c r="J158" s="97">
        <f t="shared" si="10"/>
        <v>0</v>
      </c>
      <c r="K158" s="94" t="s">
        <v>182</v>
      </c>
      <c r="L158" s="13"/>
      <c r="M158" s="98" t="s">
        <v>1</v>
      </c>
      <c r="N158" s="99" t="s">
        <v>37</v>
      </c>
      <c r="O158" s="100"/>
      <c r="P158" s="101">
        <f t="shared" si="11"/>
        <v>0</v>
      </c>
      <c r="Q158" s="101">
        <v>0</v>
      </c>
      <c r="R158" s="101">
        <f t="shared" si="12"/>
        <v>0</v>
      </c>
      <c r="S158" s="101">
        <v>0</v>
      </c>
      <c r="T158" s="102">
        <f t="shared" si="13"/>
        <v>0</v>
      </c>
      <c r="U158" s="12"/>
      <c r="V158" s="12"/>
      <c r="W158" s="12"/>
      <c r="X158" s="12"/>
      <c r="Y158" s="12"/>
      <c r="Z158" s="12"/>
      <c r="AA158" s="12"/>
      <c r="AB158" s="12"/>
      <c r="AC158" s="12"/>
      <c r="AD158" s="12"/>
      <c r="AE158" s="12"/>
      <c r="AR158" s="103" t="s">
        <v>230</v>
      </c>
      <c r="AT158" s="103" t="s">
        <v>178</v>
      </c>
      <c r="AU158" s="103" t="s">
        <v>80</v>
      </c>
      <c r="AY158" s="5" t="s">
        <v>176</v>
      </c>
      <c r="BE158" s="104">
        <f t="shared" si="14"/>
        <v>0</v>
      </c>
      <c r="BF158" s="104">
        <f t="shared" si="15"/>
        <v>0</v>
      </c>
      <c r="BG158" s="104">
        <f t="shared" si="16"/>
        <v>0</v>
      </c>
      <c r="BH158" s="104">
        <f t="shared" si="17"/>
        <v>0</v>
      </c>
      <c r="BI158" s="104">
        <f t="shared" si="18"/>
        <v>0</v>
      </c>
      <c r="BJ158" s="5" t="s">
        <v>76</v>
      </c>
      <c r="BK158" s="104">
        <f t="shared" si="19"/>
        <v>0</v>
      </c>
      <c r="BL158" s="5" t="s">
        <v>230</v>
      </c>
      <c r="BM158" s="103" t="s">
        <v>400</v>
      </c>
    </row>
    <row r="159" spans="1:65" s="15" customFormat="1" ht="16.5" customHeight="1">
      <c r="A159" s="12"/>
      <c r="B159" s="13"/>
      <c r="C159" s="92" t="s">
        <v>448</v>
      </c>
      <c r="D159" s="92" t="s">
        <v>178</v>
      </c>
      <c r="E159" s="93" t="s">
        <v>2658</v>
      </c>
      <c r="F159" s="94" t="s">
        <v>2659</v>
      </c>
      <c r="G159" s="95" t="s">
        <v>259</v>
      </c>
      <c r="H159" s="96">
        <v>3</v>
      </c>
      <c r="I159" s="1">
        <v>0</v>
      </c>
      <c r="J159" s="97">
        <f t="shared" si="10"/>
        <v>0</v>
      </c>
      <c r="K159" s="94" t="s">
        <v>182</v>
      </c>
      <c r="L159" s="13"/>
      <c r="M159" s="98" t="s">
        <v>1</v>
      </c>
      <c r="N159" s="99" t="s">
        <v>37</v>
      </c>
      <c r="O159" s="100"/>
      <c r="P159" s="101">
        <f t="shared" si="11"/>
        <v>0</v>
      </c>
      <c r="Q159" s="101">
        <v>0</v>
      </c>
      <c r="R159" s="101">
        <f t="shared" si="12"/>
        <v>0</v>
      </c>
      <c r="S159" s="101">
        <v>0</v>
      </c>
      <c r="T159" s="102">
        <f t="shared" si="13"/>
        <v>0</v>
      </c>
      <c r="U159" s="12"/>
      <c r="V159" s="12"/>
      <c r="W159" s="12"/>
      <c r="X159" s="12"/>
      <c r="Y159" s="12"/>
      <c r="Z159" s="12"/>
      <c r="AA159" s="12"/>
      <c r="AB159" s="12"/>
      <c r="AC159" s="12"/>
      <c r="AD159" s="12"/>
      <c r="AE159" s="12"/>
      <c r="AR159" s="103" t="s">
        <v>230</v>
      </c>
      <c r="AT159" s="103" t="s">
        <v>178</v>
      </c>
      <c r="AU159" s="103" t="s">
        <v>80</v>
      </c>
      <c r="AY159" s="5" t="s">
        <v>176</v>
      </c>
      <c r="BE159" s="104">
        <f t="shared" si="14"/>
        <v>0</v>
      </c>
      <c r="BF159" s="104">
        <f t="shared" si="15"/>
        <v>0</v>
      </c>
      <c r="BG159" s="104">
        <f t="shared" si="16"/>
        <v>0</v>
      </c>
      <c r="BH159" s="104">
        <f t="shared" si="17"/>
        <v>0</v>
      </c>
      <c r="BI159" s="104">
        <f t="shared" si="18"/>
        <v>0</v>
      </c>
      <c r="BJ159" s="5" t="s">
        <v>76</v>
      </c>
      <c r="BK159" s="104">
        <f t="shared" si="19"/>
        <v>0</v>
      </c>
      <c r="BL159" s="5" t="s">
        <v>230</v>
      </c>
      <c r="BM159" s="103" t="s">
        <v>451</v>
      </c>
    </row>
    <row r="160" spans="1:65" s="15" customFormat="1" ht="16.5" customHeight="1">
      <c r="A160" s="12"/>
      <c r="B160" s="13"/>
      <c r="C160" s="92" t="s">
        <v>310</v>
      </c>
      <c r="D160" s="92" t="s">
        <v>178</v>
      </c>
      <c r="E160" s="93" t="s">
        <v>2660</v>
      </c>
      <c r="F160" s="94" t="s">
        <v>2661</v>
      </c>
      <c r="G160" s="95" t="s">
        <v>259</v>
      </c>
      <c r="H160" s="96">
        <v>1</v>
      </c>
      <c r="I160" s="1">
        <v>0</v>
      </c>
      <c r="J160" s="97">
        <f t="shared" si="10"/>
        <v>0</v>
      </c>
      <c r="K160" s="94" t="s">
        <v>182</v>
      </c>
      <c r="L160" s="13"/>
      <c r="M160" s="98" t="s">
        <v>1</v>
      </c>
      <c r="N160" s="99" t="s">
        <v>37</v>
      </c>
      <c r="O160" s="100"/>
      <c r="P160" s="101">
        <f t="shared" si="11"/>
        <v>0</v>
      </c>
      <c r="Q160" s="101">
        <v>0</v>
      </c>
      <c r="R160" s="101">
        <f t="shared" si="12"/>
        <v>0</v>
      </c>
      <c r="S160" s="101">
        <v>0</v>
      </c>
      <c r="T160" s="102">
        <f t="shared" si="13"/>
        <v>0</v>
      </c>
      <c r="U160" s="12"/>
      <c r="V160" s="12"/>
      <c r="W160" s="12"/>
      <c r="X160" s="12"/>
      <c r="Y160" s="12"/>
      <c r="Z160" s="12"/>
      <c r="AA160" s="12"/>
      <c r="AB160" s="12"/>
      <c r="AC160" s="12"/>
      <c r="AD160" s="12"/>
      <c r="AE160" s="12"/>
      <c r="AR160" s="103" t="s">
        <v>230</v>
      </c>
      <c r="AT160" s="103" t="s">
        <v>178</v>
      </c>
      <c r="AU160" s="103" t="s">
        <v>80</v>
      </c>
      <c r="AY160" s="5" t="s">
        <v>176</v>
      </c>
      <c r="BE160" s="104">
        <f t="shared" si="14"/>
        <v>0</v>
      </c>
      <c r="BF160" s="104">
        <f t="shared" si="15"/>
        <v>0</v>
      </c>
      <c r="BG160" s="104">
        <f t="shared" si="16"/>
        <v>0</v>
      </c>
      <c r="BH160" s="104">
        <f t="shared" si="17"/>
        <v>0</v>
      </c>
      <c r="BI160" s="104">
        <f t="shared" si="18"/>
        <v>0</v>
      </c>
      <c r="BJ160" s="5" t="s">
        <v>76</v>
      </c>
      <c r="BK160" s="104">
        <f t="shared" si="19"/>
        <v>0</v>
      </c>
      <c r="BL160" s="5" t="s">
        <v>230</v>
      </c>
      <c r="BM160" s="103" t="s">
        <v>453</v>
      </c>
    </row>
    <row r="161" spans="1:65" s="15" customFormat="1" ht="16.5" customHeight="1">
      <c r="A161" s="12"/>
      <c r="B161" s="13"/>
      <c r="C161" s="92" t="s">
        <v>460</v>
      </c>
      <c r="D161" s="92" t="s">
        <v>178</v>
      </c>
      <c r="E161" s="93" t="s">
        <v>2662</v>
      </c>
      <c r="F161" s="94" t="s">
        <v>2663</v>
      </c>
      <c r="G161" s="95" t="s">
        <v>259</v>
      </c>
      <c r="H161" s="96">
        <v>5</v>
      </c>
      <c r="I161" s="1">
        <v>0</v>
      </c>
      <c r="J161" s="97">
        <f t="shared" si="10"/>
        <v>0</v>
      </c>
      <c r="K161" s="94" t="s">
        <v>182</v>
      </c>
      <c r="L161" s="13"/>
      <c r="M161" s="98" t="s">
        <v>1</v>
      </c>
      <c r="N161" s="99" t="s">
        <v>37</v>
      </c>
      <c r="O161" s="100"/>
      <c r="P161" s="101">
        <f t="shared" si="11"/>
        <v>0</v>
      </c>
      <c r="Q161" s="101">
        <v>0</v>
      </c>
      <c r="R161" s="101">
        <f t="shared" si="12"/>
        <v>0</v>
      </c>
      <c r="S161" s="101">
        <v>0</v>
      </c>
      <c r="T161" s="102">
        <f t="shared" si="13"/>
        <v>0</v>
      </c>
      <c r="U161" s="12"/>
      <c r="V161" s="12"/>
      <c r="W161" s="12"/>
      <c r="X161" s="12"/>
      <c r="Y161" s="12"/>
      <c r="Z161" s="12"/>
      <c r="AA161" s="12"/>
      <c r="AB161" s="12"/>
      <c r="AC161" s="12"/>
      <c r="AD161" s="12"/>
      <c r="AE161" s="12"/>
      <c r="AR161" s="103" t="s">
        <v>230</v>
      </c>
      <c r="AT161" s="103" t="s">
        <v>178</v>
      </c>
      <c r="AU161" s="103" t="s">
        <v>80</v>
      </c>
      <c r="AY161" s="5" t="s">
        <v>176</v>
      </c>
      <c r="BE161" s="104">
        <f t="shared" si="14"/>
        <v>0</v>
      </c>
      <c r="BF161" s="104">
        <f t="shared" si="15"/>
        <v>0</v>
      </c>
      <c r="BG161" s="104">
        <f t="shared" si="16"/>
        <v>0</v>
      </c>
      <c r="BH161" s="104">
        <f t="shared" si="17"/>
        <v>0</v>
      </c>
      <c r="BI161" s="104">
        <f t="shared" si="18"/>
        <v>0</v>
      </c>
      <c r="BJ161" s="5" t="s">
        <v>76</v>
      </c>
      <c r="BK161" s="104">
        <f t="shared" si="19"/>
        <v>0</v>
      </c>
      <c r="BL161" s="5" t="s">
        <v>230</v>
      </c>
      <c r="BM161" s="103" t="s">
        <v>463</v>
      </c>
    </row>
    <row r="162" spans="1:65" s="15" customFormat="1" ht="21.75" customHeight="1">
      <c r="A162" s="12"/>
      <c r="B162" s="13"/>
      <c r="C162" s="92" t="s">
        <v>329</v>
      </c>
      <c r="D162" s="92" t="s">
        <v>178</v>
      </c>
      <c r="E162" s="93" t="s">
        <v>2664</v>
      </c>
      <c r="F162" s="94" t="s">
        <v>2665</v>
      </c>
      <c r="G162" s="95" t="s">
        <v>259</v>
      </c>
      <c r="H162" s="96">
        <v>1</v>
      </c>
      <c r="I162" s="1">
        <v>0</v>
      </c>
      <c r="J162" s="97">
        <f t="shared" si="10"/>
        <v>0</v>
      </c>
      <c r="K162" s="94" t="s">
        <v>182</v>
      </c>
      <c r="L162" s="13"/>
      <c r="M162" s="98" t="s">
        <v>1</v>
      </c>
      <c r="N162" s="99" t="s">
        <v>37</v>
      </c>
      <c r="O162" s="100"/>
      <c r="P162" s="101">
        <f t="shared" si="11"/>
        <v>0</v>
      </c>
      <c r="Q162" s="101">
        <v>0</v>
      </c>
      <c r="R162" s="101">
        <f t="shared" si="12"/>
        <v>0</v>
      </c>
      <c r="S162" s="101">
        <v>0</v>
      </c>
      <c r="T162" s="102">
        <f t="shared" si="13"/>
        <v>0</v>
      </c>
      <c r="U162" s="12"/>
      <c r="V162" s="12"/>
      <c r="W162" s="12"/>
      <c r="X162" s="12"/>
      <c r="Y162" s="12"/>
      <c r="Z162" s="12"/>
      <c r="AA162" s="12"/>
      <c r="AB162" s="12"/>
      <c r="AC162" s="12"/>
      <c r="AD162" s="12"/>
      <c r="AE162" s="12"/>
      <c r="AR162" s="103" t="s">
        <v>230</v>
      </c>
      <c r="AT162" s="103" t="s">
        <v>178</v>
      </c>
      <c r="AU162" s="103" t="s">
        <v>80</v>
      </c>
      <c r="AY162" s="5" t="s">
        <v>176</v>
      </c>
      <c r="BE162" s="104">
        <f t="shared" si="14"/>
        <v>0</v>
      </c>
      <c r="BF162" s="104">
        <f t="shared" si="15"/>
        <v>0</v>
      </c>
      <c r="BG162" s="104">
        <f t="shared" si="16"/>
        <v>0</v>
      </c>
      <c r="BH162" s="104">
        <f t="shared" si="17"/>
        <v>0</v>
      </c>
      <c r="BI162" s="104">
        <f t="shared" si="18"/>
        <v>0</v>
      </c>
      <c r="BJ162" s="5" t="s">
        <v>76</v>
      </c>
      <c r="BK162" s="104">
        <f t="shared" si="19"/>
        <v>0</v>
      </c>
      <c r="BL162" s="5" t="s">
        <v>230</v>
      </c>
      <c r="BM162" s="103" t="s">
        <v>467</v>
      </c>
    </row>
    <row r="163" spans="1:65" s="15" customFormat="1" ht="16.5" customHeight="1">
      <c r="A163" s="12"/>
      <c r="B163" s="13"/>
      <c r="C163" s="92" t="s">
        <v>470</v>
      </c>
      <c r="D163" s="92" t="s">
        <v>178</v>
      </c>
      <c r="E163" s="93" t="s">
        <v>2666</v>
      </c>
      <c r="F163" s="94" t="s">
        <v>2667</v>
      </c>
      <c r="G163" s="95" t="s">
        <v>259</v>
      </c>
      <c r="H163" s="96">
        <v>1</v>
      </c>
      <c r="I163" s="1">
        <v>0</v>
      </c>
      <c r="J163" s="97">
        <f t="shared" si="10"/>
        <v>0</v>
      </c>
      <c r="K163" s="94" t="s">
        <v>182</v>
      </c>
      <c r="L163" s="13"/>
      <c r="M163" s="98" t="s">
        <v>1</v>
      </c>
      <c r="N163" s="99" t="s">
        <v>37</v>
      </c>
      <c r="O163" s="100"/>
      <c r="P163" s="101">
        <f t="shared" si="11"/>
        <v>0</v>
      </c>
      <c r="Q163" s="101">
        <v>0</v>
      </c>
      <c r="R163" s="101">
        <f t="shared" si="12"/>
        <v>0</v>
      </c>
      <c r="S163" s="101">
        <v>0</v>
      </c>
      <c r="T163" s="102">
        <f t="shared" si="13"/>
        <v>0</v>
      </c>
      <c r="U163" s="12"/>
      <c r="V163" s="12"/>
      <c r="W163" s="12"/>
      <c r="X163" s="12"/>
      <c r="Y163" s="12"/>
      <c r="Z163" s="12"/>
      <c r="AA163" s="12"/>
      <c r="AB163" s="12"/>
      <c r="AC163" s="12"/>
      <c r="AD163" s="12"/>
      <c r="AE163" s="12"/>
      <c r="AR163" s="103" t="s">
        <v>230</v>
      </c>
      <c r="AT163" s="103" t="s">
        <v>178</v>
      </c>
      <c r="AU163" s="103" t="s">
        <v>80</v>
      </c>
      <c r="AY163" s="5" t="s">
        <v>176</v>
      </c>
      <c r="BE163" s="104">
        <f t="shared" si="14"/>
        <v>0</v>
      </c>
      <c r="BF163" s="104">
        <f t="shared" si="15"/>
        <v>0</v>
      </c>
      <c r="BG163" s="104">
        <f t="shared" si="16"/>
        <v>0</v>
      </c>
      <c r="BH163" s="104">
        <f t="shared" si="17"/>
        <v>0</v>
      </c>
      <c r="BI163" s="104">
        <f t="shared" si="18"/>
        <v>0</v>
      </c>
      <c r="BJ163" s="5" t="s">
        <v>76</v>
      </c>
      <c r="BK163" s="104">
        <f t="shared" si="19"/>
        <v>0</v>
      </c>
      <c r="BL163" s="5" t="s">
        <v>230</v>
      </c>
      <c r="BM163" s="103" t="s">
        <v>473</v>
      </c>
    </row>
    <row r="164" spans="1:65" s="15" customFormat="1" ht="16.5" customHeight="1">
      <c r="A164" s="12"/>
      <c r="B164" s="13"/>
      <c r="C164" s="92" t="s">
        <v>334</v>
      </c>
      <c r="D164" s="92" t="s">
        <v>178</v>
      </c>
      <c r="E164" s="93" t="s">
        <v>2668</v>
      </c>
      <c r="F164" s="94" t="s">
        <v>2669</v>
      </c>
      <c r="G164" s="95" t="s">
        <v>259</v>
      </c>
      <c r="H164" s="96">
        <v>1</v>
      </c>
      <c r="I164" s="1">
        <v>0</v>
      </c>
      <c r="J164" s="97">
        <f t="shared" si="10"/>
        <v>0</v>
      </c>
      <c r="K164" s="94" t="s">
        <v>182</v>
      </c>
      <c r="L164" s="13"/>
      <c r="M164" s="98" t="s">
        <v>1</v>
      </c>
      <c r="N164" s="99" t="s">
        <v>37</v>
      </c>
      <c r="O164" s="100"/>
      <c r="P164" s="101">
        <f t="shared" si="11"/>
        <v>0</v>
      </c>
      <c r="Q164" s="101">
        <v>0</v>
      </c>
      <c r="R164" s="101">
        <f t="shared" si="12"/>
        <v>0</v>
      </c>
      <c r="S164" s="101">
        <v>0</v>
      </c>
      <c r="T164" s="102">
        <f t="shared" si="13"/>
        <v>0</v>
      </c>
      <c r="U164" s="12"/>
      <c r="V164" s="12"/>
      <c r="W164" s="12"/>
      <c r="X164" s="12"/>
      <c r="Y164" s="12"/>
      <c r="Z164" s="12"/>
      <c r="AA164" s="12"/>
      <c r="AB164" s="12"/>
      <c r="AC164" s="12"/>
      <c r="AD164" s="12"/>
      <c r="AE164" s="12"/>
      <c r="AR164" s="103" t="s">
        <v>230</v>
      </c>
      <c r="AT164" s="103" t="s">
        <v>178</v>
      </c>
      <c r="AU164" s="103" t="s">
        <v>80</v>
      </c>
      <c r="AY164" s="5" t="s">
        <v>176</v>
      </c>
      <c r="BE164" s="104">
        <f t="shared" si="14"/>
        <v>0</v>
      </c>
      <c r="BF164" s="104">
        <f t="shared" si="15"/>
        <v>0</v>
      </c>
      <c r="BG164" s="104">
        <f t="shared" si="16"/>
        <v>0</v>
      </c>
      <c r="BH164" s="104">
        <f t="shared" si="17"/>
        <v>0</v>
      </c>
      <c r="BI164" s="104">
        <f t="shared" si="18"/>
        <v>0</v>
      </c>
      <c r="BJ164" s="5" t="s">
        <v>76</v>
      </c>
      <c r="BK164" s="104">
        <f t="shared" si="19"/>
        <v>0</v>
      </c>
      <c r="BL164" s="5" t="s">
        <v>230</v>
      </c>
      <c r="BM164" s="103" t="s">
        <v>479</v>
      </c>
    </row>
    <row r="165" spans="1:65" s="15" customFormat="1" ht="24.2" customHeight="1">
      <c r="A165" s="12"/>
      <c r="B165" s="13"/>
      <c r="C165" s="92" t="s">
        <v>483</v>
      </c>
      <c r="D165" s="92" t="s">
        <v>178</v>
      </c>
      <c r="E165" s="93" t="s">
        <v>2670</v>
      </c>
      <c r="F165" s="94" t="s">
        <v>2671</v>
      </c>
      <c r="G165" s="95" t="s">
        <v>2476</v>
      </c>
      <c r="H165" s="96">
        <v>1</v>
      </c>
      <c r="I165" s="1">
        <v>0</v>
      </c>
      <c r="J165" s="97">
        <f t="shared" si="10"/>
        <v>0</v>
      </c>
      <c r="K165" s="94" t="s">
        <v>182</v>
      </c>
      <c r="L165" s="13"/>
      <c r="M165" s="207" t="s">
        <v>1</v>
      </c>
      <c r="N165" s="208" t="s">
        <v>37</v>
      </c>
      <c r="O165" s="112"/>
      <c r="P165" s="209">
        <f t="shared" si="11"/>
        <v>0</v>
      </c>
      <c r="Q165" s="209">
        <v>0</v>
      </c>
      <c r="R165" s="209">
        <f t="shared" si="12"/>
        <v>0</v>
      </c>
      <c r="S165" s="209">
        <v>0</v>
      </c>
      <c r="T165" s="210">
        <f t="shared" si="13"/>
        <v>0</v>
      </c>
      <c r="U165" s="12"/>
      <c r="V165" s="12"/>
      <c r="W165" s="12"/>
      <c r="X165" s="12"/>
      <c r="Y165" s="12"/>
      <c r="Z165" s="12"/>
      <c r="AA165" s="12"/>
      <c r="AB165" s="12"/>
      <c r="AC165" s="12"/>
      <c r="AD165" s="12"/>
      <c r="AE165" s="12"/>
      <c r="AR165" s="103" t="s">
        <v>230</v>
      </c>
      <c r="AT165" s="103" t="s">
        <v>178</v>
      </c>
      <c r="AU165" s="103" t="s">
        <v>80</v>
      </c>
      <c r="AY165" s="5" t="s">
        <v>176</v>
      </c>
      <c r="BE165" s="104">
        <f t="shared" si="14"/>
        <v>0</v>
      </c>
      <c r="BF165" s="104">
        <f t="shared" si="15"/>
        <v>0</v>
      </c>
      <c r="BG165" s="104">
        <f t="shared" si="16"/>
        <v>0</v>
      </c>
      <c r="BH165" s="104">
        <f t="shared" si="17"/>
        <v>0</v>
      </c>
      <c r="BI165" s="104">
        <f t="shared" si="18"/>
        <v>0</v>
      </c>
      <c r="BJ165" s="5" t="s">
        <v>76</v>
      </c>
      <c r="BK165" s="104">
        <f t="shared" si="19"/>
        <v>0</v>
      </c>
      <c r="BL165" s="5" t="s">
        <v>230</v>
      </c>
      <c r="BM165" s="103" t="s">
        <v>484</v>
      </c>
    </row>
    <row r="166" spans="1:31" s="15" customFormat="1" ht="6.95" customHeight="1">
      <c r="A166" s="12"/>
      <c r="B166" s="44"/>
      <c r="C166" s="45"/>
      <c r="D166" s="45"/>
      <c r="E166" s="45"/>
      <c r="F166" s="45"/>
      <c r="G166" s="45"/>
      <c r="H166" s="45"/>
      <c r="I166" s="45"/>
      <c r="J166" s="45"/>
      <c r="K166" s="45"/>
      <c r="L166" s="13"/>
      <c r="M166" s="12"/>
      <c r="O166" s="12"/>
      <c r="P166" s="12"/>
      <c r="Q166" s="12"/>
      <c r="R166" s="12"/>
      <c r="S166" s="12"/>
      <c r="T166" s="12"/>
      <c r="U166" s="12"/>
      <c r="V166" s="12"/>
      <c r="W166" s="12"/>
      <c r="X166" s="12"/>
      <c r="Y166" s="12"/>
      <c r="Z166" s="12"/>
      <c r="AA166" s="12"/>
      <c r="AB166" s="12"/>
      <c r="AC166" s="12"/>
      <c r="AD166" s="12"/>
      <c r="AE166" s="12"/>
    </row>
  </sheetData>
  <sheetProtection algorithmName="SHA-512" hashValue="cNgsufej2NXfzxH0L9+vh//tkdPpHAyyTb99h4iEIGyjs/sQZbccIFthDKGB/pjmy2aw2ZnfmAP+i18RgUHgmw==" saltValue="5+Ys4oSFX4dLV1xkdPBOEw==" spinCount="100000" sheet="1" objects="1" scenarios="1"/>
  <autoFilter ref="C122:K165"/>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4"/>
  <sheetViews>
    <sheetView showGridLines="0" workbookViewId="0" topLeftCell="A100">
      <selection activeCell="H130" sqref="H130"/>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116</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2672</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ROUND(J124,2)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ROUND((SUM(BE124:BE143)),2)</f>
        <v>0</v>
      </c>
      <c r="G35" s="12"/>
      <c r="H35" s="12"/>
      <c r="I35" s="29">
        <v>0.21</v>
      </c>
      <c r="J35" s="28">
        <f>ROUND(((SUM(BE124:BE143))*I35),2)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ROUND((SUM(BF124:BF143)),2)</f>
        <v>0</v>
      </c>
      <c r="G36" s="12"/>
      <c r="H36" s="12"/>
      <c r="I36" s="29">
        <v>0.15</v>
      </c>
      <c r="J36" s="28">
        <f>ROUND(((SUM(BF124:BF143))*I36),2)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ROUND((SUM(BG124:BG143)),2)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ROUND((SUM(BH124:BH143)),2)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ROUND((SUM(BI124:BI143)),2)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05 - Vnější instalace</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J124</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148</v>
      </c>
      <c r="E99" s="55"/>
      <c r="F99" s="55"/>
      <c r="G99" s="55"/>
      <c r="H99" s="55"/>
      <c r="I99" s="55"/>
      <c r="J99" s="56">
        <f>J125</f>
        <v>0</v>
      </c>
      <c r="L99" s="53"/>
    </row>
    <row r="100" spans="2:12" s="57" customFormat="1" ht="20.1" customHeight="1">
      <c r="B100" s="58"/>
      <c r="D100" s="59" t="s">
        <v>2460</v>
      </c>
      <c r="E100" s="60"/>
      <c r="F100" s="60"/>
      <c r="G100" s="60"/>
      <c r="H100" s="60"/>
      <c r="I100" s="60"/>
      <c r="J100" s="61">
        <f>J126</f>
        <v>0</v>
      </c>
      <c r="L100" s="58"/>
    </row>
    <row r="101" spans="2:12" s="57" customFormat="1" ht="20.1" customHeight="1">
      <c r="B101" s="58"/>
      <c r="D101" s="59" t="s">
        <v>2461</v>
      </c>
      <c r="E101" s="60"/>
      <c r="F101" s="60"/>
      <c r="G101" s="60"/>
      <c r="H101" s="60"/>
      <c r="I101" s="60"/>
      <c r="J101" s="61">
        <f>J132</f>
        <v>0</v>
      </c>
      <c r="L101" s="58"/>
    </row>
    <row r="102" spans="2:12" s="57" customFormat="1" ht="20.1" customHeight="1">
      <c r="B102" s="58"/>
      <c r="D102" s="59" t="s">
        <v>2462</v>
      </c>
      <c r="E102" s="60"/>
      <c r="F102" s="60"/>
      <c r="G102" s="60"/>
      <c r="H102" s="60"/>
      <c r="I102" s="60"/>
      <c r="J102" s="61">
        <f>J138</f>
        <v>0</v>
      </c>
      <c r="L102" s="58"/>
    </row>
    <row r="103" spans="1:31" s="15" customFormat="1" ht="21.75" customHeight="1">
      <c r="A103" s="12"/>
      <c r="B103" s="13"/>
      <c r="C103" s="12"/>
      <c r="D103" s="12"/>
      <c r="E103" s="12"/>
      <c r="F103" s="12"/>
      <c r="G103" s="12"/>
      <c r="H103" s="12"/>
      <c r="I103" s="12"/>
      <c r="J103" s="12"/>
      <c r="K103" s="12"/>
      <c r="L103" s="14"/>
      <c r="S103" s="12"/>
      <c r="T103" s="12"/>
      <c r="U103" s="12"/>
      <c r="V103" s="12"/>
      <c r="W103" s="12"/>
      <c r="X103" s="12"/>
      <c r="Y103" s="12"/>
      <c r="Z103" s="12"/>
      <c r="AA103" s="12"/>
      <c r="AB103" s="12"/>
      <c r="AC103" s="12"/>
      <c r="AD103" s="12"/>
      <c r="AE103" s="12"/>
    </row>
    <row r="104" spans="1:31" s="15" customFormat="1" ht="6.95" customHeight="1">
      <c r="A104" s="12"/>
      <c r="B104" s="44"/>
      <c r="C104" s="45"/>
      <c r="D104" s="45"/>
      <c r="E104" s="45"/>
      <c r="F104" s="45"/>
      <c r="G104" s="45"/>
      <c r="H104" s="45"/>
      <c r="I104" s="45"/>
      <c r="J104" s="45"/>
      <c r="K104" s="45"/>
      <c r="L104" s="14"/>
      <c r="S104" s="12"/>
      <c r="T104" s="12"/>
      <c r="U104" s="12"/>
      <c r="V104" s="12"/>
      <c r="W104" s="12"/>
      <c r="X104" s="12"/>
      <c r="Y104" s="12"/>
      <c r="Z104" s="12"/>
      <c r="AA104" s="12"/>
      <c r="AB104" s="12"/>
      <c r="AC104" s="12"/>
      <c r="AD104" s="12"/>
      <c r="AE104" s="12"/>
    </row>
    <row r="108" spans="1:31" s="15" customFormat="1" ht="6.95" customHeight="1">
      <c r="A108" s="12"/>
      <c r="B108" s="46"/>
      <c r="C108" s="47"/>
      <c r="D108" s="47"/>
      <c r="E108" s="47"/>
      <c r="F108" s="47"/>
      <c r="G108" s="47"/>
      <c r="H108" s="47"/>
      <c r="I108" s="47"/>
      <c r="J108" s="47"/>
      <c r="K108" s="47"/>
      <c r="L108" s="14"/>
      <c r="S108" s="12"/>
      <c r="T108" s="12"/>
      <c r="U108" s="12"/>
      <c r="V108" s="12"/>
      <c r="W108" s="12"/>
      <c r="X108" s="12"/>
      <c r="Y108" s="12"/>
      <c r="Z108" s="12"/>
      <c r="AA108" s="12"/>
      <c r="AB108" s="12"/>
      <c r="AC108" s="12"/>
      <c r="AD108" s="12"/>
      <c r="AE108" s="12"/>
    </row>
    <row r="109" spans="1:31" s="15" customFormat="1" ht="24.95" customHeight="1">
      <c r="A109" s="12"/>
      <c r="B109" s="13"/>
      <c r="C109" s="9" t="s">
        <v>161</v>
      </c>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6.95" customHeight="1">
      <c r="A110" s="12"/>
      <c r="B110" s="13"/>
      <c r="C110" s="12"/>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16</v>
      </c>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6.5" customHeight="1">
      <c r="A112" s="12"/>
      <c r="B112" s="13"/>
      <c r="C112" s="12"/>
      <c r="D112" s="12"/>
      <c r="E112" s="284" t="str">
        <f>E7</f>
        <v>Soupis prací</v>
      </c>
      <c r="F112" s="285"/>
      <c r="G112" s="285"/>
      <c r="H112" s="285"/>
      <c r="I112" s="12"/>
      <c r="J112" s="12"/>
      <c r="K112" s="12"/>
      <c r="L112" s="14"/>
      <c r="S112" s="12"/>
      <c r="T112" s="12"/>
      <c r="U112" s="12"/>
      <c r="V112" s="12"/>
      <c r="W112" s="12"/>
      <c r="X112" s="12"/>
      <c r="Y112" s="12"/>
      <c r="Z112" s="12"/>
      <c r="AA112" s="12"/>
      <c r="AB112" s="12"/>
      <c r="AC112" s="12"/>
      <c r="AD112" s="12"/>
      <c r="AE112" s="12"/>
    </row>
    <row r="113" spans="2:12" ht="12" customHeight="1">
      <c r="B113" s="8"/>
      <c r="C113" s="11" t="s">
        <v>133</v>
      </c>
      <c r="L113" s="8"/>
    </row>
    <row r="114" spans="1:31" s="15" customFormat="1" ht="16.5" customHeight="1">
      <c r="A114" s="12"/>
      <c r="B114" s="13"/>
      <c r="C114" s="12"/>
      <c r="D114" s="12"/>
      <c r="E114" s="284" t="s">
        <v>2457</v>
      </c>
      <c r="F114" s="283"/>
      <c r="G114" s="283"/>
      <c r="H114" s="283"/>
      <c r="I114" s="12"/>
      <c r="J114" s="12"/>
      <c r="K114" s="12"/>
      <c r="L114" s="14"/>
      <c r="S114" s="12"/>
      <c r="T114" s="12"/>
      <c r="U114" s="12"/>
      <c r="V114" s="12"/>
      <c r="W114" s="12"/>
      <c r="X114" s="12"/>
      <c r="Y114" s="12"/>
      <c r="Z114" s="12"/>
      <c r="AA114" s="12"/>
      <c r="AB114" s="12"/>
      <c r="AC114" s="12"/>
      <c r="AD114" s="12"/>
      <c r="AE114" s="12"/>
    </row>
    <row r="115" spans="1:31" s="15" customFormat="1" ht="12" customHeight="1">
      <c r="A115" s="12"/>
      <c r="B115" s="13"/>
      <c r="C115" s="11" t="s">
        <v>2458</v>
      </c>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6.5" customHeight="1">
      <c r="A116" s="12"/>
      <c r="B116" s="13"/>
      <c r="C116" s="12"/>
      <c r="D116" s="12"/>
      <c r="E116" s="243" t="str">
        <f>E11</f>
        <v>05 - Vnější instalace</v>
      </c>
      <c r="F116" s="283"/>
      <c r="G116" s="283"/>
      <c r="H116" s="283"/>
      <c r="I116" s="12"/>
      <c r="J116" s="12"/>
      <c r="K116" s="12"/>
      <c r="L116" s="14"/>
      <c r="S116" s="12"/>
      <c r="T116" s="12"/>
      <c r="U116" s="12"/>
      <c r="V116" s="12"/>
      <c r="W116" s="12"/>
      <c r="X116" s="12"/>
      <c r="Y116" s="12"/>
      <c r="Z116" s="12"/>
      <c r="AA116" s="12"/>
      <c r="AB116" s="12"/>
      <c r="AC116" s="12"/>
      <c r="AD116" s="12"/>
      <c r="AE116" s="12"/>
    </row>
    <row r="117" spans="1:31" s="15" customFormat="1" ht="6.95" customHeight="1">
      <c r="A117" s="12"/>
      <c r="B117" s="13"/>
      <c r="C117" s="12"/>
      <c r="D117" s="12"/>
      <c r="E117" s="12"/>
      <c r="F117" s="12"/>
      <c r="G117" s="12"/>
      <c r="H117" s="12"/>
      <c r="I117" s="12"/>
      <c r="J117" s="12"/>
      <c r="K117" s="12"/>
      <c r="L117" s="14"/>
      <c r="S117" s="12"/>
      <c r="T117" s="12"/>
      <c r="U117" s="12"/>
      <c r="V117" s="12"/>
      <c r="W117" s="12"/>
      <c r="X117" s="12"/>
      <c r="Y117" s="12"/>
      <c r="Z117" s="12"/>
      <c r="AA117" s="12"/>
      <c r="AB117" s="12"/>
      <c r="AC117" s="12"/>
      <c r="AD117" s="12"/>
      <c r="AE117" s="12"/>
    </row>
    <row r="118" spans="1:31" s="15" customFormat="1" ht="12" customHeight="1">
      <c r="A118" s="12"/>
      <c r="B118" s="13"/>
      <c r="C118" s="11" t="s">
        <v>20</v>
      </c>
      <c r="D118" s="12"/>
      <c r="E118" s="12"/>
      <c r="F118" s="16" t="str">
        <f>F14</f>
        <v xml:space="preserve"> </v>
      </c>
      <c r="G118" s="12"/>
      <c r="H118" s="12"/>
      <c r="I118" s="11" t="s">
        <v>22</v>
      </c>
      <c r="J118" s="17">
        <f>IF(J14="","",J14)</f>
        <v>44663</v>
      </c>
      <c r="K118" s="12"/>
      <c r="L118" s="14"/>
      <c r="S118" s="12"/>
      <c r="T118" s="12"/>
      <c r="U118" s="12"/>
      <c r="V118" s="12"/>
      <c r="W118" s="12"/>
      <c r="X118" s="12"/>
      <c r="Y118" s="12"/>
      <c r="Z118" s="12"/>
      <c r="AA118" s="12"/>
      <c r="AB118" s="12"/>
      <c r="AC118" s="12"/>
      <c r="AD118" s="12"/>
      <c r="AE118" s="12"/>
    </row>
    <row r="119" spans="1:31" s="15" customFormat="1" ht="6.95" customHeight="1">
      <c r="A119" s="12"/>
      <c r="B119" s="13"/>
      <c r="C119" s="12"/>
      <c r="D119" s="12"/>
      <c r="E119" s="12"/>
      <c r="F119" s="12"/>
      <c r="G119" s="12"/>
      <c r="H119" s="12"/>
      <c r="I119" s="12"/>
      <c r="J119" s="12"/>
      <c r="K119" s="12"/>
      <c r="L119" s="14"/>
      <c r="S119" s="12"/>
      <c r="T119" s="12"/>
      <c r="U119" s="12"/>
      <c r="V119" s="12"/>
      <c r="W119" s="12"/>
      <c r="X119" s="12"/>
      <c r="Y119" s="12"/>
      <c r="Z119" s="12"/>
      <c r="AA119" s="12"/>
      <c r="AB119" s="12"/>
      <c r="AC119" s="12"/>
      <c r="AD119" s="12"/>
      <c r="AE119" s="12"/>
    </row>
    <row r="120" spans="1:31" s="15" customFormat="1" ht="15.2" customHeight="1">
      <c r="A120" s="12"/>
      <c r="B120" s="13"/>
      <c r="C120" s="11" t="s">
        <v>23</v>
      </c>
      <c r="D120" s="12"/>
      <c r="E120" s="12"/>
      <c r="F120" s="16" t="str">
        <f>E17</f>
        <v xml:space="preserve"> </v>
      </c>
      <c r="G120" s="12"/>
      <c r="H120" s="12"/>
      <c r="I120" s="11" t="s">
        <v>28</v>
      </c>
      <c r="J120" s="48" t="str">
        <f>E23</f>
        <v xml:space="preserve"> </v>
      </c>
      <c r="K120" s="12"/>
      <c r="L120" s="14"/>
      <c r="S120" s="12"/>
      <c r="T120" s="12"/>
      <c r="U120" s="12"/>
      <c r="V120" s="12"/>
      <c r="W120" s="12"/>
      <c r="X120" s="12"/>
      <c r="Y120" s="12"/>
      <c r="Z120" s="12"/>
      <c r="AA120" s="12"/>
      <c r="AB120" s="12"/>
      <c r="AC120" s="12"/>
      <c r="AD120" s="12"/>
      <c r="AE120" s="12"/>
    </row>
    <row r="121" spans="1:31" s="15" customFormat="1" ht="15.2" customHeight="1">
      <c r="A121" s="12"/>
      <c r="B121" s="13"/>
      <c r="C121" s="11" t="s">
        <v>26</v>
      </c>
      <c r="D121" s="12"/>
      <c r="E121" s="12"/>
      <c r="F121" s="16" t="str">
        <f>IF(E20="","",E20)</f>
        <v>Vyplň údaj</v>
      </c>
      <c r="G121" s="12"/>
      <c r="H121" s="12"/>
      <c r="I121" s="11" t="s">
        <v>30</v>
      </c>
      <c r="J121" s="48" t="str">
        <f>E26</f>
        <v xml:space="preserve"> </v>
      </c>
      <c r="K121" s="12"/>
      <c r="L121" s="14"/>
      <c r="S121" s="12"/>
      <c r="T121" s="12"/>
      <c r="U121" s="12"/>
      <c r="V121" s="12"/>
      <c r="W121" s="12"/>
      <c r="X121" s="12"/>
      <c r="Y121" s="12"/>
      <c r="Z121" s="12"/>
      <c r="AA121" s="12"/>
      <c r="AB121" s="12"/>
      <c r="AC121" s="12"/>
      <c r="AD121" s="12"/>
      <c r="AE121" s="12"/>
    </row>
    <row r="122" spans="1:31" s="15" customFormat="1" ht="10.35" customHeight="1">
      <c r="A122" s="12"/>
      <c r="B122" s="13"/>
      <c r="C122" s="12"/>
      <c r="D122" s="12"/>
      <c r="E122" s="12"/>
      <c r="F122" s="12"/>
      <c r="G122" s="12"/>
      <c r="H122" s="12"/>
      <c r="I122" s="12"/>
      <c r="J122" s="12"/>
      <c r="K122" s="12"/>
      <c r="L122" s="14"/>
      <c r="S122" s="12"/>
      <c r="T122" s="12"/>
      <c r="U122" s="12"/>
      <c r="V122" s="12"/>
      <c r="W122" s="12"/>
      <c r="X122" s="12"/>
      <c r="Y122" s="12"/>
      <c r="Z122" s="12"/>
      <c r="AA122" s="12"/>
      <c r="AB122" s="12"/>
      <c r="AC122" s="12"/>
      <c r="AD122" s="12"/>
      <c r="AE122" s="12"/>
    </row>
    <row r="123" spans="1:31" s="71" customFormat="1" ht="29.25" customHeight="1">
      <c r="A123" s="62"/>
      <c r="B123" s="63"/>
      <c r="C123" s="64" t="s">
        <v>162</v>
      </c>
      <c r="D123" s="65" t="s">
        <v>57</v>
      </c>
      <c r="E123" s="65" t="s">
        <v>53</v>
      </c>
      <c r="F123" s="65" t="s">
        <v>54</v>
      </c>
      <c r="G123" s="65" t="s">
        <v>163</v>
      </c>
      <c r="H123" s="65" t="s">
        <v>164</v>
      </c>
      <c r="I123" s="65" t="s">
        <v>165</v>
      </c>
      <c r="J123" s="65" t="s">
        <v>137</v>
      </c>
      <c r="K123" s="66" t="s">
        <v>166</v>
      </c>
      <c r="L123" s="67"/>
      <c r="M123" s="68" t="s">
        <v>1</v>
      </c>
      <c r="N123" s="69" t="s">
        <v>36</v>
      </c>
      <c r="O123" s="69" t="s">
        <v>167</v>
      </c>
      <c r="P123" s="69" t="s">
        <v>168</v>
      </c>
      <c r="Q123" s="69" t="s">
        <v>169</v>
      </c>
      <c r="R123" s="69" t="s">
        <v>170</v>
      </c>
      <c r="S123" s="69" t="s">
        <v>171</v>
      </c>
      <c r="T123" s="70" t="s">
        <v>172</v>
      </c>
      <c r="U123" s="62"/>
      <c r="V123" s="62"/>
      <c r="W123" s="62"/>
      <c r="X123" s="62"/>
      <c r="Y123" s="62"/>
      <c r="Z123" s="62"/>
      <c r="AA123" s="62"/>
      <c r="AB123" s="62"/>
      <c r="AC123" s="62"/>
      <c r="AD123" s="62"/>
      <c r="AE123" s="62"/>
    </row>
    <row r="124" spans="1:63" s="15" customFormat="1" ht="22.7" customHeight="1">
      <c r="A124" s="12"/>
      <c r="B124" s="13"/>
      <c r="C124" s="72" t="s">
        <v>173</v>
      </c>
      <c r="D124" s="12"/>
      <c r="E124" s="12"/>
      <c r="F124" s="12"/>
      <c r="G124" s="12"/>
      <c r="H124" s="12"/>
      <c r="I124" s="12"/>
      <c r="J124" s="73">
        <f>BK124</f>
        <v>0</v>
      </c>
      <c r="K124" s="12"/>
      <c r="L124" s="13"/>
      <c r="M124" s="74"/>
      <c r="N124" s="75"/>
      <c r="O124" s="23"/>
      <c r="P124" s="76">
        <f>P125</f>
        <v>0</v>
      </c>
      <c r="Q124" s="23"/>
      <c r="R124" s="76">
        <f>R125</f>
        <v>0</v>
      </c>
      <c r="S124" s="23"/>
      <c r="T124" s="77">
        <f>T125</f>
        <v>0</v>
      </c>
      <c r="U124" s="12"/>
      <c r="V124" s="12"/>
      <c r="W124" s="12"/>
      <c r="X124" s="12"/>
      <c r="Y124" s="12"/>
      <c r="Z124" s="12"/>
      <c r="AA124" s="12"/>
      <c r="AB124" s="12"/>
      <c r="AC124" s="12"/>
      <c r="AD124" s="12"/>
      <c r="AE124" s="12"/>
      <c r="AT124" s="5" t="s">
        <v>71</v>
      </c>
      <c r="AU124" s="5" t="s">
        <v>139</v>
      </c>
      <c r="BK124" s="78">
        <f>BK125</f>
        <v>0</v>
      </c>
    </row>
    <row r="125" spans="2:63" s="79" customFormat="1" ht="26.1" customHeight="1">
      <c r="B125" s="80"/>
      <c r="D125" s="81" t="s">
        <v>71</v>
      </c>
      <c r="E125" s="82" t="s">
        <v>893</v>
      </c>
      <c r="F125" s="82" t="s">
        <v>894</v>
      </c>
      <c r="J125" s="83">
        <f>BK125</f>
        <v>0</v>
      </c>
      <c r="L125" s="80"/>
      <c r="M125" s="84"/>
      <c r="N125" s="85"/>
      <c r="O125" s="85"/>
      <c r="P125" s="86">
        <f>P126+P132+P138</f>
        <v>0</v>
      </c>
      <c r="Q125" s="85"/>
      <c r="R125" s="86">
        <f>R126+R132+R138</f>
        <v>0</v>
      </c>
      <c r="S125" s="85"/>
      <c r="T125" s="87">
        <f>T126+T132+T138</f>
        <v>0</v>
      </c>
      <c r="AR125" s="81" t="s">
        <v>80</v>
      </c>
      <c r="AT125" s="88" t="s">
        <v>71</v>
      </c>
      <c r="AU125" s="88" t="s">
        <v>72</v>
      </c>
      <c r="AY125" s="81" t="s">
        <v>176</v>
      </c>
      <c r="BK125" s="89">
        <f>BK126+BK132+BK138</f>
        <v>0</v>
      </c>
    </row>
    <row r="126" spans="2:63" s="79" customFormat="1" ht="22.7" customHeight="1">
      <c r="B126" s="80"/>
      <c r="D126" s="81" t="s">
        <v>71</v>
      </c>
      <c r="E126" s="90" t="s">
        <v>72</v>
      </c>
      <c r="F126" s="90" t="s">
        <v>2469</v>
      </c>
      <c r="J126" s="91">
        <f>BK126</f>
        <v>0</v>
      </c>
      <c r="L126" s="80"/>
      <c r="M126" s="84"/>
      <c r="N126" s="85"/>
      <c r="O126" s="85"/>
      <c r="P126" s="86">
        <f>SUM(P127:P131)</f>
        <v>0</v>
      </c>
      <c r="Q126" s="85"/>
      <c r="R126" s="86">
        <f>SUM(R127:R131)</f>
        <v>0</v>
      </c>
      <c r="S126" s="85"/>
      <c r="T126" s="87">
        <f>SUM(T127:T131)</f>
        <v>0</v>
      </c>
      <c r="AR126" s="81" t="s">
        <v>76</v>
      </c>
      <c r="AT126" s="88" t="s">
        <v>71</v>
      </c>
      <c r="AU126" s="88" t="s">
        <v>76</v>
      </c>
      <c r="AY126" s="81" t="s">
        <v>176</v>
      </c>
      <c r="BK126" s="89">
        <f>SUM(BK127:BK131)</f>
        <v>0</v>
      </c>
    </row>
    <row r="127" spans="1:65" s="15" customFormat="1" ht="24.2" customHeight="1">
      <c r="A127" s="12"/>
      <c r="B127" s="13"/>
      <c r="C127" s="190" t="s">
        <v>76</v>
      </c>
      <c r="D127" s="190" t="s">
        <v>265</v>
      </c>
      <c r="E127" s="191" t="s">
        <v>2503</v>
      </c>
      <c r="F127" s="192" t="s">
        <v>2504</v>
      </c>
      <c r="G127" s="193" t="s">
        <v>328</v>
      </c>
      <c r="H127" s="194">
        <v>1</v>
      </c>
      <c r="I127" s="2">
        <v>0</v>
      </c>
      <c r="J127" s="195">
        <f>ROUND(I127*H127,2)</f>
        <v>0</v>
      </c>
      <c r="K127" s="192" t="s">
        <v>182</v>
      </c>
      <c r="L127" s="196"/>
      <c r="M127" s="197" t="s">
        <v>1</v>
      </c>
      <c r="N127" s="198" t="s">
        <v>37</v>
      </c>
      <c r="O127" s="100"/>
      <c r="P127" s="101">
        <f>O127*H127</f>
        <v>0</v>
      </c>
      <c r="Q127" s="101">
        <v>0</v>
      </c>
      <c r="R127" s="101">
        <f>Q127*H127</f>
        <v>0</v>
      </c>
      <c r="S127" s="101">
        <v>0</v>
      </c>
      <c r="T127" s="102">
        <f>S127*H127</f>
        <v>0</v>
      </c>
      <c r="U127" s="12"/>
      <c r="V127" s="12"/>
      <c r="W127" s="12"/>
      <c r="X127" s="12"/>
      <c r="Y127" s="12"/>
      <c r="Z127" s="12"/>
      <c r="AA127" s="12"/>
      <c r="AB127" s="12"/>
      <c r="AC127" s="12"/>
      <c r="AD127" s="12"/>
      <c r="AE127" s="12"/>
      <c r="AR127" s="103" t="s">
        <v>98</v>
      </c>
      <c r="AT127" s="103" t="s">
        <v>265</v>
      </c>
      <c r="AU127" s="103" t="s">
        <v>80</v>
      </c>
      <c r="AY127" s="5" t="s">
        <v>176</v>
      </c>
      <c r="BE127" s="104">
        <f>IF(N127="základní",J127,0)</f>
        <v>0</v>
      </c>
      <c r="BF127" s="104">
        <f>IF(N127="snížená",J127,0)</f>
        <v>0</v>
      </c>
      <c r="BG127" s="104">
        <f>IF(N127="zákl. přenesená",J127,0)</f>
        <v>0</v>
      </c>
      <c r="BH127" s="104">
        <f>IF(N127="sníž. přenesená",J127,0)</f>
        <v>0</v>
      </c>
      <c r="BI127" s="104">
        <f>IF(N127="nulová",J127,0)</f>
        <v>0</v>
      </c>
      <c r="BJ127" s="5" t="s">
        <v>76</v>
      </c>
      <c r="BK127" s="104">
        <f>ROUND(I127*H127,2)</f>
        <v>0</v>
      </c>
      <c r="BL127" s="5" t="s">
        <v>86</v>
      </c>
      <c r="BM127" s="103" t="s">
        <v>80</v>
      </c>
    </row>
    <row r="128" spans="1:65" s="15" customFormat="1" ht="24.2" customHeight="1">
      <c r="A128" s="12"/>
      <c r="B128" s="13"/>
      <c r="C128" s="190" t="s">
        <v>80</v>
      </c>
      <c r="D128" s="190" t="s">
        <v>265</v>
      </c>
      <c r="E128" s="191" t="s">
        <v>2481</v>
      </c>
      <c r="F128" s="192" t="s">
        <v>2562</v>
      </c>
      <c r="G128" s="193" t="s">
        <v>259</v>
      </c>
      <c r="H128" s="194">
        <v>3</v>
      </c>
      <c r="I128" s="2">
        <v>0</v>
      </c>
      <c r="J128" s="195">
        <f>ROUND(I128*H128,2)</f>
        <v>0</v>
      </c>
      <c r="K128" s="192" t="s">
        <v>182</v>
      </c>
      <c r="L128" s="196"/>
      <c r="M128" s="197" t="s">
        <v>1</v>
      </c>
      <c r="N128" s="198" t="s">
        <v>37</v>
      </c>
      <c r="O128" s="100"/>
      <c r="P128" s="101">
        <f>O128*H128</f>
        <v>0</v>
      </c>
      <c r="Q128" s="101">
        <v>0</v>
      </c>
      <c r="R128" s="101">
        <f>Q128*H128</f>
        <v>0</v>
      </c>
      <c r="S128" s="101">
        <v>0</v>
      </c>
      <c r="T128" s="102">
        <f>S128*H128</f>
        <v>0</v>
      </c>
      <c r="U128" s="12"/>
      <c r="V128" s="12"/>
      <c r="W128" s="12"/>
      <c r="X128" s="12"/>
      <c r="Y128" s="12"/>
      <c r="Z128" s="12"/>
      <c r="AA128" s="12"/>
      <c r="AB128" s="12"/>
      <c r="AC128" s="12"/>
      <c r="AD128" s="12"/>
      <c r="AE128" s="12"/>
      <c r="AR128" s="103" t="s">
        <v>98</v>
      </c>
      <c r="AT128" s="103" t="s">
        <v>265</v>
      </c>
      <c r="AU128" s="103" t="s">
        <v>80</v>
      </c>
      <c r="AY128" s="5" t="s">
        <v>176</v>
      </c>
      <c r="BE128" s="104">
        <f>IF(N128="základní",J128,0)</f>
        <v>0</v>
      </c>
      <c r="BF128" s="104">
        <f>IF(N128="snížená",J128,0)</f>
        <v>0</v>
      </c>
      <c r="BG128" s="104">
        <f>IF(N128="zákl. přenesená",J128,0)</f>
        <v>0</v>
      </c>
      <c r="BH128" s="104">
        <f>IF(N128="sníž. přenesená",J128,0)</f>
        <v>0</v>
      </c>
      <c r="BI128" s="104">
        <f>IF(N128="nulová",J128,0)</f>
        <v>0</v>
      </c>
      <c r="BJ128" s="5" t="s">
        <v>76</v>
      </c>
      <c r="BK128" s="104">
        <f>ROUND(I128*H128,2)</f>
        <v>0</v>
      </c>
      <c r="BL128" s="5" t="s">
        <v>86</v>
      </c>
      <c r="BM128" s="103" t="s">
        <v>86</v>
      </c>
    </row>
    <row r="129" spans="1:65" s="15" customFormat="1" ht="33" customHeight="1">
      <c r="A129" s="12"/>
      <c r="B129" s="13"/>
      <c r="C129" s="190" t="s">
        <v>83</v>
      </c>
      <c r="D129" s="190" t="s">
        <v>265</v>
      </c>
      <c r="E129" s="191" t="s">
        <v>2578</v>
      </c>
      <c r="F129" s="192" t="s">
        <v>2673</v>
      </c>
      <c r="G129" s="193" t="s">
        <v>259</v>
      </c>
      <c r="H129" s="194">
        <v>6</v>
      </c>
      <c r="I129" s="2">
        <v>0</v>
      </c>
      <c r="J129" s="195">
        <f>ROUND(I129*H129,2)</f>
        <v>0</v>
      </c>
      <c r="K129" s="192" t="s">
        <v>1898</v>
      </c>
      <c r="L129" s="196"/>
      <c r="M129" s="197" t="s">
        <v>1</v>
      </c>
      <c r="N129" s="198" t="s">
        <v>37</v>
      </c>
      <c r="O129" s="100"/>
      <c r="P129" s="101">
        <f>O129*H129</f>
        <v>0</v>
      </c>
      <c r="Q129" s="101">
        <v>0</v>
      </c>
      <c r="R129" s="101">
        <f>Q129*H129</f>
        <v>0</v>
      </c>
      <c r="S129" s="101">
        <v>0</v>
      </c>
      <c r="T129" s="102">
        <f>S129*H129</f>
        <v>0</v>
      </c>
      <c r="U129" s="12"/>
      <c r="V129" s="12"/>
      <c r="W129" s="12"/>
      <c r="X129" s="12"/>
      <c r="Y129" s="12"/>
      <c r="Z129" s="12"/>
      <c r="AA129" s="12"/>
      <c r="AB129" s="12"/>
      <c r="AC129" s="12"/>
      <c r="AD129" s="12"/>
      <c r="AE129" s="12"/>
      <c r="AR129" s="103" t="s">
        <v>98</v>
      </c>
      <c r="AT129" s="103" t="s">
        <v>265</v>
      </c>
      <c r="AU129" s="103" t="s">
        <v>80</v>
      </c>
      <c r="AY129" s="5" t="s">
        <v>176</v>
      </c>
      <c r="BE129" s="104">
        <f>IF(N129="základní",J129,0)</f>
        <v>0</v>
      </c>
      <c r="BF129" s="104">
        <f>IF(N129="snížená",J129,0)</f>
        <v>0</v>
      </c>
      <c r="BG129" s="104">
        <f>IF(N129="zákl. přenesená",J129,0)</f>
        <v>0</v>
      </c>
      <c r="BH129" s="104">
        <f>IF(N129="sníž. přenesená",J129,0)</f>
        <v>0</v>
      </c>
      <c r="BI129" s="104">
        <f>IF(N129="nulová",J129,0)</f>
        <v>0</v>
      </c>
      <c r="BJ129" s="5" t="s">
        <v>76</v>
      </c>
      <c r="BK129" s="104">
        <f>ROUND(I129*H129,2)</f>
        <v>0</v>
      </c>
      <c r="BL129" s="5" t="s">
        <v>86</v>
      </c>
      <c r="BM129" s="103" t="s">
        <v>92</v>
      </c>
    </row>
    <row r="130" spans="1:65" s="15" customFormat="1" ht="37.7" customHeight="1">
      <c r="A130" s="12"/>
      <c r="B130" s="13"/>
      <c r="C130" s="190" t="s">
        <v>86</v>
      </c>
      <c r="D130" s="190" t="s">
        <v>265</v>
      </c>
      <c r="E130" s="191" t="s">
        <v>2470</v>
      </c>
      <c r="F130" s="192" t="s">
        <v>2674</v>
      </c>
      <c r="G130" s="193" t="s">
        <v>259</v>
      </c>
      <c r="H130" s="194">
        <v>1</v>
      </c>
      <c r="I130" s="2">
        <v>0</v>
      </c>
      <c r="J130" s="195">
        <f>ROUND(I130*H130,2)</f>
        <v>0</v>
      </c>
      <c r="K130" s="192" t="s">
        <v>1898</v>
      </c>
      <c r="L130" s="196"/>
      <c r="M130" s="197" t="s">
        <v>1</v>
      </c>
      <c r="N130" s="198" t="s">
        <v>37</v>
      </c>
      <c r="O130" s="100"/>
      <c r="P130" s="101">
        <f>O130*H130</f>
        <v>0</v>
      </c>
      <c r="Q130" s="101">
        <v>0</v>
      </c>
      <c r="R130" s="101">
        <f>Q130*H130</f>
        <v>0</v>
      </c>
      <c r="S130" s="101">
        <v>0</v>
      </c>
      <c r="T130" s="102">
        <f>S130*H130</f>
        <v>0</v>
      </c>
      <c r="U130" s="12"/>
      <c r="V130" s="12"/>
      <c r="W130" s="12"/>
      <c r="X130" s="12"/>
      <c r="Y130" s="12"/>
      <c r="Z130" s="12"/>
      <c r="AA130" s="12"/>
      <c r="AB130" s="12"/>
      <c r="AC130" s="12"/>
      <c r="AD130" s="12"/>
      <c r="AE130" s="12"/>
      <c r="AR130" s="103" t="s">
        <v>98</v>
      </c>
      <c r="AT130" s="103" t="s">
        <v>265</v>
      </c>
      <c r="AU130" s="103" t="s">
        <v>80</v>
      </c>
      <c r="AY130" s="5" t="s">
        <v>176</v>
      </c>
      <c r="BE130" s="104">
        <f>IF(N130="základní",J130,0)</f>
        <v>0</v>
      </c>
      <c r="BF130" s="104">
        <f>IF(N130="snížená",J130,0)</f>
        <v>0</v>
      </c>
      <c r="BG130" s="104">
        <f>IF(N130="zákl. přenesená",J130,0)</f>
        <v>0</v>
      </c>
      <c r="BH130" s="104">
        <f>IF(N130="sníž. přenesená",J130,0)</f>
        <v>0</v>
      </c>
      <c r="BI130" s="104">
        <f>IF(N130="nulová",J130,0)</f>
        <v>0</v>
      </c>
      <c r="BJ130" s="5" t="s">
        <v>76</v>
      </c>
      <c r="BK130" s="104">
        <f>ROUND(I130*H130,2)</f>
        <v>0</v>
      </c>
      <c r="BL130" s="5" t="s">
        <v>86</v>
      </c>
      <c r="BM130" s="103" t="s">
        <v>98</v>
      </c>
    </row>
    <row r="131" spans="1:65" s="15" customFormat="1" ht="24.2" customHeight="1">
      <c r="A131" s="12"/>
      <c r="B131" s="13"/>
      <c r="C131" s="190" t="s">
        <v>89</v>
      </c>
      <c r="D131" s="190" t="s">
        <v>265</v>
      </c>
      <c r="E131" s="191" t="s">
        <v>2477</v>
      </c>
      <c r="F131" s="192" t="s">
        <v>2675</v>
      </c>
      <c r="G131" s="193" t="s">
        <v>259</v>
      </c>
      <c r="H131" s="194">
        <v>1</v>
      </c>
      <c r="I131" s="2">
        <v>0</v>
      </c>
      <c r="J131" s="195">
        <f>ROUND(I131*H131,2)</f>
        <v>0</v>
      </c>
      <c r="K131" s="192" t="s">
        <v>1898</v>
      </c>
      <c r="L131" s="196"/>
      <c r="M131" s="197" t="s">
        <v>1</v>
      </c>
      <c r="N131" s="198" t="s">
        <v>37</v>
      </c>
      <c r="O131" s="100"/>
      <c r="P131" s="101">
        <f>O131*H131</f>
        <v>0</v>
      </c>
      <c r="Q131" s="101">
        <v>0</v>
      </c>
      <c r="R131" s="101">
        <f>Q131*H131</f>
        <v>0</v>
      </c>
      <c r="S131" s="101">
        <v>0</v>
      </c>
      <c r="T131" s="102">
        <f>S131*H131</f>
        <v>0</v>
      </c>
      <c r="U131" s="12"/>
      <c r="V131" s="12"/>
      <c r="W131" s="12"/>
      <c r="X131" s="12"/>
      <c r="Y131" s="12"/>
      <c r="Z131" s="12"/>
      <c r="AA131" s="12"/>
      <c r="AB131" s="12"/>
      <c r="AC131" s="12"/>
      <c r="AD131" s="12"/>
      <c r="AE131" s="12"/>
      <c r="AR131" s="103" t="s">
        <v>98</v>
      </c>
      <c r="AT131" s="103" t="s">
        <v>265</v>
      </c>
      <c r="AU131" s="103" t="s">
        <v>80</v>
      </c>
      <c r="AY131" s="5" t="s">
        <v>176</v>
      </c>
      <c r="BE131" s="104">
        <f>IF(N131="základní",J131,0)</f>
        <v>0</v>
      </c>
      <c r="BF131" s="104">
        <f>IF(N131="snížená",J131,0)</f>
        <v>0</v>
      </c>
      <c r="BG131" s="104">
        <f>IF(N131="zákl. přenesená",J131,0)</f>
        <v>0</v>
      </c>
      <c r="BH131" s="104">
        <f>IF(N131="sníž. přenesená",J131,0)</f>
        <v>0</v>
      </c>
      <c r="BI131" s="104">
        <f>IF(N131="nulová",J131,0)</f>
        <v>0</v>
      </c>
      <c r="BJ131" s="5" t="s">
        <v>76</v>
      </c>
      <c r="BK131" s="104">
        <f>ROUND(I131*H131,2)</f>
        <v>0</v>
      </c>
      <c r="BL131" s="5" t="s">
        <v>86</v>
      </c>
      <c r="BM131" s="103" t="s">
        <v>129</v>
      </c>
    </row>
    <row r="132" spans="2:63" s="79" customFormat="1" ht="22.7" customHeight="1">
      <c r="B132" s="80"/>
      <c r="D132" s="81" t="s">
        <v>71</v>
      </c>
      <c r="E132" s="90" t="s">
        <v>2519</v>
      </c>
      <c r="F132" s="90" t="s">
        <v>2520</v>
      </c>
      <c r="J132" s="91">
        <f>BK132</f>
        <v>0</v>
      </c>
      <c r="L132" s="80"/>
      <c r="M132" s="84"/>
      <c r="N132" s="85"/>
      <c r="O132" s="85"/>
      <c r="P132" s="86">
        <f>SUM(P133:P137)</f>
        <v>0</v>
      </c>
      <c r="Q132" s="85"/>
      <c r="R132" s="86">
        <f>SUM(R133:R137)</f>
        <v>0</v>
      </c>
      <c r="S132" s="85"/>
      <c r="T132" s="87">
        <f>SUM(T133:T137)</f>
        <v>0</v>
      </c>
      <c r="AR132" s="81" t="s">
        <v>80</v>
      </c>
      <c r="AT132" s="88" t="s">
        <v>71</v>
      </c>
      <c r="AU132" s="88" t="s">
        <v>76</v>
      </c>
      <c r="AY132" s="81" t="s">
        <v>176</v>
      </c>
      <c r="BK132" s="89">
        <f>SUM(BK133:BK137)</f>
        <v>0</v>
      </c>
    </row>
    <row r="133" spans="1:65" s="15" customFormat="1" ht="33" customHeight="1">
      <c r="A133" s="12"/>
      <c r="B133" s="13"/>
      <c r="C133" s="92" t="s">
        <v>92</v>
      </c>
      <c r="D133" s="92" t="s">
        <v>178</v>
      </c>
      <c r="E133" s="93" t="s">
        <v>2676</v>
      </c>
      <c r="F133" s="94" t="s">
        <v>2677</v>
      </c>
      <c r="G133" s="95" t="s">
        <v>328</v>
      </c>
      <c r="H133" s="96">
        <v>1</v>
      </c>
      <c r="I133" s="1">
        <v>0</v>
      </c>
      <c r="J133" s="97">
        <f>ROUND(I133*H133,2)</f>
        <v>0</v>
      </c>
      <c r="K133" s="94" t="s">
        <v>182</v>
      </c>
      <c r="L133" s="13"/>
      <c r="M133" s="98" t="s">
        <v>1</v>
      </c>
      <c r="N133" s="99" t="s">
        <v>37</v>
      </c>
      <c r="O133" s="100"/>
      <c r="P133" s="101">
        <f>O133*H133</f>
        <v>0</v>
      </c>
      <c r="Q133" s="101">
        <v>0</v>
      </c>
      <c r="R133" s="101">
        <f>Q133*H133</f>
        <v>0</v>
      </c>
      <c r="S133" s="101">
        <v>0</v>
      </c>
      <c r="T133" s="102">
        <f>S133*H133</f>
        <v>0</v>
      </c>
      <c r="U133" s="12"/>
      <c r="V133" s="12"/>
      <c r="W133" s="12"/>
      <c r="X133" s="12"/>
      <c r="Y133" s="12"/>
      <c r="Z133" s="12"/>
      <c r="AA133" s="12"/>
      <c r="AB133" s="12"/>
      <c r="AC133" s="12"/>
      <c r="AD133" s="12"/>
      <c r="AE133" s="12"/>
      <c r="AR133" s="103" t="s">
        <v>230</v>
      </c>
      <c r="AT133" s="103" t="s">
        <v>178</v>
      </c>
      <c r="AU133" s="103" t="s">
        <v>80</v>
      </c>
      <c r="AY133" s="5" t="s">
        <v>176</v>
      </c>
      <c r="BE133" s="104">
        <f>IF(N133="základní",J133,0)</f>
        <v>0</v>
      </c>
      <c r="BF133" s="104">
        <f>IF(N133="snížená",J133,0)</f>
        <v>0</v>
      </c>
      <c r="BG133" s="104">
        <f>IF(N133="zákl. přenesená",J133,0)</f>
        <v>0</v>
      </c>
      <c r="BH133" s="104">
        <f>IF(N133="sníž. přenesená",J133,0)</f>
        <v>0</v>
      </c>
      <c r="BI133" s="104">
        <f>IF(N133="nulová",J133,0)</f>
        <v>0</v>
      </c>
      <c r="BJ133" s="5" t="s">
        <v>76</v>
      </c>
      <c r="BK133" s="104">
        <f>ROUND(I133*H133,2)</f>
        <v>0</v>
      </c>
      <c r="BL133" s="5" t="s">
        <v>230</v>
      </c>
      <c r="BM133" s="103" t="s">
        <v>211</v>
      </c>
    </row>
    <row r="134" spans="1:65" s="15" customFormat="1" ht="24.2" customHeight="1">
      <c r="A134" s="12"/>
      <c r="B134" s="13"/>
      <c r="C134" s="92" t="s">
        <v>95</v>
      </c>
      <c r="D134" s="92" t="s">
        <v>178</v>
      </c>
      <c r="E134" s="93" t="s">
        <v>2567</v>
      </c>
      <c r="F134" s="94" t="s">
        <v>2568</v>
      </c>
      <c r="G134" s="95" t="s">
        <v>259</v>
      </c>
      <c r="H134" s="96">
        <v>9</v>
      </c>
      <c r="I134" s="1">
        <v>0</v>
      </c>
      <c r="J134" s="97">
        <f>ROUND(I134*H134,2)</f>
        <v>0</v>
      </c>
      <c r="K134" s="94" t="s">
        <v>182</v>
      </c>
      <c r="L134" s="13"/>
      <c r="M134" s="98" t="s">
        <v>1</v>
      </c>
      <c r="N134" s="99" t="s">
        <v>37</v>
      </c>
      <c r="O134" s="100"/>
      <c r="P134" s="101">
        <f>O134*H134</f>
        <v>0</v>
      </c>
      <c r="Q134" s="101">
        <v>0</v>
      </c>
      <c r="R134" s="101">
        <f>Q134*H134</f>
        <v>0</v>
      </c>
      <c r="S134" s="101">
        <v>0</v>
      </c>
      <c r="T134" s="102">
        <f>S134*H134</f>
        <v>0</v>
      </c>
      <c r="U134" s="12"/>
      <c r="V134" s="12"/>
      <c r="W134" s="12"/>
      <c r="X134" s="12"/>
      <c r="Y134" s="12"/>
      <c r="Z134" s="12"/>
      <c r="AA134" s="12"/>
      <c r="AB134" s="12"/>
      <c r="AC134" s="12"/>
      <c r="AD134" s="12"/>
      <c r="AE134" s="12"/>
      <c r="AR134" s="103" t="s">
        <v>230</v>
      </c>
      <c r="AT134" s="103" t="s">
        <v>178</v>
      </c>
      <c r="AU134" s="103" t="s">
        <v>80</v>
      </c>
      <c r="AY134" s="5" t="s">
        <v>176</v>
      </c>
      <c r="BE134" s="104">
        <f>IF(N134="základní",J134,0)</f>
        <v>0</v>
      </c>
      <c r="BF134" s="104">
        <f>IF(N134="snížená",J134,0)</f>
        <v>0</v>
      </c>
      <c r="BG134" s="104">
        <f>IF(N134="zákl. přenesená",J134,0)</f>
        <v>0</v>
      </c>
      <c r="BH134" s="104">
        <f>IF(N134="sníž. přenesená",J134,0)</f>
        <v>0</v>
      </c>
      <c r="BI134" s="104">
        <f>IF(N134="nulová",J134,0)</f>
        <v>0</v>
      </c>
      <c r="BJ134" s="5" t="s">
        <v>76</v>
      </c>
      <c r="BK134" s="104">
        <f>ROUND(I134*H134,2)</f>
        <v>0</v>
      </c>
      <c r="BL134" s="5" t="s">
        <v>230</v>
      </c>
      <c r="BM134" s="103" t="s">
        <v>222</v>
      </c>
    </row>
    <row r="135" spans="1:65" s="15" customFormat="1" ht="24.2" customHeight="1">
      <c r="A135" s="12"/>
      <c r="B135" s="13"/>
      <c r="C135" s="92" t="s">
        <v>98</v>
      </c>
      <c r="D135" s="92" t="s">
        <v>178</v>
      </c>
      <c r="E135" s="93" t="s">
        <v>2571</v>
      </c>
      <c r="F135" s="94" t="s">
        <v>2572</v>
      </c>
      <c r="G135" s="95" t="s">
        <v>259</v>
      </c>
      <c r="H135" s="96">
        <v>1</v>
      </c>
      <c r="I135" s="1">
        <v>0</v>
      </c>
      <c r="J135" s="97">
        <f>ROUND(I135*H135,2)</f>
        <v>0</v>
      </c>
      <c r="K135" s="94" t="s">
        <v>182</v>
      </c>
      <c r="L135" s="13"/>
      <c r="M135" s="98" t="s">
        <v>1</v>
      </c>
      <c r="N135" s="99" t="s">
        <v>37</v>
      </c>
      <c r="O135" s="100"/>
      <c r="P135" s="101">
        <f>O135*H135</f>
        <v>0</v>
      </c>
      <c r="Q135" s="101">
        <v>0</v>
      </c>
      <c r="R135" s="101">
        <f>Q135*H135</f>
        <v>0</v>
      </c>
      <c r="S135" s="101">
        <v>0</v>
      </c>
      <c r="T135" s="102">
        <f>S135*H135</f>
        <v>0</v>
      </c>
      <c r="U135" s="12"/>
      <c r="V135" s="12"/>
      <c r="W135" s="12"/>
      <c r="X135" s="12"/>
      <c r="Y135" s="12"/>
      <c r="Z135" s="12"/>
      <c r="AA135" s="12"/>
      <c r="AB135" s="12"/>
      <c r="AC135" s="12"/>
      <c r="AD135" s="12"/>
      <c r="AE135" s="12"/>
      <c r="AR135" s="103" t="s">
        <v>230</v>
      </c>
      <c r="AT135" s="103" t="s">
        <v>178</v>
      </c>
      <c r="AU135" s="103" t="s">
        <v>80</v>
      </c>
      <c r="AY135" s="5" t="s">
        <v>176</v>
      </c>
      <c r="BE135" s="104">
        <f>IF(N135="základní",J135,0)</f>
        <v>0</v>
      </c>
      <c r="BF135" s="104">
        <f>IF(N135="snížená",J135,0)</f>
        <v>0</v>
      </c>
      <c r="BG135" s="104">
        <f>IF(N135="zákl. přenesená",J135,0)</f>
        <v>0</v>
      </c>
      <c r="BH135" s="104">
        <f>IF(N135="sníž. přenesená",J135,0)</f>
        <v>0</v>
      </c>
      <c r="BI135" s="104">
        <f>IF(N135="nulová",J135,0)</f>
        <v>0</v>
      </c>
      <c r="BJ135" s="5" t="s">
        <v>76</v>
      </c>
      <c r="BK135" s="104">
        <f>ROUND(I135*H135,2)</f>
        <v>0</v>
      </c>
      <c r="BL135" s="5" t="s">
        <v>230</v>
      </c>
      <c r="BM135" s="103" t="s">
        <v>230</v>
      </c>
    </row>
    <row r="136" spans="1:65" s="15" customFormat="1" ht="44.25" customHeight="1">
      <c r="A136" s="12"/>
      <c r="B136" s="13"/>
      <c r="C136" s="92" t="s">
        <v>126</v>
      </c>
      <c r="D136" s="92" t="s">
        <v>178</v>
      </c>
      <c r="E136" s="93" t="s">
        <v>2678</v>
      </c>
      <c r="F136" s="94" t="s">
        <v>2679</v>
      </c>
      <c r="G136" s="95" t="s">
        <v>259</v>
      </c>
      <c r="H136" s="96">
        <v>6</v>
      </c>
      <c r="I136" s="1">
        <v>0</v>
      </c>
      <c r="J136" s="97">
        <f>ROUND(I136*H136,2)</f>
        <v>0</v>
      </c>
      <c r="K136" s="94" t="s">
        <v>182</v>
      </c>
      <c r="L136" s="13"/>
      <c r="M136" s="98" t="s">
        <v>1</v>
      </c>
      <c r="N136" s="99" t="s">
        <v>37</v>
      </c>
      <c r="O136" s="100"/>
      <c r="P136" s="101">
        <f>O136*H136</f>
        <v>0</v>
      </c>
      <c r="Q136" s="101">
        <v>0</v>
      </c>
      <c r="R136" s="101">
        <f>Q136*H136</f>
        <v>0</v>
      </c>
      <c r="S136" s="101">
        <v>0</v>
      </c>
      <c r="T136" s="102">
        <f>S136*H136</f>
        <v>0</v>
      </c>
      <c r="U136" s="12"/>
      <c r="V136" s="12"/>
      <c r="W136" s="12"/>
      <c r="X136" s="12"/>
      <c r="Y136" s="12"/>
      <c r="Z136" s="12"/>
      <c r="AA136" s="12"/>
      <c r="AB136" s="12"/>
      <c r="AC136" s="12"/>
      <c r="AD136" s="12"/>
      <c r="AE136" s="12"/>
      <c r="AR136" s="103" t="s">
        <v>230</v>
      </c>
      <c r="AT136" s="103" t="s">
        <v>178</v>
      </c>
      <c r="AU136" s="103" t="s">
        <v>80</v>
      </c>
      <c r="AY136" s="5" t="s">
        <v>176</v>
      </c>
      <c r="BE136" s="104">
        <f>IF(N136="základní",J136,0)</f>
        <v>0</v>
      </c>
      <c r="BF136" s="104">
        <f>IF(N136="snížená",J136,0)</f>
        <v>0</v>
      </c>
      <c r="BG136" s="104">
        <f>IF(N136="zákl. přenesená",J136,0)</f>
        <v>0</v>
      </c>
      <c r="BH136" s="104">
        <f>IF(N136="sníž. přenesená",J136,0)</f>
        <v>0</v>
      </c>
      <c r="BI136" s="104">
        <f>IF(N136="nulová",J136,0)</f>
        <v>0</v>
      </c>
      <c r="BJ136" s="5" t="s">
        <v>76</v>
      </c>
      <c r="BK136" s="104">
        <f>ROUND(I136*H136,2)</f>
        <v>0</v>
      </c>
      <c r="BL136" s="5" t="s">
        <v>230</v>
      </c>
      <c r="BM136" s="103" t="s">
        <v>245</v>
      </c>
    </row>
    <row r="137" spans="1:65" s="15" customFormat="1" ht="37.7" customHeight="1">
      <c r="A137" s="12"/>
      <c r="B137" s="13"/>
      <c r="C137" s="92" t="s">
        <v>129</v>
      </c>
      <c r="D137" s="92" t="s">
        <v>178</v>
      </c>
      <c r="E137" s="93" t="s">
        <v>2573</v>
      </c>
      <c r="F137" s="94" t="s">
        <v>2574</v>
      </c>
      <c r="G137" s="95" t="s">
        <v>259</v>
      </c>
      <c r="H137" s="96">
        <v>1</v>
      </c>
      <c r="I137" s="1">
        <v>0</v>
      </c>
      <c r="J137" s="97">
        <f>ROUND(I137*H137,2)</f>
        <v>0</v>
      </c>
      <c r="K137" s="94" t="s">
        <v>182</v>
      </c>
      <c r="L137" s="13"/>
      <c r="M137" s="98" t="s">
        <v>1</v>
      </c>
      <c r="N137" s="99" t="s">
        <v>37</v>
      </c>
      <c r="O137" s="100"/>
      <c r="P137" s="101">
        <f>O137*H137</f>
        <v>0</v>
      </c>
      <c r="Q137" s="101">
        <v>0</v>
      </c>
      <c r="R137" s="101">
        <f>Q137*H137</f>
        <v>0</v>
      </c>
      <c r="S137" s="101">
        <v>0</v>
      </c>
      <c r="T137" s="102">
        <f>S137*H137</f>
        <v>0</v>
      </c>
      <c r="U137" s="12"/>
      <c r="V137" s="12"/>
      <c r="W137" s="12"/>
      <c r="X137" s="12"/>
      <c r="Y137" s="12"/>
      <c r="Z137" s="12"/>
      <c r="AA137" s="12"/>
      <c r="AB137" s="12"/>
      <c r="AC137" s="12"/>
      <c r="AD137" s="12"/>
      <c r="AE137" s="12"/>
      <c r="AR137" s="103" t="s">
        <v>230</v>
      </c>
      <c r="AT137" s="103" t="s">
        <v>178</v>
      </c>
      <c r="AU137" s="103" t="s">
        <v>80</v>
      </c>
      <c r="AY137" s="5" t="s">
        <v>176</v>
      </c>
      <c r="BE137" s="104">
        <f>IF(N137="základní",J137,0)</f>
        <v>0</v>
      </c>
      <c r="BF137" s="104">
        <f>IF(N137="snížená",J137,0)</f>
        <v>0</v>
      </c>
      <c r="BG137" s="104">
        <f>IF(N137="zákl. přenesená",J137,0)</f>
        <v>0</v>
      </c>
      <c r="BH137" s="104">
        <f>IF(N137="sníž. přenesená",J137,0)</f>
        <v>0</v>
      </c>
      <c r="BI137" s="104">
        <f>IF(N137="nulová",J137,0)</f>
        <v>0</v>
      </c>
      <c r="BJ137" s="5" t="s">
        <v>76</v>
      </c>
      <c r="BK137" s="104">
        <f>ROUND(I137*H137,2)</f>
        <v>0</v>
      </c>
      <c r="BL137" s="5" t="s">
        <v>230</v>
      </c>
      <c r="BM137" s="103" t="s">
        <v>252</v>
      </c>
    </row>
    <row r="138" spans="2:63" s="79" customFormat="1" ht="22.7" customHeight="1">
      <c r="B138" s="80"/>
      <c r="D138" s="81" t="s">
        <v>71</v>
      </c>
      <c r="E138" s="90" t="s">
        <v>2551</v>
      </c>
      <c r="F138" s="90" t="s">
        <v>2552</v>
      </c>
      <c r="J138" s="91">
        <f>BK138</f>
        <v>0</v>
      </c>
      <c r="L138" s="80"/>
      <c r="M138" s="84"/>
      <c r="N138" s="85"/>
      <c r="O138" s="85"/>
      <c r="P138" s="86">
        <f>SUM(P139:P143)</f>
        <v>0</v>
      </c>
      <c r="Q138" s="85"/>
      <c r="R138" s="86">
        <f>SUM(R139:R143)</f>
        <v>0</v>
      </c>
      <c r="S138" s="85"/>
      <c r="T138" s="87">
        <f>SUM(T139:T143)</f>
        <v>0</v>
      </c>
      <c r="AR138" s="81" t="s">
        <v>80</v>
      </c>
      <c r="AT138" s="88" t="s">
        <v>71</v>
      </c>
      <c r="AU138" s="88" t="s">
        <v>76</v>
      </c>
      <c r="AY138" s="81" t="s">
        <v>176</v>
      </c>
      <c r="BK138" s="89">
        <f>SUM(BK139:BK143)</f>
        <v>0</v>
      </c>
    </row>
    <row r="139" spans="1:65" s="15" customFormat="1" ht="16.5" customHeight="1">
      <c r="A139" s="12"/>
      <c r="B139" s="13"/>
      <c r="C139" s="92" t="s">
        <v>256</v>
      </c>
      <c r="D139" s="92" t="s">
        <v>178</v>
      </c>
      <c r="E139" s="93" t="s">
        <v>2680</v>
      </c>
      <c r="F139" s="94" t="s">
        <v>2681</v>
      </c>
      <c r="G139" s="95" t="s">
        <v>259</v>
      </c>
      <c r="H139" s="96">
        <v>1</v>
      </c>
      <c r="I139" s="1">
        <v>0</v>
      </c>
      <c r="J139" s="97">
        <f>ROUND(I139*H139,2)</f>
        <v>0</v>
      </c>
      <c r="K139" s="94" t="s">
        <v>182</v>
      </c>
      <c r="L139" s="13"/>
      <c r="M139" s="98" t="s">
        <v>1</v>
      </c>
      <c r="N139" s="99" t="s">
        <v>37</v>
      </c>
      <c r="O139" s="100"/>
      <c r="P139" s="101">
        <f>O139*H139</f>
        <v>0</v>
      </c>
      <c r="Q139" s="101">
        <v>0</v>
      </c>
      <c r="R139" s="101">
        <f>Q139*H139</f>
        <v>0</v>
      </c>
      <c r="S139" s="101">
        <v>0</v>
      </c>
      <c r="T139" s="102">
        <f>S139*H139</f>
        <v>0</v>
      </c>
      <c r="U139" s="12"/>
      <c r="V139" s="12"/>
      <c r="W139" s="12"/>
      <c r="X139" s="12"/>
      <c r="Y139" s="12"/>
      <c r="Z139" s="12"/>
      <c r="AA139" s="12"/>
      <c r="AB139" s="12"/>
      <c r="AC139" s="12"/>
      <c r="AD139" s="12"/>
      <c r="AE139" s="12"/>
      <c r="AR139" s="103" t="s">
        <v>230</v>
      </c>
      <c r="AT139" s="103" t="s">
        <v>178</v>
      </c>
      <c r="AU139" s="103" t="s">
        <v>80</v>
      </c>
      <c r="AY139" s="5" t="s">
        <v>176</v>
      </c>
      <c r="BE139" s="104">
        <f>IF(N139="základní",J139,0)</f>
        <v>0</v>
      </c>
      <c r="BF139" s="104">
        <f>IF(N139="snížená",J139,0)</f>
        <v>0</v>
      </c>
      <c r="BG139" s="104">
        <f>IF(N139="zákl. přenesená",J139,0)</f>
        <v>0</v>
      </c>
      <c r="BH139" s="104">
        <f>IF(N139="sníž. přenesená",J139,0)</f>
        <v>0</v>
      </c>
      <c r="BI139" s="104">
        <f>IF(N139="nulová",J139,0)</f>
        <v>0</v>
      </c>
      <c r="BJ139" s="5" t="s">
        <v>76</v>
      </c>
      <c r="BK139" s="104">
        <f>ROUND(I139*H139,2)</f>
        <v>0</v>
      </c>
      <c r="BL139" s="5" t="s">
        <v>230</v>
      </c>
      <c r="BM139" s="103" t="s">
        <v>260</v>
      </c>
    </row>
    <row r="140" spans="1:65" s="15" customFormat="1" ht="24.2" customHeight="1">
      <c r="A140" s="12"/>
      <c r="B140" s="13"/>
      <c r="C140" s="92" t="s">
        <v>211</v>
      </c>
      <c r="D140" s="92" t="s">
        <v>178</v>
      </c>
      <c r="E140" s="93" t="s">
        <v>2682</v>
      </c>
      <c r="F140" s="94" t="s">
        <v>2683</v>
      </c>
      <c r="G140" s="95" t="s">
        <v>259</v>
      </c>
      <c r="H140" s="96">
        <v>1</v>
      </c>
      <c r="I140" s="1">
        <v>0</v>
      </c>
      <c r="J140" s="97">
        <f>ROUND(I140*H140,2)</f>
        <v>0</v>
      </c>
      <c r="K140" s="94" t="s">
        <v>182</v>
      </c>
      <c r="L140" s="13"/>
      <c r="M140" s="98" t="s">
        <v>1</v>
      </c>
      <c r="N140" s="99" t="s">
        <v>37</v>
      </c>
      <c r="O140" s="100"/>
      <c r="P140" s="101">
        <f>O140*H140</f>
        <v>0</v>
      </c>
      <c r="Q140" s="101">
        <v>0</v>
      </c>
      <c r="R140" s="101">
        <f>Q140*H140</f>
        <v>0</v>
      </c>
      <c r="S140" s="101">
        <v>0</v>
      </c>
      <c r="T140" s="102">
        <f>S140*H140</f>
        <v>0</v>
      </c>
      <c r="U140" s="12"/>
      <c r="V140" s="12"/>
      <c r="W140" s="12"/>
      <c r="X140" s="12"/>
      <c r="Y140" s="12"/>
      <c r="Z140" s="12"/>
      <c r="AA140" s="12"/>
      <c r="AB140" s="12"/>
      <c r="AC140" s="12"/>
      <c r="AD140" s="12"/>
      <c r="AE140" s="12"/>
      <c r="AR140" s="103" t="s">
        <v>230</v>
      </c>
      <c r="AT140" s="103" t="s">
        <v>178</v>
      </c>
      <c r="AU140" s="103" t="s">
        <v>80</v>
      </c>
      <c r="AY140" s="5" t="s">
        <v>176</v>
      </c>
      <c r="BE140" s="104">
        <f>IF(N140="základní",J140,0)</f>
        <v>0</v>
      </c>
      <c r="BF140" s="104">
        <f>IF(N140="snížená",J140,0)</f>
        <v>0</v>
      </c>
      <c r="BG140" s="104">
        <f>IF(N140="zákl. přenesená",J140,0)</f>
        <v>0</v>
      </c>
      <c r="BH140" s="104">
        <f>IF(N140="sníž. přenesená",J140,0)</f>
        <v>0</v>
      </c>
      <c r="BI140" s="104">
        <f>IF(N140="nulová",J140,0)</f>
        <v>0</v>
      </c>
      <c r="BJ140" s="5" t="s">
        <v>76</v>
      </c>
      <c r="BK140" s="104">
        <f>ROUND(I140*H140,2)</f>
        <v>0</v>
      </c>
      <c r="BL140" s="5" t="s">
        <v>230</v>
      </c>
      <c r="BM140" s="103" t="s">
        <v>268</v>
      </c>
    </row>
    <row r="141" spans="1:65" s="15" customFormat="1" ht="16.5" customHeight="1">
      <c r="A141" s="12"/>
      <c r="B141" s="13"/>
      <c r="C141" s="92" t="s">
        <v>264</v>
      </c>
      <c r="D141" s="92" t="s">
        <v>178</v>
      </c>
      <c r="E141" s="93" t="s">
        <v>2684</v>
      </c>
      <c r="F141" s="94" t="s">
        <v>2685</v>
      </c>
      <c r="G141" s="95" t="s">
        <v>259</v>
      </c>
      <c r="H141" s="96">
        <v>1</v>
      </c>
      <c r="I141" s="1">
        <v>0</v>
      </c>
      <c r="J141" s="97">
        <f>ROUND(I141*H141,2)</f>
        <v>0</v>
      </c>
      <c r="K141" s="94" t="s">
        <v>182</v>
      </c>
      <c r="L141" s="13"/>
      <c r="M141" s="98" t="s">
        <v>1</v>
      </c>
      <c r="N141" s="99" t="s">
        <v>37</v>
      </c>
      <c r="O141" s="100"/>
      <c r="P141" s="101">
        <f>O141*H141</f>
        <v>0</v>
      </c>
      <c r="Q141" s="101">
        <v>0</v>
      </c>
      <c r="R141" s="101">
        <f>Q141*H141</f>
        <v>0</v>
      </c>
      <c r="S141" s="101">
        <v>0</v>
      </c>
      <c r="T141" s="102">
        <f>S141*H141</f>
        <v>0</v>
      </c>
      <c r="U141" s="12"/>
      <c r="V141" s="12"/>
      <c r="W141" s="12"/>
      <c r="X141" s="12"/>
      <c r="Y141" s="12"/>
      <c r="Z141" s="12"/>
      <c r="AA141" s="12"/>
      <c r="AB141" s="12"/>
      <c r="AC141" s="12"/>
      <c r="AD141" s="12"/>
      <c r="AE141" s="12"/>
      <c r="AR141" s="103" t="s">
        <v>230</v>
      </c>
      <c r="AT141" s="103" t="s">
        <v>178</v>
      </c>
      <c r="AU141" s="103" t="s">
        <v>80</v>
      </c>
      <c r="AY141" s="5" t="s">
        <v>176</v>
      </c>
      <c r="BE141" s="104">
        <f>IF(N141="základní",J141,0)</f>
        <v>0</v>
      </c>
      <c r="BF141" s="104">
        <f>IF(N141="snížená",J141,0)</f>
        <v>0</v>
      </c>
      <c r="BG141" s="104">
        <f>IF(N141="zákl. přenesená",J141,0)</f>
        <v>0</v>
      </c>
      <c r="BH141" s="104">
        <f>IF(N141="sníž. přenesená",J141,0)</f>
        <v>0</v>
      </c>
      <c r="BI141" s="104">
        <f>IF(N141="nulová",J141,0)</f>
        <v>0</v>
      </c>
      <c r="BJ141" s="5" t="s">
        <v>76</v>
      </c>
      <c r="BK141" s="104">
        <f>ROUND(I141*H141,2)</f>
        <v>0</v>
      </c>
      <c r="BL141" s="5" t="s">
        <v>230</v>
      </c>
      <c r="BM141" s="103" t="s">
        <v>272</v>
      </c>
    </row>
    <row r="142" spans="1:65" s="15" customFormat="1" ht="16.5" customHeight="1">
      <c r="A142" s="12"/>
      <c r="B142" s="13"/>
      <c r="C142" s="92" t="s">
        <v>222</v>
      </c>
      <c r="D142" s="92" t="s">
        <v>178</v>
      </c>
      <c r="E142" s="93" t="s">
        <v>2474</v>
      </c>
      <c r="F142" s="94" t="s">
        <v>2686</v>
      </c>
      <c r="G142" s="95" t="s">
        <v>259</v>
      </c>
      <c r="H142" s="96">
        <v>2</v>
      </c>
      <c r="I142" s="1">
        <v>0</v>
      </c>
      <c r="J142" s="97">
        <f>ROUND(I142*H142,2)</f>
        <v>0</v>
      </c>
      <c r="K142" s="94" t="s">
        <v>1898</v>
      </c>
      <c r="L142" s="13"/>
      <c r="M142" s="98" t="s">
        <v>1</v>
      </c>
      <c r="N142" s="99" t="s">
        <v>37</v>
      </c>
      <c r="O142" s="100"/>
      <c r="P142" s="101">
        <f>O142*H142</f>
        <v>0</v>
      </c>
      <c r="Q142" s="101">
        <v>0</v>
      </c>
      <c r="R142" s="101">
        <f>Q142*H142</f>
        <v>0</v>
      </c>
      <c r="S142" s="101">
        <v>0</v>
      </c>
      <c r="T142" s="102">
        <f>S142*H142</f>
        <v>0</v>
      </c>
      <c r="U142" s="12"/>
      <c r="V142" s="12"/>
      <c r="W142" s="12"/>
      <c r="X142" s="12"/>
      <c r="Y142" s="12"/>
      <c r="Z142" s="12"/>
      <c r="AA142" s="12"/>
      <c r="AB142" s="12"/>
      <c r="AC142" s="12"/>
      <c r="AD142" s="12"/>
      <c r="AE142" s="12"/>
      <c r="AR142" s="103" t="s">
        <v>230</v>
      </c>
      <c r="AT142" s="103" t="s">
        <v>178</v>
      </c>
      <c r="AU142" s="103" t="s">
        <v>80</v>
      </c>
      <c r="AY142" s="5" t="s">
        <v>176</v>
      </c>
      <c r="BE142" s="104">
        <f>IF(N142="základní",J142,0)</f>
        <v>0</v>
      </c>
      <c r="BF142" s="104">
        <f>IF(N142="snížená",J142,0)</f>
        <v>0</v>
      </c>
      <c r="BG142" s="104">
        <f>IF(N142="zákl. přenesená",J142,0)</f>
        <v>0</v>
      </c>
      <c r="BH142" s="104">
        <f>IF(N142="sníž. přenesená",J142,0)</f>
        <v>0</v>
      </c>
      <c r="BI142" s="104">
        <f>IF(N142="nulová",J142,0)</f>
        <v>0</v>
      </c>
      <c r="BJ142" s="5" t="s">
        <v>76</v>
      </c>
      <c r="BK142" s="104">
        <f>ROUND(I142*H142,2)</f>
        <v>0</v>
      </c>
      <c r="BL142" s="5" t="s">
        <v>230</v>
      </c>
      <c r="BM142" s="103" t="s">
        <v>278</v>
      </c>
    </row>
    <row r="143" spans="1:65" s="15" customFormat="1" ht="16.5" customHeight="1">
      <c r="A143" s="12"/>
      <c r="B143" s="13"/>
      <c r="C143" s="92" t="s">
        <v>8</v>
      </c>
      <c r="D143" s="92" t="s">
        <v>178</v>
      </c>
      <c r="E143" s="93" t="s">
        <v>2593</v>
      </c>
      <c r="F143" s="94" t="s">
        <v>2687</v>
      </c>
      <c r="G143" s="95" t="s">
        <v>259</v>
      </c>
      <c r="H143" s="96">
        <v>3</v>
      </c>
      <c r="I143" s="1">
        <v>0</v>
      </c>
      <c r="J143" s="97">
        <f>ROUND(I143*H143,2)</f>
        <v>0</v>
      </c>
      <c r="K143" s="94" t="s">
        <v>1898</v>
      </c>
      <c r="L143" s="13"/>
      <c r="M143" s="207" t="s">
        <v>1</v>
      </c>
      <c r="N143" s="208" t="s">
        <v>37</v>
      </c>
      <c r="O143" s="112"/>
      <c r="P143" s="209">
        <f>O143*H143</f>
        <v>0</v>
      </c>
      <c r="Q143" s="209">
        <v>0</v>
      </c>
      <c r="R143" s="209">
        <f>Q143*H143</f>
        <v>0</v>
      </c>
      <c r="S143" s="209">
        <v>0</v>
      </c>
      <c r="T143" s="210">
        <f>S143*H143</f>
        <v>0</v>
      </c>
      <c r="U143" s="12"/>
      <c r="V143" s="12"/>
      <c r="W143" s="12"/>
      <c r="X143" s="12"/>
      <c r="Y143" s="12"/>
      <c r="Z143" s="12"/>
      <c r="AA143" s="12"/>
      <c r="AB143" s="12"/>
      <c r="AC143" s="12"/>
      <c r="AD143" s="12"/>
      <c r="AE143" s="12"/>
      <c r="AR143" s="103" t="s">
        <v>230</v>
      </c>
      <c r="AT143" s="103" t="s">
        <v>178</v>
      </c>
      <c r="AU143" s="103" t="s">
        <v>80</v>
      </c>
      <c r="AY143" s="5" t="s">
        <v>176</v>
      </c>
      <c r="BE143" s="104">
        <f>IF(N143="základní",J143,0)</f>
        <v>0</v>
      </c>
      <c r="BF143" s="104">
        <f>IF(N143="snížená",J143,0)</f>
        <v>0</v>
      </c>
      <c r="BG143" s="104">
        <f>IF(N143="zákl. přenesená",J143,0)</f>
        <v>0</v>
      </c>
      <c r="BH143" s="104">
        <f>IF(N143="sníž. přenesená",J143,0)</f>
        <v>0</v>
      </c>
      <c r="BI143" s="104">
        <f>IF(N143="nulová",J143,0)</f>
        <v>0</v>
      </c>
      <c r="BJ143" s="5" t="s">
        <v>76</v>
      </c>
      <c r="BK143" s="104">
        <f>ROUND(I143*H143,2)</f>
        <v>0</v>
      </c>
      <c r="BL143" s="5" t="s">
        <v>230</v>
      </c>
      <c r="BM143" s="103" t="s">
        <v>284</v>
      </c>
    </row>
    <row r="144" spans="1:31" s="15" customFormat="1" ht="6.95" customHeight="1">
      <c r="A144" s="12"/>
      <c r="B144" s="44"/>
      <c r="C144" s="45"/>
      <c r="D144" s="45"/>
      <c r="E144" s="45"/>
      <c r="F144" s="45"/>
      <c r="G144" s="45"/>
      <c r="H144" s="45"/>
      <c r="I144" s="45"/>
      <c r="J144" s="45"/>
      <c r="K144" s="45"/>
      <c r="L144" s="13"/>
      <c r="M144" s="12"/>
      <c r="O144" s="12"/>
      <c r="P144" s="12"/>
      <c r="Q144" s="12"/>
      <c r="R144" s="12"/>
      <c r="S144" s="12"/>
      <c r="T144" s="12"/>
      <c r="U144" s="12"/>
      <c r="V144" s="12"/>
      <c r="W144" s="12"/>
      <c r="X144" s="12"/>
      <c r="Y144" s="12"/>
      <c r="Z144" s="12"/>
      <c r="AA144" s="12"/>
      <c r="AB144" s="12"/>
      <c r="AC144" s="12"/>
      <c r="AD144" s="12"/>
      <c r="AE144" s="12"/>
    </row>
  </sheetData>
  <sheetProtection algorithmName="SHA-512" hashValue="gUqXt8xwni3Q0I8UfVWUQX4VZkSePBIHxZ4S8DGCZtMa9v3uFFBpaqEloThmeDt3gmXwBbaOYzgZJ6suNsOmLg==" saltValue="+8aollp8exFci1ihEy+lug==" spinCount="100000" sheet="1" objects="1" scenarios="1"/>
  <autoFilter ref="C123:K143"/>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4"/>
  <sheetViews>
    <sheetView showGridLines="0" workbookViewId="0" topLeftCell="A91">
      <selection activeCell="I128" sqref="I128"/>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119</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2688</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ROUND(J123,2)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ROUND((SUM(BE123:BE143)),2)</f>
        <v>0</v>
      </c>
      <c r="G35" s="12"/>
      <c r="H35" s="12"/>
      <c r="I35" s="29">
        <v>0.21</v>
      </c>
      <c r="J35" s="28">
        <f>ROUND(((SUM(BE123:BE143))*I35),2)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ROUND((SUM(BF123:BF143)),2)</f>
        <v>0</v>
      </c>
      <c r="G36" s="12"/>
      <c r="H36" s="12"/>
      <c r="I36" s="29">
        <v>0.15</v>
      </c>
      <c r="J36" s="28">
        <f>ROUND(((SUM(BF123:BF143))*I36),2)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ROUND((SUM(BG123:BG143)),2)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ROUND((SUM(BH123:BH143)),2)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ROUND((SUM(BI123:BI143)),2)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06 - Bleskosvod</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J123</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148</v>
      </c>
      <c r="E99" s="55"/>
      <c r="F99" s="55"/>
      <c r="G99" s="55"/>
      <c r="H99" s="55"/>
      <c r="I99" s="55"/>
      <c r="J99" s="56">
        <f>J124</f>
        <v>0</v>
      </c>
      <c r="L99" s="53"/>
    </row>
    <row r="100" spans="2:12" s="57" customFormat="1" ht="20.1" customHeight="1">
      <c r="B100" s="58"/>
      <c r="D100" s="59" t="s">
        <v>2460</v>
      </c>
      <c r="E100" s="60"/>
      <c r="F100" s="60"/>
      <c r="G100" s="60"/>
      <c r="H100" s="60"/>
      <c r="I100" s="60"/>
      <c r="J100" s="61">
        <f>J125</f>
        <v>0</v>
      </c>
      <c r="L100" s="58"/>
    </row>
    <row r="101" spans="2:12" s="57" customFormat="1" ht="20.1" customHeight="1">
      <c r="B101" s="58"/>
      <c r="D101" s="59" t="s">
        <v>2461</v>
      </c>
      <c r="E101" s="60"/>
      <c r="F101" s="60"/>
      <c r="G101" s="60"/>
      <c r="H101" s="60"/>
      <c r="I101" s="60"/>
      <c r="J101" s="61">
        <f>J138</f>
        <v>0</v>
      </c>
      <c r="L101" s="58"/>
    </row>
    <row r="102" spans="1:31" s="15" customFormat="1" ht="21.75" customHeight="1">
      <c r="A102" s="12"/>
      <c r="B102" s="13"/>
      <c r="C102" s="12"/>
      <c r="D102" s="12"/>
      <c r="E102" s="12"/>
      <c r="F102" s="12"/>
      <c r="G102" s="12"/>
      <c r="H102" s="12"/>
      <c r="I102" s="12"/>
      <c r="J102" s="12"/>
      <c r="K102" s="12"/>
      <c r="L102" s="14"/>
      <c r="S102" s="12"/>
      <c r="T102" s="12"/>
      <c r="U102" s="12"/>
      <c r="V102" s="12"/>
      <c r="W102" s="12"/>
      <c r="X102" s="12"/>
      <c r="Y102" s="12"/>
      <c r="Z102" s="12"/>
      <c r="AA102" s="12"/>
      <c r="AB102" s="12"/>
      <c r="AC102" s="12"/>
      <c r="AD102" s="12"/>
      <c r="AE102" s="12"/>
    </row>
    <row r="103" spans="1:31" s="15" customFormat="1" ht="6.95" customHeight="1">
      <c r="A103" s="12"/>
      <c r="B103" s="44"/>
      <c r="C103" s="45"/>
      <c r="D103" s="45"/>
      <c r="E103" s="45"/>
      <c r="F103" s="45"/>
      <c r="G103" s="45"/>
      <c r="H103" s="45"/>
      <c r="I103" s="45"/>
      <c r="J103" s="45"/>
      <c r="K103" s="45"/>
      <c r="L103" s="14"/>
      <c r="S103" s="12"/>
      <c r="T103" s="12"/>
      <c r="U103" s="12"/>
      <c r="V103" s="12"/>
      <c r="W103" s="12"/>
      <c r="X103" s="12"/>
      <c r="Y103" s="12"/>
      <c r="Z103" s="12"/>
      <c r="AA103" s="12"/>
      <c r="AB103" s="12"/>
      <c r="AC103" s="12"/>
      <c r="AD103" s="12"/>
      <c r="AE103" s="12"/>
    </row>
    <row r="107" spans="1:31" s="15" customFormat="1" ht="6.95" customHeight="1">
      <c r="A107" s="12"/>
      <c r="B107" s="46"/>
      <c r="C107" s="47"/>
      <c r="D107" s="47"/>
      <c r="E107" s="47"/>
      <c r="F107" s="47"/>
      <c r="G107" s="47"/>
      <c r="H107" s="47"/>
      <c r="I107" s="47"/>
      <c r="J107" s="47"/>
      <c r="K107" s="47"/>
      <c r="L107" s="14"/>
      <c r="S107" s="12"/>
      <c r="T107" s="12"/>
      <c r="U107" s="12"/>
      <c r="V107" s="12"/>
      <c r="W107" s="12"/>
      <c r="X107" s="12"/>
      <c r="Y107" s="12"/>
      <c r="Z107" s="12"/>
      <c r="AA107" s="12"/>
      <c r="AB107" s="12"/>
      <c r="AC107" s="12"/>
      <c r="AD107" s="12"/>
      <c r="AE107" s="12"/>
    </row>
    <row r="108" spans="1:31" s="15" customFormat="1" ht="24.95" customHeight="1">
      <c r="A108" s="12"/>
      <c r="B108" s="13"/>
      <c r="C108" s="9" t="s">
        <v>161</v>
      </c>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6.95" customHeight="1">
      <c r="A109" s="12"/>
      <c r="B109" s="13"/>
      <c r="C109" s="12"/>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12" customHeight="1">
      <c r="A110" s="12"/>
      <c r="B110" s="13"/>
      <c r="C110" s="11" t="s">
        <v>16</v>
      </c>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6.5" customHeight="1">
      <c r="A111" s="12"/>
      <c r="B111" s="13"/>
      <c r="C111" s="12"/>
      <c r="D111" s="12"/>
      <c r="E111" s="284" t="str">
        <f>E7</f>
        <v>Soupis prací</v>
      </c>
      <c r="F111" s="285"/>
      <c r="G111" s="285"/>
      <c r="H111" s="285"/>
      <c r="I111" s="12"/>
      <c r="J111" s="12"/>
      <c r="K111" s="12"/>
      <c r="L111" s="14"/>
      <c r="S111" s="12"/>
      <c r="T111" s="12"/>
      <c r="U111" s="12"/>
      <c r="V111" s="12"/>
      <c r="W111" s="12"/>
      <c r="X111" s="12"/>
      <c r="Y111" s="12"/>
      <c r="Z111" s="12"/>
      <c r="AA111" s="12"/>
      <c r="AB111" s="12"/>
      <c r="AC111" s="12"/>
      <c r="AD111" s="12"/>
      <c r="AE111" s="12"/>
    </row>
    <row r="112" spans="2:12" ht="12" customHeight="1">
      <c r="B112" s="8"/>
      <c r="C112" s="11" t="s">
        <v>133</v>
      </c>
      <c r="L112" s="8"/>
    </row>
    <row r="113" spans="1:31" s="15" customFormat="1" ht="16.5" customHeight="1">
      <c r="A113" s="12"/>
      <c r="B113" s="13"/>
      <c r="C113" s="12"/>
      <c r="D113" s="12"/>
      <c r="E113" s="284" t="s">
        <v>2457</v>
      </c>
      <c r="F113" s="283"/>
      <c r="G113" s="283"/>
      <c r="H113" s="283"/>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2458</v>
      </c>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6.5" customHeight="1">
      <c r="A115" s="12"/>
      <c r="B115" s="13"/>
      <c r="C115" s="12"/>
      <c r="D115" s="12"/>
      <c r="E115" s="243" t="str">
        <f>E11</f>
        <v>06 - Bleskosvod</v>
      </c>
      <c r="F115" s="283"/>
      <c r="G115" s="283"/>
      <c r="H115" s="283"/>
      <c r="I115" s="12"/>
      <c r="J115" s="12"/>
      <c r="K115" s="12"/>
      <c r="L115" s="14"/>
      <c r="S115" s="12"/>
      <c r="T115" s="12"/>
      <c r="U115" s="12"/>
      <c r="V115" s="12"/>
      <c r="W115" s="12"/>
      <c r="X115" s="12"/>
      <c r="Y115" s="12"/>
      <c r="Z115" s="12"/>
      <c r="AA115" s="12"/>
      <c r="AB115" s="12"/>
      <c r="AC115" s="12"/>
      <c r="AD115" s="12"/>
      <c r="AE115" s="12"/>
    </row>
    <row r="116" spans="1:31" s="15" customFormat="1" ht="6.95" customHeight="1">
      <c r="A116" s="12"/>
      <c r="B116" s="13"/>
      <c r="C116" s="12"/>
      <c r="D116" s="12"/>
      <c r="E116" s="12"/>
      <c r="F116" s="12"/>
      <c r="G116" s="12"/>
      <c r="H116" s="12"/>
      <c r="I116" s="12"/>
      <c r="J116" s="12"/>
      <c r="K116" s="12"/>
      <c r="L116" s="14"/>
      <c r="S116" s="12"/>
      <c r="T116" s="12"/>
      <c r="U116" s="12"/>
      <c r="V116" s="12"/>
      <c r="W116" s="12"/>
      <c r="X116" s="12"/>
      <c r="Y116" s="12"/>
      <c r="Z116" s="12"/>
      <c r="AA116" s="12"/>
      <c r="AB116" s="12"/>
      <c r="AC116" s="12"/>
      <c r="AD116" s="12"/>
      <c r="AE116" s="12"/>
    </row>
    <row r="117" spans="1:31" s="15" customFormat="1" ht="12" customHeight="1">
      <c r="A117" s="12"/>
      <c r="B117" s="13"/>
      <c r="C117" s="11" t="s">
        <v>20</v>
      </c>
      <c r="D117" s="12"/>
      <c r="E117" s="12"/>
      <c r="F117" s="16" t="str">
        <f>F14</f>
        <v xml:space="preserve"> </v>
      </c>
      <c r="G117" s="12"/>
      <c r="H117" s="12"/>
      <c r="I117" s="11" t="s">
        <v>22</v>
      </c>
      <c r="J117" s="17">
        <f>IF(J14="","",J14)</f>
        <v>44663</v>
      </c>
      <c r="K117" s="12"/>
      <c r="L117" s="14"/>
      <c r="S117" s="12"/>
      <c r="T117" s="12"/>
      <c r="U117" s="12"/>
      <c r="V117" s="12"/>
      <c r="W117" s="12"/>
      <c r="X117" s="12"/>
      <c r="Y117" s="12"/>
      <c r="Z117" s="12"/>
      <c r="AA117" s="12"/>
      <c r="AB117" s="12"/>
      <c r="AC117" s="12"/>
      <c r="AD117" s="12"/>
      <c r="AE117" s="12"/>
    </row>
    <row r="118" spans="1:31" s="15" customFormat="1" ht="6.95" customHeight="1">
      <c r="A118" s="12"/>
      <c r="B118" s="13"/>
      <c r="C118" s="12"/>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15" customFormat="1" ht="15.2" customHeight="1">
      <c r="A119" s="12"/>
      <c r="B119" s="13"/>
      <c r="C119" s="11" t="s">
        <v>23</v>
      </c>
      <c r="D119" s="12"/>
      <c r="E119" s="12"/>
      <c r="F119" s="16" t="str">
        <f>E17</f>
        <v xml:space="preserve"> </v>
      </c>
      <c r="G119" s="12"/>
      <c r="H119" s="12"/>
      <c r="I119" s="11" t="s">
        <v>28</v>
      </c>
      <c r="J119" s="48" t="str">
        <f>E23</f>
        <v xml:space="preserve"> </v>
      </c>
      <c r="K119" s="12"/>
      <c r="L119" s="14"/>
      <c r="S119" s="12"/>
      <c r="T119" s="12"/>
      <c r="U119" s="12"/>
      <c r="V119" s="12"/>
      <c r="W119" s="12"/>
      <c r="X119" s="12"/>
      <c r="Y119" s="12"/>
      <c r="Z119" s="12"/>
      <c r="AA119" s="12"/>
      <c r="AB119" s="12"/>
      <c r="AC119" s="12"/>
      <c r="AD119" s="12"/>
      <c r="AE119" s="12"/>
    </row>
    <row r="120" spans="1:31" s="15" customFormat="1" ht="15.2" customHeight="1">
      <c r="A120" s="12"/>
      <c r="B120" s="13"/>
      <c r="C120" s="11" t="s">
        <v>26</v>
      </c>
      <c r="D120" s="12"/>
      <c r="E120" s="12"/>
      <c r="F120" s="16" t="str">
        <f>IF(E20="","",E20)</f>
        <v>Vyplň údaj</v>
      </c>
      <c r="G120" s="12"/>
      <c r="H120" s="12"/>
      <c r="I120" s="11" t="s">
        <v>30</v>
      </c>
      <c r="J120" s="48" t="str">
        <f>E26</f>
        <v xml:space="preserve"> </v>
      </c>
      <c r="K120" s="12"/>
      <c r="L120" s="14"/>
      <c r="S120" s="12"/>
      <c r="T120" s="12"/>
      <c r="U120" s="12"/>
      <c r="V120" s="12"/>
      <c r="W120" s="12"/>
      <c r="X120" s="12"/>
      <c r="Y120" s="12"/>
      <c r="Z120" s="12"/>
      <c r="AA120" s="12"/>
      <c r="AB120" s="12"/>
      <c r="AC120" s="12"/>
      <c r="AD120" s="12"/>
      <c r="AE120" s="12"/>
    </row>
    <row r="121" spans="1:31" s="15" customFormat="1" ht="10.35" customHeight="1">
      <c r="A121" s="12"/>
      <c r="B121" s="13"/>
      <c r="C121" s="12"/>
      <c r="D121" s="12"/>
      <c r="E121" s="12"/>
      <c r="F121" s="12"/>
      <c r="G121" s="12"/>
      <c r="H121" s="12"/>
      <c r="I121" s="12"/>
      <c r="J121" s="12"/>
      <c r="K121" s="12"/>
      <c r="L121" s="14"/>
      <c r="S121" s="12"/>
      <c r="T121" s="12"/>
      <c r="U121" s="12"/>
      <c r="V121" s="12"/>
      <c r="W121" s="12"/>
      <c r="X121" s="12"/>
      <c r="Y121" s="12"/>
      <c r="Z121" s="12"/>
      <c r="AA121" s="12"/>
      <c r="AB121" s="12"/>
      <c r="AC121" s="12"/>
      <c r="AD121" s="12"/>
      <c r="AE121" s="12"/>
    </row>
    <row r="122" spans="1:31" s="71" customFormat="1" ht="29.25" customHeight="1">
      <c r="A122" s="62"/>
      <c r="B122" s="63"/>
      <c r="C122" s="64" t="s">
        <v>162</v>
      </c>
      <c r="D122" s="65" t="s">
        <v>57</v>
      </c>
      <c r="E122" s="65" t="s">
        <v>53</v>
      </c>
      <c r="F122" s="65" t="s">
        <v>54</v>
      </c>
      <c r="G122" s="65" t="s">
        <v>163</v>
      </c>
      <c r="H122" s="65" t="s">
        <v>164</v>
      </c>
      <c r="I122" s="65" t="s">
        <v>165</v>
      </c>
      <c r="J122" s="65" t="s">
        <v>137</v>
      </c>
      <c r="K122" s="66" t="s">
        <v>166</v>
      </c>
      <c r="L122" s="67"/>
      <c r="M122" s="68" t="s">
        <v>1</v>
      </c>
      <c r="N122" s="69" t="s">
        <v>36</v>
      </c>
      <c r="O122" s="69" t="s">
        <v>167</v>
      </c>
      <c r="P122" s="69" t="s">
        <v>168</v>
      </c>
      <c r="Q122" s="69" t="s">
        <v>169</v>
      </c>
      <c r="R122" s="69" t="s">
        <v>170</v>
      </c>
      <c r="S122" s="69" t="s">
        <v>171</v>
      </c>
      <c r="T122" s="70" t="s">
        <v>172</v>
      </c>
      <c r="U122" s="62"/>
      <c r="V122" s="62"/>
      <c r="W122" s="62"/>
      <c r="X122" s="62"/>
      <c r="Y122" s="62"/>
      <c r="Z122" s="62"/>
      <c r="AA122" s="62"/>
      <c r="AB122" s="62"/>
      <c r="AC122" s="62"/>
      <c r="AD122" s="62"/>
      <c r="AE122" s="62"/>
    </row>
    <row r="123" spans="1:63" s="15" customFormat="1" ht="22.7" customHeight="1">
      <c r="A123" s="12"/>
      <c r="B123" s="13"/>
      <c r="C123" s="72" t="s">
        <v>173</v>
      </c>
      <c r="D123" s="12"/>
      <c r="E123" s="12"/>
      <c r="F123" s="12"/>
      <c r="G123" s="12"/>
      <c r="H123" s="12"/>
      <c r="I123" s="12"/>
      <c r="J123" s="73">
        <f>BK123</f>
        <v>0</v>
      </c>
      <c r="K123" s="12"/>
      <c r="L123" s="13"/>
      <c r="M123" s="74"/>
      <c r="N123" s="75"/>
      <c r="O123" s="23"/>
      <c r="P123" s="76">
        <f>P124</f>
        <v>0</v>
      </c>
      <c r="Q123" s="23"/>
      <c r="R123" s="76">
        <f>R124</f>
        <v>0</v>
      </c>
      <c r="S123" s="23"/>
      <c r="T123" s="77">
        <f>T124</f>
        <v>0</v>
      </c>
      <c r="U123" s="12"/>
      <c r="V123" s="12"/>
      <c r="W123" s="12"/>
      <c r="X123" s="12"/>
      <c r="Y123" s="12"/>
      <c r="Z123" s="12"/>
      <c r="AA123" s="12"/>
      <c r="AB123" s="12"/>
      <c r="AC123" s="12"/>
      <c r="AD123" s="12"/>
      <c r="AE123" s="12"/>
      <c r="AT123" s="5" t="s">
        <v>71</v>
      </c>
      <c r="AU123" s="5" t="s">
        <v>139</v>
      </c>
      <c r="BK123" s="78">
        <f>BK124</f>
        <v>0</v>
      </c>
    </row>
    <row r="124" spans="2:63" s="79" customFormat="1" ht="26.1" customHeight="1">
      <c r="B124" s="80"/>
      <c r="D124" s="81" t="s">
        <v>71</v>
      </c>
      <c r="E124" s="82" t="s">
        <v>893</v>
      </c>
      <c r="F124" s="82" t="s">
        <v>894</v>
      </c>
      <c r="J124" s="83">
        <f>BK124</f>
        <v>0</v>
      </c>
      <c r="L124" s="80"/>
      <c r="M124" s="84"/>
      <c r="N124" s="85"/>
      <c r="O124" s="85"/>
      <c r="P124" s="86">
        <f>P125+P138</f>
        <v>0</v>
      </c>
      <c r="Q124" s="85"/>
      <c r="R124" s="86">
        <f>R125+R138</f>
        <v>0</v>
      </c>
      <c r="S124" s="85"/>
      <c r="T124" s="87">
        <f>T125+T138</f>
        <v>0</v>
      </c>
      <c r="AR124" s="81" t="s">
        <v>80</v>
      </c>
      <c r="AT124" s="88" t="s">
        <v>71</v>
      </c>
      <c r="AU124" s="88" t="s">
        <v>72</v>
      </c>
      <c r="AY124" s="81" t="s">
        <v>176</v>
      </c>
      <c r="BK124" s="89">
        <f>BK125+BK138</f>
        <v>0</v>
      </c>
    </row>
    <row r="125" spans="2:63" s="79" customFormat="1" ht="22.7" customHeight="1">
      <c r="B125" s="80"/>
      <c r="D125" s="81" t="s">
        <v>71</v>
      </c>
      <c r="E125" s="90" t="s">
        <v>72</v>
      </c>
      <c r="F125" s="90" t="s">
        <v>2469</v>
      </c>
      <c r="J125" s="91">
        <f>BK125</f>
        <v>0</v>
      </c>
      <c r="L125" s="80"/>
      <c r="M125" s="84"/>
      <c r="N125" s="85"/>
      <c r="O125" s="85"/>
      <c r="P125" s="86">
        <f>SUM(P126:P137)</f>
        <v>0</v>
      </c>
      <c r="Q125" s="85"/>
      <c r="R125" s="86">
        <f>SUM(R126:R137)</f>
        <v>0</v>
      </c>
      <c r="S125" s="85"/>
      <c r="T125" s="87">
        <f>SUM(T126:T137)</f>
        <v>0</v>
      </c>
      <c r="AR125" s="81" t="s">
        <v>76</v>
      </c>
      <c r="AT125" s="88" t="s">
        <v>71</v>
      </c>
      <c r="AU125" s="88" t="s">
        <v>76</v>
      </c>
      <c r="AY125" s="81" t="s">
        <v>176</v>
      </c>
      <c r="BK125" s="89">
        <f>SUM(BK126:BK137)</f>
        <v>0</v>
      </c>
    </row>
    <row r="126" spans="1:65" s="15" customFormat="1" ht="16.5" customHeight="1">
      <c r="A126" s="12"/>
      <c r="B126" s="13"/>
      <c r="C126" s="190" t="s">
        <v>76</v>
      </c>
      <c r="D126" s="190" t="s">
        <v>265</v>
      </c>
      <c r="E126" s="191" t="s">
        <v>2689</v>
      </c>
      <c r="F126" s="192" t="s">
        <v>2690</v>
      </c>
      <c r="G126" s="193" t="s">
        <v>1366</v>
      </c>
      <c r="H126" s="194">
        <v>60.541</v>
      </c>
      <c r="I126" s="2">
        <v>0</v>
      </c>
      <c r="J126" s="195">
        <f aca="true" t="shared" si="0" ref="J126:J137">ROUND(I126*H126,2)</f>
        <v>0</v>
      </c>
      <c r="K126" s="192" t="s">
        <v>2691</v>
      </c>
      <c r="L126" s="196"/>
      <c r="M126" s="197" t="s">
        <v>1</v>
      </c>
      <c r="N126" s="198" t="s">
        <v>37</v>
      </c>
      <c r="O126" s="100"/>
      <c r="P126" s="101">
        <f aca="true" t="shared" si="1" ref="P126:P137">O126*H126</f>
        <v>0</v>
      </c>
      <c r="Q126" s="101">
        <v>0</v>
      </c>
      <c r="R126" s="101">
        <f aca="true" t="shared" si="2" ref="R126:R137">Q126*H126</f>
        <v>0</v>
      </c>
      <c r="S126" s="101">
        <v>0</v>
      </c>
      <c r="T126" s="102">
        <f aca="true" t="shared" si="3" ref="T126:T137">S126*H126</f>
        <v>0</v>
      </c>
      <c r="U126" s="12"/>
      <c r="V126" s="12"/>
      <c r="W126" s="12"/>
      <c r="X126" s="12"/>
      <c r="Y126" s="12"/>
      <c r="Z126" s="12"/>
      <c r="AA126" s="12"/>
      <c r="AB126" s="12"/>
      <c r="AC126" s="12"/>
      <c r="AD126" s="12"/>
      <c r="AE126" s="12"/>
      <c r="AR126" s="103" t="s">
        <v>98</v>
      </c>
      <c r="AT126" s="103" t="s">
        <v>265</v>
      </c>
      <c r="AU126" s="103" t="s">
        <v>80</v>
      </c>
      <c r="AY126" s="5" t="s">
        <v>176</v>
      </c>
      <c r="BE126" s="104">
        <f aca="true" t="shared" si="4" ref="BE126:BE137">IF(N126="základní",J126,0)</f>
        <v>0</v>
      </c>
      <c r="BF126" s="104">
        <f aca="true" t="shared" si="5" ref="BF126:BF137">IF(N126="snížená",J126,0)</f>
        <v>0</v>
      </c>
      <c r="BG126" s="104">
        <f aca="true" t="shared" si="6" ref="BG126:BG137">IF(N126="zákl. přenesená",J126,0)</f>
        <v>0</v>
      </c>
      <c r="BH126" s="104">
        <f aca="true" t="shared" si="7" ref="BH126:BH137">IF(N126="sníž. přenesená",J126,0)</f>
        <v>0</v>
      </c>
      <c r="BI126" s="104">
        <f aca="true" t="shared" si="8" ref="BI126:BI137">IF(N126="nulová",J126,0)</f>
        <v>0</v>
      </c>
      <c r="BJ126" s="5" t="s">
        <v>76</v>
      </c>
      <c r="BK126" s="104">
        <f aca="true" t="shared" si="9" ref="BK126:BK137">ROUND(I126*H126,2)</f>
        <v>0</v>
      </c>
      <c r="BL126" s="5" t="s">
        <v>86</v>
      </c>
      <c r="BM126" s="103" t="s">
        <v>80</v>
      </c>
    </row>
    <row r="127" spans="1:65" s="15" customFormat="1" ht="24.2" customHeight="1">
      <c r="A127" s="12"/>
      <c r="B127" s="13"/>
      <c r="C127" s="190" t="s">
        <v>80</v>
      </c>
      <c r="D127" s="190" t="s">
        <v>265</v>
      </c>
      <c r="E127" s="191" t="s">
        <v>2692</v>
      </c>
      <c r="F127" s="192" t="s">
        <v>2693</v>
      </c>
      <c r="G127" s="193" t="s">
        <v>259</v>
      </c>
      <c r="H127" s="194">
        <v>5</v>
      </c>
      <c r="I127" s="2">
        <v>0</v>
      </c>
      <c r="J127" s="195">
        <f t="shared" si="0"/>
        <v>0</v>
      </c>
      <c r="K127" s="192" t="s">
        <v>2691</v>
      </c>
      <c r="L127" s="196"/>
      <c r="M127" s="197" t="s">
        <v>1</v>
      </c>
      <c r="N127" s="198" t="s">
        <v>37</v>
      </c>
      <c r="O127" s="100"/>
      <c r="P127" s="101">
        <f t="shared" si="1"/>
        <v>0</v>
      </c>
      <c r="Q127" s="101">
        <v>0</v>
      </c>
      <c r="R127" s="101">
        <f t="shared" si="2"/>
        <v>0</v>
      </c>
      <c r="S127" s="101">
        <v>0</v>
      </c>
      <c r="T127" s="102">
        <f t="shared" si="3"/>
        <v>0</v>
      </c>
      <c r="U127" s="12"/>
      <c r="V127" s="12"/>
      <c r="W127" s="12"/>
      <c r="X127" s="12"/>
      <c r="Y127" s="12"/>
      <c r="Z127" s="12"/>
      <c r="AA127" s="12"/>
      <c r="AB127" s="12"/>
      <c r="AC127" s="12"/>
      <c r="AD127" s="12"/>
      <c r="AE127" s="12"/>
      <c r="AR127" s="103" t="s">
        <v>98</v>
      </c>
      <c r="AT127" s="103" t="s">
        <v>265</v>
      </c>
      <c r="AU127" s="103" t="s">
        <v>80</v>
      </c>
      <c r="AY127" s="5" t="s">
        <v>176</v>
      </c>
      <c r="BE127" s="104">
        <f t="shared" si="4"/>
        <v>0</v>
      </c>
      <c r="BF127" s="104">
        <f t="shared" si="5"/>
        <v>0</v>
      </c>
      <c r="BG127" s="104">
        <f t="shared" si="6"/>
        <v>0</v>
      </c>
      <c r="BH127" s="104">
        <f t="shared" si="7"/>
        <v>0</v>
      </c>
      <c r="BI127" s="104">
        <f t="shared" si="8"/>
        <v>0</v>
      </c>
      <c r="BJ127" s="5" t="s">
        <v>76</v>
      </c>
      <c r="BK127" s="104">
        <f t="shared" si="9"/>
        <v>0</v>
      </c>
      <c r="BL127" s="5" t="s">
        <v>86</v>
      </c>
      <c r="BM127" s="103" t="s">
        <v>86</v>
      </c>
    </row>
    <row r="128" spans="1:65" s="15" customFormat="1" ht="24.2" customHeight="1">
      <c r="A128" s="12"/>
      <c r="B128" s="13"/>
      <c r="C128" s="190" t="s">
        <v>83</v>
      </c>
      <c r="D128" s="190" t="s">
        <v>265</v>
      </c>
      <c r="E128" s="191" t="s">
        <v>2694</v>
      </c>
      <c r="F128" s="192" t="s">
        <v>2695</v>
      </c>
      <c r="G128" s="193" t="s">
        <v>259</v>
      </c>
      <c r="H128" s="194">
        <v>5</v>
      </c>
      <c r="I128" s="2">
        <v>0</v>
      </c>
      <c r="J128" s="195">
        <f t="shared" si="0"/>
        <v>0</v>
      </c>
      <c r="K128" s="192" t="s">
        <v>2691</v>
      </c>
      <c r="L128" s="196"/>
      <c r="M128" s="197" t="s">
        <v>1</v>
      </c>
      <c r="N128" s="198" t="s">
        <v>37</v>
      </c>
      <c r="O128" s="100"/>
      <c r="P128" s="101">
        <f t="shared" si="1"/>
        <v>0</v>
      </c>
      <c r="Q128" s="101">
        <v>0</v>
      </c>
      <c r="R128" s="101">
        <f t="shared" si="2"/>
        <v>0</v>
      </c>
      <c r="S128" s="101">
        <v>0</v>
      </c>
      <c r="T128" s="102">
        <f t="shared" si="3"/>
        <v>0</v>
      </c>
      <c r="U128" s="12"/>
      <c r="V128" s="12"/>
      <c r="W128" s="12"/>
      <c r="X128" s="12"/>
      <c r="Y128" s="12"/>
      <c r="Z128" s="12"/>
      <c r="AA128" s="12"/>
      <c r="AB128" s="12"/>
      <c r="AC128" s="12"/>
      <c r="AD128" s="12"/>
      <c r="AE128" s="12"/>
      <c r="AR128" s="103" t="s">
        <v>98</v>
      </c>
      <c r="AT128" s="103" t="s">
        <v>265</v>
      </c>
      <c r="AU128" s="103" t="s">
        <v>80</v>
      </c>
      <c r="AY128" s="5" t="s">
        <v>176</v>
      </c>
      <c r="BE128" s="104">
        <f t="shared" si="4"/>
        <v>0</v>
      </c>
      <c r="BF128" s="104">
        <f t="shared" si="5"/>
        <v>0</v>
      </c>
      <c r="BG128" s="104">
        <f t="shared" si="6"/>
        <v>0</v>
      </c>
      <c r="BH128" s="104">
        <f t="shared" si="7"/>
        <v>0</v>
      </c>
      <c r="BI128" s="104">
        <f t="shared" si="8"/>
        <v>0</v>
      </c>
      <c r="BJ128" s="5" t="s">
        <v>76</v>
      </c>
      <c r="BK128" s="104">
        <f t="shared" si="9"/>
        <v>0</v>
      </c>
      <c r="BL128" s="5" t="s">
        <v>86</v>
      </c>
      <c r="BM128" s="103" t="s">
        <v>92</v>
      </c>
    </row>
    <row r="129" spans="1:65" s="15" customFormat="1" ht="16.5" customHeight="1">
      <c r="A129" s="12"/>
      <c r="B129" s="13"/>
      <c r="C129" s="190" t="s">
        <v>86</v>
      </c>
      <c r="D129" s="190" t="s">
        <v>265</v>
      </c>
      <c r="E129" s="191" t="s">
        <v>2696</v>
      </c>
      <c r="F129" s="192" t="s">
        <v>2697</v>
      </c>
      <c r="G129" s="193" t="s">
        <v>259</v>
      </c>
      <c r="H129" s="194">
        <v>17</v>
      </c>
      <c r="I129" s="2">
        <v>0</v>
      </c>
      <c r="J129" s="195">
        <f t="shared" si="0"/>
        <v>0</v>
      </c>
      <c r="K129" s="192" t="s">
        <v>2691</v>
      </c>
      <c r="L129" s="196"/>
      <c r="M129" s="197" t="s">
        <v>1</v>
      </c>
      <c r="N129" s="198" t="s">
        <v>37</v>
      </c>
      <c r="O129" s="100"/>
      <c r="P129" s="101">
        <f t="shared" si="1"/>
        <v>0</v>
      </c>
      <c r="Q129" s="101">
        <v>0</v>
      </c>
      <c r="R129" s="101">
        <f t="shared" si="2"/>
        <v>0</v>
      </c>
      <c r="S129" s="101">
        <v>0</v>
      </c>
      <c r="T129" s="102">
        <f t="shared" si="3"/>
        <v>0</v>
      </c>
      <c r="U129" s="12"/>
      <c r="V129" s="12"/>
      <c r="W129" s="12"/>
      <c r="X129" s="12"/>
      <c r="Y129" s="12"/>
      <c r="Z129" s="12"/>
      <c r="AA129" s="12"/>
      <c r="AB129" s="12"/>
      <c r="AC129" s="12"/>
      <c r="AD129" s="12"/>
      <c r="AE129" s="12"/>
      <c r="AR129" s="103" t="s">
        <v>98</v>
      </c>
      <c r="AT129" s="103" t="s">
        <v>265</v>
      </c>
      <c r="AU129" s="103" t="s">
        <v>80</v>
      </c>
      <c r="AY129" s="5" t="s">
        <v>176</v>
      </c>
      <c r="BE129" s="104">
        <f t="shared" si="4"/>
        <v>0</v>
      </c>
      <c r="BF129" s="104">
        <f t="shared" si="5"/>
        <v>0</v>
      </c>
      <c r="BG129" s="104">
        <f t="shared" si="6"/>
        <v>0</v>
      </c>
      <c r="BH129" s="104">
        <f t="shared" si="7"/>
        <v>0</v>
      </c>
      <c r="BI129" s="104">
        <f t="shared" si="8"/>
        <v>0</v>
      </c>
      <c r="BJ129" s="5" t="s">
        <v>76</v>
      </c>
      <c r="BK129" s="104">
        <f t="shared" si="9"/>
        <v>0</v>
      </c>
      <c r="BL129" s="5" t="s">
        <v>86</v>
      </c>
      <c r="BM129" s="103" t="s">
        <v>98</v>
      </c>
    </row>
    <row r="130" spans="1:65" s="15" customFormat="1" ht="24.2" customHeight="1">
      <c r="A130" s="12"/>
      <c r="B130" s="13"/>
      <c r="C130" s="190" t="s">
        <v>89</v>
      </c>
      <c r="D130" s="190" t="s">
        <v>265</v>
      </c>
      <c r="E130" s="191" t="s">
        <v>2698</v>
      </c>
      <c r="F130" s="192" t="s">
        <v>2699</v>
      </c>
      <c r="G130" s="193" t="s">
        <v>259</v>
      </c>
      <c r="H130" s="194">
        <v>4</v>
      </c>
      <c r="I130" s="2">
        <v>0</v>
      </c>
      <c r="J130" s="195">
        <f t="shared" si="0"/>
        <v>0</v>
      </c>
      <c r="K130" s="192" t="s">
        <v>2691</v>
      </c>
      <c r="L130" s="196"/>
      <c r="M130" s="197" t="s">
        <v>1</v>
      </c>
      <c r="N130" s="198" t="s">
        <v>37</v>
      </c>
      <c r="O130" s="100"/>
      <c r="P130" s="101">
        <f t="shared" si="1"/>
        <v>0</v>
      </c>
      <c r="Q130" s="101">
        <v>0</v>
      </c>
      <c r="R130" s="101">
        <f t="shared" si="2"/>
        <v>0</v>
      </c>
      <c r="S130" s="101">
        <v>0</v>
      </c>
      <c r="T130" s="102">
        <f t="shared" si="3"/>
        <v>0</v>
      </c>
      <c r="U130" s="12"/>
      <c r="V130" s="12"/>
      <c r="W130" s="12"/>
      <c r="X130" s="12"/>
      <c r="Y130" s="12"/>
      <c r="Z130" s="12"/>
      <c r="AA130" s="12"/>
      <c r="AB130" s="12"/>
      <c r="AC130" s="12"/>
      <c r="AD130" s="12"/>
      <c r="AE130" s="12"/>
      <c r="AR130" s="103" t="s">
        <v>98</v>
      </c>
      <c r="AT130" s="103" t="s">
        <v>265</v>
      </c>
      <c r="AU130" s="103" t="s">
        <v>80</v>
      </c>
      <c r="AY130" s="5" t="s">
        <v>176</v>
      </c>
      <c r="BE130" s="104">
        <f t="shared" si="4"/>
        <v>0</v>
      </c>
      <c r="BF130" s="104">
        <f t="shared" si="5"/>
        <v>0</v>
      </c>
      <c r="BG130" s="104">
        <f t="shared" si="6"/>
        <v>0</v>
      </c>
      <c r="BH130" s="104">
        <f t="shared" si="7"/>
        <v>0</v>
      </c>
      <c r="BI130" s="104">
        <f t="shared" si="8"/>
        <v>0</v>
      </c>
      <c r="BJ130" s="5" t="s">
        <v>76</v>
      </c>
      <c r="BK130" s="104">
        <f t="shared" si="9"/>
        <v>0</v>
      </c>
      <c r="BL130" s="5" t="s">
        <v>86</v>
      </c>
      <c r="BM130" s="103" t="s">
        <v>129</v>
      </c>
    </row>
    <row r="131" spans="1:65" s="15" customFormat="1" ht="21.75" customHeight="1">
      <c r="A131" s="12"/>
      <c r="B131" s="13"/>
      <c r="C131" s="190" t="s">
        <v>92</v>
      </c>
      <c r="D131" s="190" t="s">
        <v>265</v>
      </c>
      <c r="E131" s="191" t="s">
        <v>2700</v>
      </c>
      <c r="F131" s="192" t="s">
        <v>2701</v>
      </c>
      <c r="G131" s="193" t="s">
        <v>259</v>
      </c>
      <c r="H131" s="194">
        <v>5</v>
      </c>
      <c r="I131" s="2">
        <v>0</v>
      </c>
      <c r="J131" s="195">
        <f t="shared" si="0"/>
        <v>0</v>
      </c>
      <c r="K131" s="192" t="s">
        <v>2691</v>
      </c>
      <c r="L131" s="196"/>
      <c r="M131" s="197" t="s">
        <v>1</v>
      </c>
      <c r="N131" s="198" t="s">
        <v>37</v>
      </c>
      <c r="O131" s="100"/>
      <c r="P131" s="101">
        <f t="shared" si="1"/>
        <v>0</v>
      </c>
      <c r="Q131" s="101">
        <v>0</v>
      </c>
      <c r="R131" s="101">
        <f t="shared" si="2"/>
        <v>0</v>
      </c>
      <c r="S131" s="101">
        <v>0</v>
      </c>
      <c r="T131" s="102">
        <f t="shared" si="3"/>
        <v>0</v>
      </c>
      <c r="U131" s="12"/>
      <c r="V131" s="12"/>
      <c r="W131" s="12"/>
      <c r="X131" s="12"/>
      <c r="Y131" s="12"/>
      <c r="Z131" s="12"/>
      <c r="AA131" s="12"/>
      <c r="AB131" s="12"/>
      <c r="AC131" s="12"/>
      <c r="AD131" s="12"/>
      <c r="AE131" s="12"/>
      <c r="AR131" s="103" t="s">
        <v>98</v>
      </c>
      <c r="AT131" s="103" t="s">
        <v>265</v>
      </c>
      <c r="AU131" s="103" t="s">
        <v>80</v>
      </c>
      <c r="AY131" s="5" t="s">
        <v>176</v>
      </c>
      <c r="BE131" s="104">
        <f t="shared" si="4"/>
        <v>0</v>
      </c>
      <c r="BF131" s="104">
        <f t="shared" si="5"/>
        <v>0</v>
      </c>
      <c r="BG131" s="104">
        <f t="shared" si="6"/>
        <v>0</v>
      </c>
      <c r="BH131" s="104">
        <f t="shared" si="7"/>
        <v>0</v>
      </c>
      <c r="BI131" s="104">
        <f t="shared" si="8"/>
        <v>0</v>
      </c>
      <c r="BJ131" s="5" t="s">
        <v>76</v>
      </c>
      <c r="BK131" s="104">
        <f t="shared" si="9"/>
        <v>0</v>
      </c>
      <c r="BL131" s="5" t="s">
        <v>86</v>
      </c>
      <c r="BM131" s="103" t="s">
        <v>211</v>
      </c>
    </row>
    <row r="132" spans="1:65" s="15" customFormat="1" ht="16.5" customHeight="1">
      <c r="A132" s="12"/>
      <c r="B132" s="13"/>
      <c r="C132" s="190" t="s">
        <v>95</v>
      </c>
      <c r="D132" s="190" t="s">
        <v>265</v>
      </c>
      <c r="E132" s="191" t="s">
        <v>2702</v>
      </c>
      <c r="F132" s="192" t="s">
        <v>2703</v>
      </c>
      <c r="G132" s="193" t="s">
        <v>259</v>
      </c>
      <c r="H132" s="194">
        <v>6</v>
      </c>
      <c r="I132" s="2">
        <v>0</v>
      </c>
      <c r="J132" s="195">
        <f t="shared" si="0"/>
        <v>0</v>
      </c>
      <c r="K132" s="192" t="s">
        <v>2691</v>
      </c>
      <c r="L132" s="196"/>
      <c r="M132" s="197" t="s">
        <v>1</v>
      </c>
      <c r="N132" s="198" t="s">
        <v>37</v>
      </c>
      <c r="O132" s="100"/>
      <c r="P132" s="101">
        <f t="shared" si="1"/>
        <v>0</v>
      </c>
      <c r="Q132" s="101">
        <v>0</v>
      </c>
      <c r="R132" s="101">
        <f t="shared" si="2"/>
        <v>0</v>
      </c>
      <c r="S132" s="101">
        <v>0</v>
      </c>
      <c r="T132" s="102">
        <f t="shared" si="3"/>
        <v>0</v>
      </c>
      <c r="U132" s="12"/>
      <c r="V132" s="12"/>
      <c r="W132" s="12"/>
      <c r="X132" s="12"/>
      <c r="Y132" s="12"/>
      <c r="Z132" s="12"/>
      <c r="AA132" s="12"/>
      <c r="AB132" s="12"/>
      <c r="AC132" s="12"/>
      <c r="AD132" s="12"/>
      <c r="AE132" s="12"/>
      <c r="AR132" s="103" t="s">
        <v>98</v>
      </c>
      <c r="AT132" s="103" t="s">
        <v>265</v>
      </c>
      <c r="AU132" s="103" t="s">
        <v>80</v>
      </c>
      <c r="AY132" s="5" t="s">
        <v>176</v>
      </c>
      <c r="BE132" s="104">
        <f t="shared" si="4"/>
        <v>0</v>
      </c>
      <c r="BF132" s="104">
        <f t="shared" si="5"/>
        <v>0</v>
      </c>
      <c r="BG132" s="104">
        <f t="shared" si="6"/>
        <v>0</v>
      </c>
      <c r="BH132" s="104">
        <f t="shared" si="7"/>
        <v>0</v>
      </c>
      <c r="BI132" s="104">
        <f t="shared" si="8"/>
        <v>0</v>
      </c>
      <c r="BJ132" s="5" t="s">
        <v>76</v>
      </c>
      <c r="BK132" s="104">
        <f t="shared" si="9"/>
        <v>0</v>
      </c>
      <c r="BL132" s="5" t="s">
        <v>86</v>
      </c>
      <c r="BM132" s="103" t="s">
        <v>222</v>
      </c>
    </row>
    <row r="133" spans="1:65" s="15" customFormat="1" ht="16.5" customHeight="1">
      <c r="A133" s="12"/>
      <c r="B133" s="13"/>
      <c r="C133" s="190" t="s">
        <v>98</v>
      </c>
      <c r="D133" s="190" t="s">
        <v>265</v>
      </c>
      <c r="E133" s="191" t="s">
        <v>2470</v>
      </c>
      <c r="F133" s="192" t="s">
        <v>2704</v>
      </c>
      <c r="G133" s="193" t="s">
        <v>259</v>
      </c>
      <c r="H133" s="194">
        <v>373</v>
      </c>
      <c r="I133" s="2">
        <v>0</v>
      </c>
      <c r="J133" s="195">
        <f t="shared" si="0"/>
        <v>0</v>
      </c>
      <c r="K133" s="192" t="s">
        <v>1898</v>
      </c>
      <c r="L133" s="196"/>
      <c r="M133" s="197" t="s">
        <v>1</v>
      </c>
      <c r="N133" s="198"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98</v>
      </c>
      <c r="AT133" s="103" t="s">
        <v>265</v>
      </c>
      <c r="AU133" s="103" t="s">
        <v>80</v>
      </c>
      <c r="AY133" s="5" t="s">
        <v>176</v>
      </c>
      <c r="BE133" s="104">
        <f t="shared" si="4"/>
        <v>0</v>
      </c>
      <c r="BF133" s="104">
        <f t="shared" si="5"/>
        <v>0</v>
      </c>
      <c r="BG133" s="104">
        <f t="shared" si="6"/>
        <v>0</v>
      </c>
      <c r="BH133" s="104">
        <f t="shared" si="7"/>
        <v>0</v>
      </c>
      <c r="BI133" s="104">
        <f t="shared" si="8"/>
        <v>0</v>
      </c>
      <c r="BJ133" s="5" t="s">
        <v>76</v>
      </c>
      <c r="BK133" s="104">
        <f t="shared" si="9"/>
        <v>0</v>
      </c>
      <c r="BL133" s="5" t="s">
        <v>86</v>
      </c>
      <c r="BM133" s="103" t="s">
        <v>230</v>
      </c>
    </row>
    <row r="134" spans="1:65" s="15" customFormat="1" ht="24.2" customHeight="1">
      <c r="A134" s="12"/>
      <c r="B134" s="13"/>
      <c r="C134" s="190" t="s">
        <v>126</v>
      </c>
      <c r="D134" s="190" t="s">
        <v>265</v>
      </c>
      <c r="E134" s="191" t="s">
        <v>2705</v>
      </c>
      <c r="F134" s="192" t="s">
        <v>2706</v>
      </c>
      <c r="G134" s="193" t="s">
        <v>259</v>
      </c>
      <c r="H134" s="194">
        <v>135</v>
      </c>
      <c r="I134" s="2">
        <v>0</v>
      </c>
      <c r="J134" s="195">
        <f t="shared" si="0"/>
        <v>0</v>
      </c>
      <c r="K134" s="192" t="s">
        <v>2691</v>
      </c>
      <c r="L134" s="196"/>
      <c r="M134" s="197" t="s">
        <v>1</v>
      </c>
      <c r="N134" s="198"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98</v>
      </c>
      <c r="AT134" s="103" t="s">
        <v>265</v>
      </c>
      <c r="AU134" s="103" t="s">
        <v>80</v>
      </c>
      <c r="AY134" s="5" t="s">
        <v>176</v>
      </c>
      <c r="BE134" s="104">
        <f t="shared" si="4"/>
        <v>0</v>
      </c>
      <c r="BF134" s="104">
        <f t="shared" si="5"/>
        <v>0</v>
      </c>
      <c r="BG134" s="104">
        <f t="shared" si="6"/>
        <v>0</v>
      </c>
      <c r="BH134" s="104">
        <f t="shared" si="7"/>
        <v>0</v>
      </c>
      <c r="BI134" s="104">
        <f t="shared" si="8"/>
        <v>0</v>
      </c>
      <c r="BJ134" s="5" t="s">
        <v>76</v>
      </c>
      <c r="BK134" s="104">
        <f t="shared" si="9"/>
        <v>0</v>
      </c>
      <c r="BL134" s="5" t="s">
        <v>86</v>
      </c>
      <c r="BM134" s="103" t="s">
        <v>245</v>
      </c>
    </row>
    <row r="135" spans="1:65" s="15" customFormat="1" ht="16.5" customHeight="1">
      <c r="A135" s="12"/>
      <c r="B135" s="13"/>
      <c r="C135" s="190" t="s">
        <v>129</v>
      </c>
      <c r="D135" s="190" t="s">
        <v>265</v>
      </c>
      <c r="E135" s="191" t="s">
        <v>2707</v>
      </c>
      <c r="F135" s="192" t="s">
        <v>2708</v>
      </c>
      <c r="G135" s="193" t="s">
        <v>259</v>
      </c>
      <c r="H135" s="194">
        <v>10</v>
      </c>
      <c r="I135" s="2">
        <v>0</v>
      </c>
      <c r="J135" s="195">
        <f t="shared" si="0"/>
        <v>0</v>
      </c>
      <c r="K135" s="192" t="s">
        <v>2691</v>
      </c>
      <c r="L135" s="196"/>
      <c r="M135" s="197" t="s">
        <v>1</v>
      </c>
      <c r="N135" s="198" t="s">
        <v>37</v>
      </c>
      <c r="O135" s="100"/>
      <c r="P135" s="101">
        <f t="shared" si="1"/>
        <v>0</v>
      </c>
      <c r="Q135" s="101">
        <v>0</v>
      </c>
      <c r="R135" s="101">
        <f t="shared" si="2"/>
        <v>0</v>
      </c>
      <c r="S135" s="101">
        <v>0</v>
      </c>
      <c r="T135" s="102">
        <f t="shared" si="3"/>
        <v>0</v>
      </c>
      <c r="U135" s="12"/>
      <c r="V135" s="12"/>
      <c r="W135" s="12"/>
      <c r="X135" s="12"/>
      <c r="Y135" s="12"/>
      <c r="Z135" s="12"/>
      <c r="AA135" s="12"/>
      <c r="AB135" s="12"/>
      <c r="AC135" s="12"/>
      <c r="AD135" s="12"/>
      <c r="AE135" s="12"/>
      <c r="AR135" s="103" t="s">
        <v>98</v>
      </c>
      <c r="AT135" s="103" t="s">
        <v>265</v>
      </c>
      <c r="AU135" s="103" t="s">
        <v>80</v>
      </c>
      <c r="AY135" s="5" t="s">
        <v>176</v>
      </c>
      <c r="BE135" s="104">
        <f t="shared" si="4"/>
        <v>0</v>
      </c>
      <c r="BF135" s="104">
        <f t="shared" si="5"/>
        <v>0</v>
      </c>
      <c r="BG135" s="104">
        <f t="shared" si="6"/>
        <v>0</v>
      </c>
      <c r="BH135" s="104">
        <f t="shared" si="7"/>
        <v>0</v>
      </c>
      <c r="BI135" s="104">
        <f t="shared" si="8"/>
        <v>0</v>
      </c>
      <c r="BJ135" s="5" t="s">
        <v>76</v>
      </c>
      <c r="BK135" s="104">
        <f t="shared" si="9"/>
        <v>0</v>
      </c>
      <c r="BL135" s="5" t="s">
        <v>86</v>
      </c>
      <c r="BM135" s="103" t="s">
        <v>252</v>
      </c>
    </row>
    <row r="136" spans="1:65" s="15" customFormat="1" ht="16.5" customHeight="1">
      <c r="A136" s="12"/>
      <c r="B136" s="13"/>
      <c r="C136" s="190" t="s">
        <v>256</v>
      </c>
      <c r="D136" s="190" t="s">
        <v>265</v>
      </c>
      <c r="E136" s="191" t="s">
        <v>2709</v>
      </c>
      <c r="F136" s="192" t="s">
        <v>2710</v>
      </c>
      <c r="G136" s="193" t="s">
        <v>259</v>
      </c>
      <c r="H136" s="194">
        <v>7</v>
      </c>
      <c r="I136" s="2">
        <v>0</v>
      </c>
      <c r="J136" s="195">
        <f t="shared" si="0"/>
        <v>0</v>
      </c>
      <c r="K136" s="192" t="s">
        <v>2691</v>
      </c>
      <c r="L136" s="196"/>
      <c r="M136" s="197" t="s">
        <v>1</v>
      </c>
      <c r="N136" s="198" t="s">
        <v>37</v>
      </c>
      <c r="O136" s="100"/>
      <c r="P136" s="101">
        <f t="shared" si="1"/>
        <v>0</v>
      </c>
      <c r="Q136" s="101">
        <v>0</v>
      </c>
      <c r="R136" s="101">
        <f t="shared" si="2"/>
        <v>0</v>
      </c>
      <c r="S136" s="101">
        <v>0</v>
      </c>
      <c r="T136" s="102">
        <f t="shared" si="3"/>
        <v>0</v>
      </c>
      <c r="U136" s="12"/>
      <c r="V136" s="12"/>
      <c r="W136" s="12"/>
      <c r="X136" s="12"/>
      <c r="Y136" s="12"/>
      <c r="Z136" s="12"/>
      <c r="AA136" s="12"/>
      <c r="AB136" s="12"/>
      <c r="AC136" s="12"/>
      <c r="AD136" s="12"/>
      <c r="AE136" s="12"/>
      <c r="AR136" s="103" t="s">
        <v>98</v>
      </c>
      <c r="AT136" s="103" t="s">
        <v>265</v>
      </c>
      <c r="AU136" s="103" t="s">
        <v>80</v>
      </c>
      <c r="AY136" s="5" t="s">
        <v>176</v>
      </c>
      <c r="BE136" s="104">
        <f t="shared" si="4"/>
        <v>0</v>
      </c>
      <c r="BF136" s="104">
        <f t="shared" si="5"/>
        <v>0</v>
      </c>
      <c r="BG136" s="104">
        <f t="shared" si="6"/>
        <v>0</v>
      </c>
      <c r="BH136" s="104">
        <f t="shared" si="7"/>
        <v>0</v>
      </c>
      <c r="BI136" s="104">
        <f t="shared" si="8"/>
        <v>0</v>
      </c>
      <c r="BJ136" s="5" t="s">
        <v>76</v>
      </c>
      <c r="BK136" s="104">
        <f t="shared" si="9"/>
        <v>0</v>
      </c>
      <c r="BL136" s="5" t="s">
        <v>86</v>
      </c>
      <c r="BM136" s="103" t="s">
        <v>260</v>
      </c>
    </row>
    <row r="137" spans="1:65" s="15" customFormat="1" ht="24.2" customHeight="1">
      <c r="A137" s="12"/>
      <c r="B137" s="13"/>
      <c r="C137" s="190" t="s">
        <v>211</v>
      </c>
      <c r="D137" s="190" t="s">
        <v>265</v>
      </c>
      <c r="E137" s="191" t="s">
        <v>2711</v>
      </c>
      <c r="F137" s="192" t="s">
        <v>2712</v>
      </c>
      <c r="G137" s="193" t="s">
        <v>2476</v>
      </c>
      <c r="H137" s="194">
        <v>1</v>
      </c>
      <c r="I137" s="2">
        <v>0</v>
      </c>
      <c r="J137" s="195">
        <f t="shared" si="0"/>
        <v>0</v>
      </c>
      <c r="K137" s="192" t="s">
        <v>2691</v>
      </c>
      <c r="L137" s="196"/>
      <c r="M137" s="197" t="s">
        <v>1</v>
      </c>
      <c r="N137" s="198"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98</v>
      </c>
      <c r="AT137" s="103" t="s">
        <v>265</v>
      </c>
      <c r="AU137" s="103" t="s">
        <v>80</v>
      </c>
      <c r="AY137" s="5" t="s">
        <v>176</v>
      </c>
      <c r="BE137" s="104">
        <f t="shared" si="4"/>
        <v>0</v>
      </c>
      <c r="BF137" s="104">
        <f t="shared" si="5"/>
        <v>0</v>
      </c>
      <c r="BG137" s="104">
        <f t="shared" si="6"/>
        <v>0</v>
      </c>
      <c r="BH137" s="104">
        <f t="shared" si="7"/>
        <v>0</v>
      </c>
      <c r="BI137" s="104">
        <f t="shared" si="8"/>
        <v>0</v>
      </c>
      <c r="BJ137" s="5" t="s">
        <v>76</v>
      </c>
      <c r="BK137" s="104">
        <f t="shared" si="9"/>
        <v>0</v>
      </c>
      <c r="BL137" s="5" t="s">
        <v>86</v>
      </c>
      <c r="BM137" s="103" t="s">
        <v>268</v>
      </c>
    </row>
    <row r="138" spans="2:63" s="79" customFormat="1" ht="22.7" customHeight="1">
      <c r="B138" s="80"/>
      <c r="D138" s="81" t="s">
        <v>71</v>
      </c>
      <c r="E138" s="90" t="s">
        <v>2519</v>
      </c>
      <c r="F138" s="90" t="s">
        <v>2520</v>
      </c>
      <c r="J138" s="91">
        <f>BK138</f>
        <v>0</v>
      </c>
      <c r="L138" s="80"/>
      <c r="M138" s="84"/>
      <c r="N138" s="85"/>
      <c r="O138" s="85"/>
      <c r="P138" s="86">
        <f>SUM(P139:P143)</f>
        <v>0</v>
      </c>
      <c r="Q138" s="85"/>
      <c r="R138" s="86">
        <f>SUM(R139:R143)</f>
        <v>0</v>
      </c>
      <c r="S138" s="85"/>
      <c r="T138" s="87">
        <f>SUM(T139:T143)</f>
        <v>0</v>
      </c>
      <c r="AR138" s="81" t="s">
        <v>80</v>
      </c>
      <c r="AT138" s="88" t="s">
        <v>71</v>
      </c>
      <c r="AU138" s="88" t="s">
        <v>76</v>
      </c>
      <c r="AY138" s="81" t="s">
        <v>176</v>
      </c>
      <c r="BK138" s="89">
        <f>SUM(BK139:BK143)</f>
        <v>0</v>
      </c>
    </row>
    <row r="139" spans="1:65" s="15" customFormat="1" ht="24.2" customHeight="1">
      <c r="A139" s="12"/>
      <c r="B139" s="13"/>
      <c r="C139" s="92" t="s">
        <v>264</v>
      </c>
      <c r="D139" s="92" t="s">
        <v>178</v>
      </c>
      <c r="E139" s="93" t="s">
        <v>2713</v>
      </c>
      <c r="F139" s="94" t="s">
        <v>2714</v>
      </c>
      <c r="G139" s="95" t="s">
        <v>328</v>
      </c>
      <c r="H139" s="96">
        <v>448</v>
      </c>
      <c r="I139" s="1">
        <v>0</v>
      </c>
      <c r="J139" s="97">
        <f>ROUND(I139*H139,2)</f>
        <v>0</v>
      </c>
      <c r="K139" s="94" t="s">
        <v>182</v>
      </c>
      <c r="L139" s="13"/>
      <c r="M139" s="98" t="s">
        <v>1</v>
      </c>
      <c r="N139" s="99" t="s">
        <v>37</v>
      </c>
      <c r="O139" s="100"/>
      <c r="P139" s="101">
        <f>O139*H139</f>
        <v>0</v>
      </c>
      <c r="Q139" s="101">
        <v>0</v>
      </c>
      <c r="R139" s="101">
        <f>Q139*H139</f>
        <v>0</v>
      </c>
      <c r="S139" s="101">
        <v>0</v>
      </c>
      <c r="T139" s="102">
        <f>S139*H139</f>
        <v>0</v>
      </c>
      <c r="U139" s="12"/>
      <c r="V139" s="12"/>
      <c r="W139" s="12"/>
      <c r="X139" s="12"/>
      <c r="Y139" s="12"/>
      <c r="Z139" s="12"/>
      <c r="AA139" s="12"/>
      <c r="AB139" s="12"/>
      <c r="AC139" s="12"/>
      <c r="AD139" s="12"/>
      <c r="AE139" s="12"/>
      <c r="AR139" s="103" t="s">
        <v>230</v>
      </c>
      <c r="AT139" s="103" t="s">
        <v>178</v>
      </c>
      <c r="AU139" s="103" t="s">
        <v>80</v>
      </c>
      <c r="AY139" s="5" t="s">
        <v>176</v>
      </c>
      <c r="BE139" s="104">
        <f>IF(N139="základní",J139,0)</f>
        <v>0</v>
      </c>
      <c r="BF139" s="104">
        <f>IF(N139="snížená",J139,0)</f>
        <v>0</v>
      </c>
      <c r="BG139" s="104">
        <f>IF(N139="zákl. přenesená",J139,0)</f>
        <v>0</v>
      </c>
      <c r="BH139" s="104">
        <f>IF(N139="sníž. přenesená",J139,0)</f>
        <v>0</v>
      </c>
      <c r="BI139" s="104">
        <f>IF(N139="nulová",J139,0)</f>
        <v>0</v>
      </c>
      <c r="BJ139" s="5" t="s">
        <v>76</v>
      </c>
      <c r="BK139" s="104">
        <f>ROUND(I139*H139,2)</f>
        <v>0</v>
      </c>
      <c r="BL139" s="5" t="s">
        <v>230</v>
      </c>
      <c r="BM139" s="103" t="s">
        <v>272</v>
      </c>
    </row>
    <row r="140" spans="1:65" s="15" customFormat="1" ht="16.5" customHeight="1">
      <c r="A140" s="12"/>
      <c r="B140" s="13"/>
      <c r="C140" s="92" t="s">
        <v>222</v>
      </c>
      <c r="D140" s="92" t="s">
        <v>178</v>
      </c>
      <c r="E140" s="93" t="s">
        <v>2715</v>
      </c>
      <c r="F140" s="94" t="s">
        <v>2716</v>
      </c>
      <c r="G140" s="95" t="s">
        <v>259</v>
      </c>
      <c r="H140" s="96">
        <v>45</v>
      </c>
      <c r="I140" s="1">
        <v>0</v>
      </c>
      <c r="J140" s="97">
        <f>ROUND(I140*H140,2)</f>
        <v>0</v>
      </c>
      <c r="K140" s="94" t="s">
        <v>182</v>
      </c>
      <c r="L140" s="13"/>
      <c r="M140" s="98" t="s">
        <v>1</v>
      </c>
      <c r="N140" s="99" t="s">
        <v>37</v>
      </c>
      <c r="O140" s="100"/>
      <c r="P140" s="101">
        <f>O140*H140</f>
        <v>0</v>
      </c>
      <c r="Q140" s="101">
        <v>0</v>
      </c>
      <c r="R140" s="101">
        <f>Q140*H140</f>
        <v>0</v>
      </c>
      <c r="S140" s="101">
        <v>0</v>
      </c>
      <c r="T140" s="102">
        <f>S140*H140</f>
        <v>0</v>
      </c>
      <c r="U140" s="12"/>
      <c r="V140" s="12"/>
      <c r="W140" s="12"/>
      <c r="X140" s="12"/>
      <c r="Y140" s="12"/>
      <c r="Z140" s="12"/>
      <c r="AA140" s="12"/>
      <c r="AB140" s="12"/>
      <c r="AC140" s="12"/>
      <c r="AD140" s="12"/>
      <c r="AE140" s="12"/>
      <c r="AR140" s="103" t="s">
        <v>230</v>
      </c>
      <c r="AT140" s="103" t="s">
        <v>178</v>
      </c>
      <c r="AU140" s="103" t="s">
        <v>80</v>
      </c>
      <c r="AY140" s="5" t="s">
        <v>176</v>
      </c>
      <c r="BE140" s="104">
        <f>IF(N140="základní",J140,0)</f>
        <v>0</v>
      </c>
      <c r="BF140" s="104">
        <f>IF(N140="snížená",J140,0)</f>
        <v>0</v>
      </c>
      <c r="BG140" s="104">
        <f>IF(N140="zákl. přenesená",J140,0)</f>
        <v>0</v>
      </c>
      <c r="BH140" s="104">
        <f>IF(N140="sníž. přenesená",J140,0)</f>
        <v>0</v>
      </c>
      <c r="BI140" s="104">
        <f>IF(N140="nulová",J140,0)</f>
        <v>0</v>
      </c>
      <c r="BJ140" s="5" t="s">
        <v>76</v>
      </c>
      <c r="BK140" s="104">
        <f>ROUND(I140*H140,2)</f>
        <v>0</v>
      </c>
      <c r="BL140" s="5" t="s">
        <v>230</v>
      </c>
      <c r="BM140" s="103" t="s">
        <v>278</v>
      </c>
    </row>
    <row r="141" spans="1:65" s="15" customFormat="1" ht="21.75" customHeight="1">
      <c r="A141" s="12"/>
      <c r="B141" s="13"/>
      <c r="C141" s="92" t="s">
        <v>8</v>
      </c>
      <c r="D141" s="92" t="s">
        <v>178</v>
      </c>
      <c r="E141" s="93" t="s">
        <v>2717</v>
      </c>
      <c r="F141" s="94" t="s">
        <v>2718</v>
      </c>
      <c r="G141" s="95" t="s">
        <v>259</v>
      </c>
      <c r="H141" s="96">
        <v>1</v>
      </c>
      <c r="I141" s="1">
        <v>0</v>
      </c>
      <c r="J141" s="97">
        <f>ROUND(I141*H141,2)</f>
        <v>0</v>
      </c>
      <c r="K141" s="94" t="s">
        <v>182</v>
      </c>
      <c r="L141" s="13"/>
      <c r="M141" s="98" t="s">
        <v>1</v>
      </c>
      <c r="N141" s="99" t="s">
        <v>37</v>
      </c>
      <c r="O141" s="100"/>
      <c r="P141" s="101">
        <f>O141*H141</f>
        <v>0</v>
      </c>
      <c r="Q141" s="101">
        <v>0</v>
      </c>
      <c r="R141" s="101">
        <f>Q141*H141</f>
        <v>0</v>
      </c>
      <c r="S141" s="101">
        <v>0</v>
      </c>
      <c r="T141" s="102">
        <f>S141*H141</f>
        <v>0</v>
      </c>
      <c r="U141" s="12"/>
      <c r="V141" s="12"/>
      <c r="W141" s="12"/>
      <c r="X141" s="12"/>
      <c r="Y141" s="12"/>
      <c r="Z141" s="12"/>
      <c r="AA141" s="12"/>
      <c r="AB141" s="12"/>
      <c r="AC141" s="12"/>
      <c r="AD141" s="12"/>
      <c r="AE141" s="12"/>
      <c r="AR141" s="103" t="s">
        <v>230</v>
      </c>
      <c r="AT141" s="103" t="s">
        <v>178</v>
      </c>
      <c r="AU141" s="103" t="s">
        <v>80</v>
      </c>
      <c r="AY141" s="5" t="s">
        <v>176</v>
      </c>
      <c r="BE141" s="104">
        <f>IF(N141="základní",J141,0)</f>
        <v>0</v>
      </c>
      <c r="BF141" s="104">
        <f>IF(N141="snížená",J141,0)</f>
        <v>0</v>
      </c>
      <c r="BG141" s="104">
        <f>IF(N141="zákl. přenesená",J141,0)</f>
        <v>0</v>
      </c>
      <c r="BH141" s="104">
        <f>IF(N141="sníž. přenesená",J141,0)</f>
        <v>0</v>
      </c>
      <c r="BI141" s="104">
        <f>IF(N141="nulová",J141,0)</f>
        <v>0</v>
      </c>
      <c r="BJ141" s="5" t="s">
        <v>76</v>
      </c>
      <c r="BK141" s="104">
        <f>ROUND(I141*H141,2)</f>
        <v>0</v>
      </c>
      <c r="BL141" s="5" t="s">
        <v>230</v>
      </c>
      <c r="BM141" s="103" t="s">
        <v>284</v>
      </c>
    </row>
    <row r="142" spans="1:65" s="15" customFormat="1" ht="16.5" customHeight="1">
      <c r="A142" s="12"/>
      <c r="B142" s="13"/>
      <c r="C142" s="92" t="s">
        <v>230</v>
      </c>
      <c r="D142" s="92" t="s">
        <v>178</v>
      </c>
      <c r="E142" s="93" t="s">
        <v>2719</v>
      </c>
      <c r="F142" s="94" t="s">
        <v>2720</v>
      </c>
      <c r="G142" s="95" t="s">
        <v>259</v>
      </c>
      <c r="H142" s="96">
        <v>3</v>
      </c>
      <c r="I142" s="1">
        <v>0</v>
      </c>
      <c r="J142" s="97">
        <f>ROUND(I142*H142,2)</f>
        <v>0</v>
      </c>
      <c r="K142" s="94" t="s">
        <v>182</v>
      </c>
      <c r="L142" s="13"/>
      <c r="M142" s="98" t="s">
        <v>1</v>
      </c>
      <c r="N142" s="99" t="s">
        <v>37</v>
      </c>
      <c r="O142" s="100"/>
      <c r="P142" s="101">
        <f>O142*H142</f>
        <v>0</v>
      </c>
      <c r="Q142" s="101">
        <v>0</v>
      </c>
      <c r="R142" s="101">
        <f>Q142*H142</f>
        <v>0</v>
      </c>
      <c r="S142" s="101">
        <v>0</v>
      </c>
      <c r="T142" s="102">
        <f>S142*H142</f>
        <v>0</v>
      </c>
      <c r="U142" s="12"/>
      <c r="V142" s="12"/>
      <c r="W142" s="12"/>
      <c r="X142" s="12"/>
      <c r="Y142" s="12"/>
      <c r="Z142" s="12"/>
      <c r="AA142" s="12"/>
      <c r="AB142" s="12"/>
      <c r="AC142" s="12"/>
      <c r="AD142" s="12"/>
      <c r="AE142" s="12"/>
      <c r="AR142" s="103" t="s">
        <v>230</v>
      </c>
      <c r="AT142" s="103" t="s">
        <v>178</v>
      </c>
      <c r="AU142" s="103" t="s">
        <v>80</v>
      </c>
      <c r="AY142" s="5" t="s">
        <v>176</v>
      </c>
      <c r="BE142" s="104">
        <f>IF(N142="základní",J142,0)</f>
        <v>0</v>
      </c>
      <c r="BF142" s="104">
        <f>IF(N142="snížená",J142,0)</f>
        <v>0</v>
      </c>
      <c r="BG142" s="104">
        <f>IF(N142="zákl. přenesená",J142,0)</f>
        <v>0</v>
      </c>
      <c r="BH142" s="104">
        <f>IF(N142="sníž. přenesená",J142,0)</f>
        <v>0</v>
      </c>
      <c r="BI142" s="104">
        <f>IF(N142="nulová",J142,0)</f>
        <v>0</v>
      </c>
      <c r="BJ142" s="5" t="s">
        <v>76</v>
      </c>
      <c r="BK142" s="104">
        <f>ROUND(I142*H142,2)</f>
        <v>0</v>
      </c>
      <c r="BL142" s="5" t="s">
        <v>230</v>
      </c>
      <c r="BM142" s="103" t="s">
        <v>304</v>
      </c>
    </row>
    <row r="143" spans="1:65" s="15" customFormat="1" ht="16.5" customHeight="1">
      <c r="A143" s="12"/>
      <c r="B143" s="13"/>
      <c r="C143" s="92" t="s">
        <v>307</v>
      </c>
      <c r="D143" s="92" t="s">
        <v>178</v>
      </c>
      <c r="E143" s="93" t="s">
        <v>2711</v>
      </c>
      <c r="F143" s="94" t="s">
        <v>2721</v>
      </c>
      <c r="G143" s="95" t="s">
        <v>259</v>
      </c>
      <c r="H143" s="96">
        <v>1</v>
      </c>
      <c r="I143" s="1">
        <v>0</v>
      </c>
      <c r="J143" s="97">
        <f>ROUND(I143*H143,2)</f>
        <v>0</v>
      </c>
      <c r="K143" s="94" t="s">
        <v>1898</v>
      </c>
      <c r="L143" s="13"/>
      <c r="M143" s="207" t="s">
        <v>1</v>
      </c>
      <c r="N143" s="208" t="s">
        <v>37</v>
      </c>
      <c r="O143" s="112"/>
      <c r="P143" s="209">
        <f>O143*H143</f>
        <v>0</v>
      </c>
      <c r="Q143" s="209">
        <v>0</v>
      </c>
      <c r="R143" s="209">
        <f>Q143*H143</f>
        <v>0</v>
      </c>
      <c r="S143" s="209">
        <v>0</v>
      </c>
      <c r="T143" s="210">
        <f>S143*H143</f>
        <v>0</v>
      </c>
      <c r="U143" s="12"/>
      <c r="V143" s="12"/>
      <c r="W143" s="12"/>
      <c r="X143" s="12"/>
      <c r="Y143" s="12"/>
      <c r="Z143" s="12"/>
      <c r="AA143" s="12"/>
      <c r="AB143" s="12"/>
      <c r="AC143" s="12"/>
      <c r="AD143" s="12"/>
      <c r="AE143" s="12"/>
      <c r="AR143" s="103" t="s">
        <v>230</v>
      </c>
      <c r="AT143" s="103" t="s">
        <v>178</v>
      </c>
      <c r="AU143" s="103" t="s">
        <v>80</v>
      </c>
      <c r="AY143" s="5" t="s">
        <v>176</v>
      </c>
      <c r="BE143" s="104">
        <f>IF(N143="základní",J143,0)</f>
        <v>0</v>
      </c>
      <c r="BF143" s="104">
        <f>IF(N143="snížená",J143,0)</f>
        <v>0</v>
      </c>
      <c r="BG143" s="104">
        <f>IF(N143="zákl. přenesená",J143,0)</f>
        <v>0</v>
      </c>
      <c r="BH143" s="104">
        <f>IF(N143="sníž. přenesená",J143,0)</f>
        <v>0</v>
      </c>
      <c r="BI143" s="104">
        <f>IF(N143="nulová",J143,0)</f>
        <v>0</v>
      </c>
      <c r="BJ143" s="5" t="s">
        <v>76</v>
      </c>
      <c r="BK143" s="104">
        <f>ROUND(I143*H143,2)</f>
        <v>0</v>
      </c>
      <c r="BL143" s="5" t="s">
        <v>230</v>
      </c>
      <c r="BM143" s="103" t="s">
        <v>310</v>
      </c>
    </row>
    <row r="144" spans="1:31" s="15" customFormat="1" ht="6.95" customHeight="1">
      <c r="A144" s="12"/>
      <c r="B144" s="44"/>
      <c r="C144" s="45"/>
      <c r="D144" s="45"/>
      <c r="E144" s="45"/>
      <c r="F144" s="45"/>
      <c r="G144" s="45"/>
      <c r="H144" s="45"/>
      <c r="I144" s="45"/>
      <c r="J144" s="45"/>
      <c r="K144" s="45"/>
      <c r="L144" s="13"/>
      <c r="M144" s="12"/>
      <c r="O144" s="12"/>
      <c r="P144" s="12"/>
      <c r="Q144" s="12"/>
      <c r="R144" s="12"/>
      <c r="S144" s="12"/>
      <c r="T144" s="12"/>
      <c r="U144" s="12"/>
      <c r="V144" s="12"/>
      <c r="W144" s="12"/>
      <c r="X144" s="12"/>
      <c r="Y144" s="12"/>
      <c r="Z144" s="12"/>
      <c r="AA144" s="12"/>
      <c r="AB144" s="12"/>
      <c r="AC144" s="12"/>
      <c r="AD144" s="12"/>
      <c r="AE144" s="12"/>
    </row>
  </sheetData>
  <sheetProtection algorithmName="SHA-512" hashValue="d8nlzzR4Vv7j3HZCjECyo+ni364ybTM0Y+zghDQJ46m6bh60YcPnEbVu4bz6tYISfERdcYk8Q6neDd71AwGo4A==" saltValue="Jk5bsIoN2otquV6sPAAIlw==" spinCount="100000" sheet="1" objects="1" scenarios="1"/>
  <autoFilter ref="C122:K143"/>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5"/>
  <sheetViews>
    <sheetView showGridLines="0" workbookViewId="0" topLeftCell="A103">
      <selection activeCell="I137" sqref="I137"/>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122</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2722</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ROUND(J125,2)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ROUND((SUM(BE125:BE144)),2)</f>
        <v>0</v>
      </c>
      <c r="G35" s="12"/>
      <c r="H35" s="12"/>
      <c r="I35" s="29">
        <v>0.21</v>
      </c>
      <c r="J35" s="28">
        <f>ROUND(((SUM(BE125:BE144))*I35),2)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ROUND((SUM(BF125:BF144)),2)</f>
        <v>0</v>
      </c>
      <c r="G36" s="12"/>
      <c r="H36" s="12"/>
      <c r="I36" s="29">
        <v>0.15</v>
      </c>
      <c r="J36" s="28">
        <f>ROUND(((SUM(BF125:BF144))*I36),2)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ROUND((SUM(BG125:BG144)),2)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ROUND((SUM(BH125:BH144)),2)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ROUND((SUM(BI125:BI144)),2)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07 - Zemnění</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J125</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140</v>
      </c>
      <c r="E99" s="55"/>
      <c r="F99" s="55"/>
      <c r="G99" s="55"/>
      <c r="H99" s="55"/>
      <c r="I99" s="55"/>
      <c r="J99" s="56">
        <f>J126</f>
        <v>0</v>
      </c>
      <c r="L99" s="53"/>
    </row>
    <row r="100" spans="2:12" s="57" customFormat="1" ht="20.1" customHeight="1">
      <c r="B100" s="58"/>
      <c r="D100" s="59" t="s">
        <v>141</v>
      </c>
      <c r="E100" s="60"/>
      <c r="F100" s="60"/>
      <c r="G100" s="60"/>
      <c r="H100" s="60"/>
      <c r="I100" s="60"/>
      <c r="J100" s="61">
        <f>J127</f>
        <v>0</v>
      </c>
      <c r="L100" s="58"/>
    </row>
    <row r="101" spans="2:12" s="52" customFormat="1" ht="24.95" customHeight="1">
      <c r="B101" s="53"/>
      <c r="D101" s="54" t="s">
        <v>148</v>
      </c>
      <c r="E101" s="55"/>
      <c r="F101" s="55"/>
      <c r="G101" s="55"/>
      <c r="H101" s="55"/>
      <c r="I101" s="55"/>
      <c r="J101" s="56">
        <f>J130</f>
        <v>0</v>
      </c>
      <c r="L101" s="53"/>
    </row>
    <row r="102" spans="2:12" s="57" customFormat="1" ht="20.1" customHeight="1">
      <c r="B102" s="58"/>
      <c r="D102" s="59" t="s">
        <v>2460</v>
      </c>
      <c r="E102" s="60"/>
      <c r="F102" s="60"/>
      <c r="G102" s="60"/>
      <c r="H102" s="60"/>
      <c r="I102" s="60"/>
      <c r="J102" s="61">
        <f>J131</f>
        <v>0</v>
      </c>
      <c r="L102" s="58"/>
    </row>
    <row r="103" spans="2:12" s="57" customFormat="1" ht="20.1" customHeight="1">
      <c r="B103" s="58"/>
      <c r="D103" s="59" t="s">
        <v>2461</v>
      </c>
      <c r="E103" s="60"/>
      <c r="F103" s="60"/>
      <c r="G103" s="60"/>
      <c r="H103" s="60"/>
      <c r="I103" s="60"/>
      <c r="J103" s="61">
        <f>J138</f>
        <v>0</v>
      </c>
      <c r="L103" s="58"/>
    </row>
    <row r="104" spans="1:31" s="15" customFormat="1" ht="21.75" customHeight="1">
      <c r="A104" s="12"/>
      <c r="B104" s="13"/>
      <c r="C104" s="12"/>
      <c r="D104" s="12"/>
      <c r="E104" s="12"/>
      <c r="F104" s="12"/>
      <c r="G104" s="12"/>
      <c r="H104" s="12"/>
      <c r="I104" s="12"/>
      <c r="J104" s="12"/>
      <c r="K104" s="12"/>
      <c r="L104" s="14"/>
      <c r="S104" s="12"/>
      <c r="T104" s="12"/>
      <c r="U104" s="12"/>
      <c r="V104" s="12"/>
      <c r="W104" s="12"/>
      <c r="X104" s="12"/>
      <c r="Y104" s="12"/>
      <c r="Z104" s="12"/>
      <c r="AA104" s="12"/>
      <c r="AB104" s="12"/>
      <c r="AC104" s="12"/>
      <c r="AD104" s="12"/>
      <c r="AE104" s="12"/>
    </row>
    <row r="105" spans="1:31" s="15" customFormat="1" ht="6.95" customHeight="1">
      <c r="A105" s="12"/>
      <c r="B105" s="44"/>
      <c r="C105" s="45"/>
      <c r="D105" s="45"/>
      <c r="E105" s="45"/>
      <c r="F105" s="45"/>
      <c r="G105" s="45"/>
      <c r="H105" s="45"/>
      <c r="I105" s="45"/>
      <c r="J105" s="45"/>
      <c r="K105" s="45"/>
      <c r="L105" s="14"/>
      <c r="S105" s="12"/>
      <c r="T105" s="12"/>
      <c r="U105" s="12"/>
      <c r="V105" s="12"/>
      <c r="W105" s="12"/>
      <c r="X105" s="12"/>
      <c r="Y105" s="12"/>
      <c r="Z105" s="12"/>
      <c r="AA105" s="12"/>
      <c r="AB105" s="12"/>
      <c r="AC105" s="12"/>
      <c r="AD105" s="12"/>
      <c r="AE105" s="12"/>
    </row>
    <row r="109" spans="1:31" s="15" customFormat="1" ht="6.95" customHeight="1">
      <c r="A109" s="12"/>
      <c r="B109" s="46"/>
      <c r="C109" s="47"/>
      <c r="D109" s="47"/>
      <c r="E109" s="47"/>
      <c r="F109" s="47"/>
      <c r="G109" s="47"/>
      <c r="H109" s="47"/>
      <c r="I109" s="47"/>
      <c r="J109" s="47"/>
      <c r="K109" s="47"/>
      <c r="L109" s="14"/>
      <c r="S109" s="12"/>
      <c r="T109" s="12"/>
      <c r="U109" s="12"/>
      <c r="V109" s="12"/>
      <c r="W109" s="12"/>
      <c r="X109" s="12"/>
      <c r="Y109" s="12"/>
      <c r="Z109" s="12"/>
      <c r="AA109" s="12"/>
      <c r="AB109" s="12"/>
      <c r="AC109" s="12"/>
      <c r="AD109" s="12"/>
      <c r="AE109" s="12"/>
    </row>
    <row r="110" spans="1:31" s="15" customFormat="1" ht="24.95" customHeight="1">
      <c r="A110" s="12"/>
      <c r="B110" s="13"/>
      <c r="C110" s="9" t="s">
        <v>161</v>
      </c>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6.95" customHeight="1">
      <c r="A111" s="12"/>
      <c r="B111" s="13"/>
      <c r="C111" s="12"/>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2" customHeight="1">
      <c r="A112" s="12"/>
      <c r="B112" s="13"/>
      <c r="C112" s="11" t="s">
        <v>16</v>
      </c>
      <c r="D112" s="12"/>
      <c r="E112" s="12"/>
      <c r="F112" s="12"/>
      <c r="G112" s="12"/>
      <c r="H112" s="12"/>
      <c r="I112" s="12"/>
      <c r="J112" s="12"/>
      <c r="K112" s="12"/>
      <c r="L112" s="14"/>
      <c r="S112" s="12"/>
      <c r="T112" s="12"/>
      <c r="U112" s="12"/>
      <c r="V112" s="12"/>
      <c r="W112" s="12"/>
      <c r="X112" s="12"/>
      <c r="Y112" s="12"/>
      <c r="Z112" s="12"/>
      <c r="AA112" s="12"/>
      <c r="AB112" s="12"/>
      <c r="AC112" s="12"/>
      <c r="AD112" s="12"/>
      <c r="AE112" s="12"/>
    </row>
    <row r="113" spans="1:31" s="15" customFormat="1" ht="16.5" customHeight="1">
      <c r="A113" s="12"/>
      <c r="B113" s="13"/>
      <c r="C113" s="12"/>
      <c r="D113" s="12"/>
      <c r="E113" s="284" t="str">
        <f>E7</f>
        <v>Soupis prací</v>
      </c>
      <c r="F113" s="285"/>
      <c r="G113" s="285"/>
      <c r="H113" s="285"/>
      <c r="I113" s="12"/>
      <c r="J113" s="12"/>
      <c r="K113" s="12"/>
      <c r="L113" s="14"/>
      <c r="S113" s="12"/>
      <c r="T113" s="12"/>
      <c r="U113" s="12"/>
      <c r="V113" s="12"/>
      <c r="W113" s="12"/>
      <c r="X113" s="12"/>
      <c r="Y113" s="12"/>
      <c r="Z113" s="12"/>
      <c r="AA113" s="12"/>
      <c r="AB113" s="12"/>
      <c r="AC113" s="12"/>
      <c r="AD113" s="12"/>
      <c r="AE113" s="12"/>
    </row>
    <row r="114" spans="2:12" ht="12" customHeight="1">
      <c r="B114" s="8"/>
      <c r="C114" s="11" t="s">
        <v>133</v>
      </c>
      <c r="L114" s="8"/>
    </row>
    <row r="115" spans="1:31" s="15" customFormat="1" ht="16.5" customHeight="1">
      <c r="A115" s="12"/>
      <c r="B115" s="13"/>
      <c r="C115" s="12"/>
      <c r="D115" s="12"/>
      <c r="E115" s="284" t="s">
        <v>2457</v>
      </c>
      <c r="F115" s="283"/>
      <c r="G115" s="283"/>
      <c r="H115" s="283"/>
      <c r="I115" s="12"/>
      <c r="J115" s="12"/>
      <c r="K115" s="12"/>
      <c r="L115" s="14"/>
      <c r="S115" s="12"/>
      <c r="T115" s="12"/>
      <c r="U115" s="12"/>
      <c r="V115" s="12"/>
      <c r="W115" s="12"/>
      <c r="X115" s="12"/>
      <c r="Y115" s="12"/>
      <c r="Z115" s="12"/>
      <c r="AA115" s="12"/>
      <c r="AB115" s="12"/>
      <c r="AC115" s="12"/>
      <c r="AD115" s="12"/>
      <c r="AE115" s="12"/>
    </row>
    <row r="116" spans="1:31" s="15" customFormat="1" ht="12" customHeight="1">
      <c r="A116" s="12"/>
      <c r="B116" s="13"/>
      <c r="C116" s="11" t="s">
        <v>2458</v>
      </c>
      <c r="D116" s="12"/>
      <c r="E116" s="12"/>
      <c r="F116" s="12"/>
      <c r="G116" s="12"/>
      <c r="H116" s="12"/>
      <c r="I116" s="12"/>
      <c r="J116" s="12"/>
      <c r="K116" s="12"/>
      <c r="L116" s="14"/>
      <c r="S116" s="12"/>
      <c r="T116" s="12"/>
      <c r="U116" s="12"/>
      <c r="V116" s="12"/>
      <c r="W116" s="12"/>
      <c r="X116" s="12"/>
      <c r="Y116" s="12"/>
      <c r="Z116" s="12"/>
      <c r="AA116" s="12"/>
      <c r="AB116" s="12"/>
      <c r="AC116" s="12"/>
      <c r="AD116" s="12"/>
      <c r="AE116" s="12"/>
    </row>
    <row r="117" spans="1:31" s="15" customFormat="1" ht="16.5" customHeight="1">
      <c r="A117" s="12"/>
      <c r="B117" s="13"/>
      <c r="C117" s="12"/>
      <c r="D117" s="12"/>
      <c r="E117" s="243" t="str">
        <f>E11</f>
        <v>07 - Zemnění</v>
      </c>
      <c r="F117" s="283"/>
      <c r="G117" s="283"/>
      <c r="H117" s="283"/>
      <c r="I117" s="12"/>
      <c r="J117" s="12"/>
      <c r="K117" s="12"/>
      <c r="L117" s="14"/>
      <c r="S117" s="12"/>
      <c r="T117" s="12"/>
      <c r="U117" s="12"/>
      <c r="V117" s="12"/>
      <c r="W117" s="12"/>
      <c r="X117" s="12"/>
      <c r="Y117" s="12"/>
      <c r="Z117" s="12"/>
      <c r="AA117" s="12"/>
      <c r="AB117" s="12"/>
      <c r="AC117" s="12"/>
      <c r="AD117" s="12"/>
      <c r="AE117" s="12"/>
    </row>
    <row r="118" spans="1:31" s="15" customFormat="1" ht="6.95" customHeight="1">
      <c r="A118" s="12"/>
      <c r="B118" s="13"/>
      <c r="C118" s="12"/>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15" customFormat="1" ht="12" customHeight="1">
      <c r="A119" s="12"/>
      <c r="B119" s="13"/>
      <c r="C119" s="11" t="s">
        <v>20</v>
      </c>
      <c r="D119" s="12"/>
      <c r="E119" s="12"/>
      <c r="F119" s="16" t="str">
        <f>F14</f>
        <v xml:space="preserve"> </v>
      </c>
      <c r="G119" s="12"/>
      <c r="H119" s="12"/>
      <c r="I119" s="11" t="s">
        <v>22</v>
      </c>
      <c r="J119" s="17">
        <f>IF(J14="","",J14)</f>
        <v>44663</v>
      </c>
      <c r="K119" s="12"/>
      <c r="L119" s="14"/>
      <c r="S119" s="12"/>
      <c r="T119" s="12"/>
      <c r="U119" s="12"/>
      <c r="V119" s="12"/>
      <c r="W119" s="12"/>
      <c r="X119" s="12"/>
      <c r="Y119" s="12"/>
      <c r="Z119" s="12"/>
      <c r="AA119" s="12"/>
      <c r="AB119" s="12"/>
      <c r="AC119" s="12"/>
      <c r="AD119" s="12"/>
      <c r="AE119" s="12"/>
    </row>
    <row r="120" spans="1:31" s="15" customFormat="1" ht="6.95" customHeight="1">
      <c r="A120" s="12"/>
      <c r="B120" s="13"/>
      <c r="C120" s="12"/>
      <c r="D120" s="12"/>
      <c r="E120" s="12"/>
      <c r="F120" s="12"/>
      <c r="G120" s="12"/>
      <c r="H120" s="12"/>
      <c r="I120" s="12"/>
      <c r="J120" s="12"/>
      <c r="K120" s="12"/>
      <c r="L120" s="14"/>
      <c r="S120" s="12"/>
      <c r="T120" s="12"/>
      <c r="U120" s="12"/>
      <c r="V120" s="12"/>
      <c r="W120" s="12"/>
      <c r="X120" s="12"/>
      <c r="Y120" s="12"/>
      <c r="Z120" s="12"/>
      <c r="AA120" s="12"/>
      <c r="AB120" s="12"/>
      <c r="AC120" s="12"/>
      <c r="AD120" s="12"/>
      <c r="AE120" s="12"/>
    </row>
    <row r="121" spans="1:31" s="15" customFormat="1" ht="15.2" customHeight="1">
      <c r="A121" s="12"/>
      <c r="B121" s="13"/>
      <c r="C121" s="11" t="s">
        <v>23</v>
      </c>
      <c r="D121" s="12"/>
      <c r="E121" s="12"/>
      <c r="F121" s="16" t="str">
        <f>E17</f>
        <v xml:space="preserve"> </v>
      </c>
      <c r="G121" s="12"/>
      <c r="H121" s="12"/>
      <c r="I121" s="11" t="s">
        <v>28</v>
      </c>
      <c r="J121" s="48" t="str">
        <f>E23</f>
        <v xml:space="preserve"> </v>
      </c>
      <c r="K121" s="12"/>
      <c r="L121" s="14"/>
      <c r="S121" s="12"/>
      <c r="T121" s="12"/>
      <c r="U121" s="12"/>
      <c r="V121" s="12"/>
      <c r="W121" s="12"/>
      <c r="X121" s="12"/>
      <c r="Y121" s="12"/>
      <c r="Z121" s="12"/>
      <c r="AA121" s="12"/>
      <c r="AB121" s="12"/>
      <c r="AC121" s="12"/>
      <c r="AD121" s="12"/>
      <c r="AE121" s="12"/>
    </row>
    <row r="122" spans="1:31" s="15" customFormat="1" ht="15.2" customHeight="1">
      <c r="A122" s="12"/>
      <c r="B122" s="13"/>
      <c r="C122" s="11" t="s">
        <v>26</v>
      </c>
      <c r="D122" s="12"/>
      <c r="E122" s="12"/>
      <c r="F122" s="16" t="str">
        <f>IF(E20="","",E20)</f>
        <v>Vyplň údaj</v>
      </c>
      <c r="G122" s="12"/>
      <c r="H122" s="12"/>
      <c r="I122" s="11" t="s">
        <v>30</v>
      </c>
      <c r="J122" s="48" t="str">
        <f>E26</f>
        <v xml:space="preserve"> </v>
      </c>
      <c r="K122" s="12"/>
      <c r="L122" s="14"/>
      <c r="S122" s="12"/>
      <c r="T122" s="12"/>
      <c r="U122" s="12"/>
      <c r="V122" s="12"/>
      <c r="W122" s="12"/>
      <c r="X122" s="12"/>
      <c r="Y122" s="12"/>
      <c r="Z122" s="12"/>
      <c r="AA122" s="12"/>
      <c r="AB122" s="12"/>
      <c r="AC122" s="12"/>
      <c r="AD122" s="12"/>
      <c r="AE122" s="12"/>
    </row>
    <row r="123" spans="1:31" s="15" customFormat="1" ht="10.35" customHeight="1">
      <c r="A123" s="12"/>
      <c r="B123" s="13"/>
      <c r="C123" s="12"/>
      <c r="D123" s="12"/>
      <c r="E123" s="12"/>
      <c r="F123" s="12"/>
      <c r="G123" s="12"/>
      <c r="H123" s="12"/>
      <c r="I123" s="12"/>
      <c r="J123" s="12"/>
      <c r="K123" s="12"/>
      <c r="L123" s="14"/>
      <c r="S123" s="12"/>
      <c r="T123" s="12"/>
      <c r="U123" s="12"/>
      <c r="V123" s="12"/>
      <c r="W123" s="12"/>
      <c r="X123" s="12"/>
      <c r="Y123" s="12"/>
      <c r="Z123" s="12"/>
      <c r="AA123" s="12"/>
      <c r="AB123" s="12"/>
      <c r="AC123" s="12"/>
      <c r="AD123" s="12"/>
      <c r="AE123" s="12"/>
    </row>
    <row r="124" spans="1:31" s="71" customFormat="1" ht="29.25" customHeight="1">
      <c r="A124" s="62"/>
      <c r="B124" s="63"/>
      <c r="C124" s="64" t="s">
        <v>162</v>
      </c>
      <c r="D124" s="65" t="s">
        <v>57</v>
      </c>
      <c r="E124" s="65" t="s">
        <v>53</v>
      </c>
      <c r="F124" s="65" t="s">
        <v>54</v>
      </c>
      <c r="G124" s="65" t="s">
        <v>163</v>
      </c>
      <c r="H124" s="65" t="s">
        <v>164</v>
      </c>
      <c r="I124" s="65" t="s">
        <v>165</v>
      </c>
      <c r="J124" s="65" t="s">
        <v>137</v>
      </c>
      <c r="K124" s="66" t="s">
        <v>166</v>
      </c>
      <c r="L124" s="67"/>
      <c r="M124" s="68" t="s">
        <v>1</v>
      </c>
      <c r="N124" s="69" t="s">
        <v>36</v>
      </c>
      <c r="O124" s="69" t="s">
        <v>167</v>
      </c>
      <c r="P124" s="69" t="s">
        <v>168</v>
      </c>
      <c r="Q124" s="69" t="s">
        <v>169</v>
      </c>
      <c r="R124" s="69" t="s">
        <v>170</v>
      </c>
      <c r="S124" s="69" t="s">
        <v>171</v>
      </c>
      <c r="T124" s="70" t="s">
        <v>172</v>
      </c>
      <c r="U124" s="62"/>
      <c r="V124" s="62"/>
      <c r="W124" s="62"/>
      <c r="X124" s="62"/>
      <c r="Y124" s="62"/>
      <c r="Z124" s="62"/>
      <c r="AA124" s="62"/>
      <c r="AB124" s="62"/>
      <c r="AC124" s="62"/>
      <c r="AD124" s="62"/>
      <c r="AE124" s="62"/>
    </row>
    <row r="125" spans="1:63" s="15" customFormat="1" ht="22.7" customHeight="1">
      <c r="A125" s="12"/>
      <c r="B125" s="13"/>
      <c r="C125" s="72" t="s">
        <v>173</v>
      </c>
      <c r="D125" s="12"/>
      <c r="E125" s="12"/>
      <c r="F125" s="12"/>
      <c r="G125" s="12"/>
      <c r="H125" s="12"/>
      <c r="I125" s="12"/>
      <c r="J125" s="73">
        <f>BK125</f>
        <v>0</v>
      </c>
      <c r="K125" s="12"/>
      <c r="L125" s="13"/>
      <c r="M125" s="74"/>
      <c r="N125" s="75"/>
      <c r="O125" s="23"/>
      <c r="P125" s="76">
        <f>P126+P130</f>
        <v>0</v>
      </c>
      <c r="Q125" s="23"/>
      <c r="R125" s="76">
        <f>R126+R130</f>
        <v>0</v>
      </c>
      <c r="S125" s="23"/>
      <c r="T125" s="77">
        <f>T126+T130</f>
        <v>0</v>
      </c>
      <c r="U125" s="12"/>
      <c r="V125" s="12"/>
      <c r="W125" s="12"/>
      <c r="X125" s="12"/>
      <c r="Y125" s="12"/>
      <c r="Z125" s="12"/>
      <c r="AA125" s="12"/>
      <c r="AB125" s="12"/>
      <c r="AC125" s="12"/>
      <c r="AD125" s="12"/>
      <c r="AE125" s="12"/>
      <c r="AT125" s="5" t="s">
        <v>71</v>
      </c>
      <c r="AU125" s="5" t="s">
        <v>139</v>
      </c>
      <c r="BK125" s="78">
        <f>BK126+BK130</f>
        <v>0</v>
      </c>
    </row>
    <row r="126" spans="2:63" s="79" customFormat="1" ht="26.1" customHeight="1">
      <c r="B126" s="80"/>
      <c r="D126" s="81" t="s">
        <v>71</v>
      </c>
      <c r="E126" s="82" t="s">
        <v>174</v>
      </c>
      <c r="F126" s="82" t="s">
        <v>175</v>
      </c>
      <c r="J126" s="83">
        <f>BK126</f>
        <v>0</v>
      </c>
      <c r="L126" s="80"/>
      <c r="M126" s="84"/>
      <c r="N126" s="85"/>
      <c r="O126" s="85"/>
      <c r="P126" s="86">
        <f>P127</f>
        <v>0</v>
      </c>
      <c r="Q126" s="85"/>
      <c r="R126" s="86">
        <f>R127</f>
        <v>0</v>
      </c>
      <c r="S126" s="85"/>
      <c r="T126" s="87">
        <f>T127</f>
        <v>0</v>
      </c>
      <c r="AR126" s="81" t="s">
        <v>76</v>
      </c>
      <c r="AT126" s="88" t="s">
        <v>71</v>
      </c>
      <c r="AU126" s="88" t="s">
        <v>72</v>
      </c>
      <c r="AY126" s="81" t="s">
        <v>176</v>
      </c>
      <c r="BK126" s="89">
        <f>BK127</f>
        <v>0</v>
      </c>
    </row>
    <row r="127" spans="2:63" s="79" customFormat="1" ht="22.7" customHeight="1">
      <c r="B127" s="80"/>
      <c r="D127" s="81" t="s">
        <v>71</v>
      </c>
      <c r="E127" s="90" t="s">
        <v>76</v>
      </c>
      <c r="F127" s="90" t="s">
        <v>177</v>
      </c>
      <c r="J127" s="91">
        <f>BK127</f>
        <v>0</v>
      </c>
      <c r="L127" s="80"/>
      <c r="M127" s="84"/>
      <c r="N127" s="85"/>
      <c r="O127" s="85"/>
      <c r="P127" s="86">
        <f>SUM(P128:P129)</f>
        <v>0</v>
      </c>
      <c r="Q127" s="85"/>
      <c r="R127" s="86">
        <f>SUM(R128:R129)</f>
        <v>0</v>
      </c>
      <c r="S127" s="85"/>
      <c r="T127" s="87">
        <f>SUM(T128:T129)</f>
        <v>0</v>
      </c>
      <c r="AR127" s="81" t="s">
        <v>76</v>
      </c>
      <c r="AT127" s="88" t="s">
        <v>71</v>
      </c>
      <c r="AU127" s="88" t="s">
        <v>76</v>
      </c>
      <c r="AY127" s="81" t="s">
        <v>176</v>
      </c>
      <c r="BK127" s="89">
        <f>SUM(BK128:BK129)</f>
        <v>0</v>
      </c>
    </row>
    <row r="128" spans="1:65" s="15" customFormat="1" ht="24.2" customHeight="1">
      <c r="A128" s="12"/>
      <c r="B128" s="13"/>
      <c r="C128" s="92" t="s">
        <v>76</v>
      </c>
      <c r="D128" s="92" t="s">
        <v>178</v>
      </c>
      <c r="E128" s="93" t="s">
        <v>2723</v>
      </c>
      <c r="F128" s="94" t="s">
        <v>2724</v>
      </c>
      <c r="G128" s="95" t="s">
        <v>185</v>
      </c>
      <c r="H128" s="96">
        <v>28.44</v>
      </c>
      <c r="I128" s="1">
        <v>0</v>
      </c>
      <c r="J128" s="97">
        <f>ROUND(I128*H128,2)</f>
        <v>0</v>
      </c>
      <c r="K128" s="94" t="s">
        <v>182</v>
      </c>
      <c r="L128" s="13"/>
      <c r="M128" s="98" t="s">
        <v>1</v>
      </c>
      <c r="N128" s="99" t="s">
        <v>37</v>
      </c>
      <c r="O128" s="100"/>
      <c r="P128" s="101">
        <f>O128*H128</f>
        <v>0</v>
      </c>
      <c r="Q128" s="101">
        <v>0</v>
      </c>
      <c r="R128" s="101">
        <f>Q128*H128</f>
        <v>0</v>
      </c>
      <c r="S128" s="101">
        <v>0</v>
      </c>
      <c r="T128" s="102">
        <f>S128*H128</f>
        <v>0</v>
      </c>
      <c r="U128" s="12"/>
      <c r="V128" s="12"/>
      <c r="W128" s="12"/>
      <c r="X128" s="12"/>
      <c r="Y128" s="12"/>
      <c r="Z128" s="12"/>
      <c r="AA128" s="12"/>
      <c r="AB128" s="12"/>
      <c r="AC128" s="12"/>
      <c r="AD128" s="12"/>
      <c r="AE128" s="12"/>
      <c r="AR128" s="103" t="s">
        <v>86</v>
      </c>
      <c r="AT128" s="103" t="s">
        <v>178</v>
      </c>
      <c r="AU128" s="103" t="s">
        <v>80</v>
      </c>
      <c r="AY128" s="5" t="s">
        <v>176</v>
      </c>
      <c r="BE128" s="104">
        <f>IF(N128="základní",J128,0)</f>
        <v>0</v>
      </c>
      <c r="BF128" s="104">
        <f>IF(N128="snížená",J128,0)</f>
        <v>0</v>
      </c>
      <c r="BG128" s="104">
        <f>IF(N128="zákl. přenesená",J128,0)</f>
        <v>0</v>
      </c>
      <c r="BH128" s="104">
        <f>IF(N128="sníž. přenesená",J128,0)</f>
        <v>0</v>
      </c>
      <c r="BI128" s="104">
        <f>IF(N128="nulová",J128,0)</f>
        <v>0</v>
      </c>
      <c r="BJ128" s="5" t="s">
        <v>76</v>
      </c>
      <c r="BK128" s="104">
        <f>ROUND(I128*H128,2)</f>
        <v>0</v>
      </c>
      <c r="BL128" s="5" t="s">
        <v>86</v>
      </c>
      <c r="BM128" s="103" t="s">
        <v>80</v>
      </c>
    </row>
    <row r="129" spans="1:65" s="15" customFormat="1" ht="24.2" customHeight="1">
      <c r="A129" s="12"/>
      <c r="B129" s="13"/>
      <c r="C129" s="92" t="s">
        <v>80</v>
      </c>
      <c r="D129" s="92" t="s">
        <v>178</v>
      </c>
      <c r="E129" s="93" t="s">
        <v>2725</v>
      </c>
      <c r="F129" s="94" t="s">
        <v>193</v>
      </c>
      <c r="G129" s="95" t="s">
        <v>185</v>
      </c>
      <c r="H129" s="96">
        <v>28.44</v>
      </c>
      <c r="I129" s="1">
        <v>0</v>
      </c>
      <c r="J129" s="97">
        <f>ROUND(I129*H129,2)</f>
        <v>0</v>
      </c>
      <c r="K129" s="94" t="s">
        <v>182</v>
      </c>
      <c r="L129" s="13"/>
      <c r="M129" s="98" t="s">
        <v>1</v>
      </c>
      <c r="N129" s="99" t="s">
        <v>37</v>
      </c>
      <c r="O129" s="100"/>
      <c r="P129" s="101">
        <f>O129*H129</f>
        <v>0</v>
      </c>
      <c r="Q129" s="101">
        <v>0</v>
      </c>
      <c r="R129" s="101">
        <f>Q129*H129</f>
        <v>0</v>
      </c>
      <c r="S129" s="101">
        <v>0</v>
      </c>
      <c r="T129" s="102">
        <f>S129*H129</f>
        <v>0</v>
      </c>
      <c r="U129" s="12"/>
      <c r="V129" s="12"/>
      <c r="W129" s="12"/>
      <c r="X129" s="12"/>
      <c r="Y129" s="12"/>
      <c r="Z129" s="12"/>
      <c r="AA129" s="12"/>
      <c r="AB129" s="12"/>
      <c r="AC129" s="12"/>
      <c r="AD129" s="12"/>
      <c r="AE129" s="12"/>
      <c r="AR129" s="103" t="s">
        <v>86</v>
      </c>
      <c r="AT129" s="103" t="s">
        <v>178</v>
      </c>
      <c r="AU129" s="103" t="s">
        <v>80</v>
      </c>
      <c r="AY129" s="5" t="s">
        <v>176</v>
      </c>
      <c r="BE129" s="104">
        <f>IF(N129="základní",J129,0)</f>
        <v>0</v>
      </c>
      <c r="BF129" s="104">
        <f>IF(N129="snížená",J129,0)</f>
        <v>0</v>
      </c>
      <c r="BG129" s="104">
        <f>IF(N129="zákl. přenesená",J129,0)</f>
        <v>0</v>
      </c>
      <c r="BH129" s="104">
        <f>IF(N129="sníž. přenesená",J129,0)</f>
        <v>0</v>
      </c>
      <c r="BI129" s="104">
        <f>IF(N129="nulová",J129,0)</f>
        <v>0</v>
      </c>
      <c r="BJ129" s="5" t="s">
        <v>76</v>
      </c>
      <c r="BK129" s="104">
        <f>ROUND(I129*H129,2)</f>
        <v>0</v>
      </c>
      <c r="BL129" s="5" t="s">
        <v>86</v>
      </c>
      <c r="BM129" s="103" t="s">
        <v>86</v>
      </c>
    </row>
    <row r="130" spans="2:63" s="79" customFormat="1" ht="26.1" customHeight="1">
      <c r="B130" s="80"/>
      <c r="D130" s="81" t="s">
        <v>71</v>
      </c>
      <c r="E130" s="82" t="s">
        <v>893</v>
      </c>
      <c r="F130" s="82" t="s">
        <v>894</v>
      </c>
      <c r="J130" s="83">
        <f>BK130</f>
        <v>0</v>
      </c>
      <c r="L130" s="80"/>
      <c r="M130" s="84"/>
      <c r="N130" s="85"/>
      <c r="O130" s="85"/>
      <c r="P130" s="86">
        <f>P131+P138</f>
        <v>0</v>
      </c>
      <c r="Q130" s="85"/>
      <c r="R130" s="86">
        <f>R131+R138</f>
        <v>0</v>
      </c>
      <c r="S130" s="85"/>
      <c r="T130" s="87">
        <f>T131+T138</f>
        <v>0</v>
      </c>
      <c r="AR130" s="81" t="s">
        <v>80</v>
      </c>
      <c r="AT130" s="88" t="s">
        <v>71</v>
      </c>
      <c r="AU130" s="88" t="s">
        <v>72</v>
      </c>
      <c r="AY130" s="81" t="s">
        <v>176</v>
      </c>
      <c r="BK130" s="89">
        <f>BK131+BK138</f>
        <v>0</v>
      </c>
    </row>
    <row r="131" spans="2:63" s="79" customFormat="1" ht="22.7" customHeight="1">
      <c r="B131" s="80"/>
      <c r="D131" s="81" t="s">
        <v>71</v>
      </c>
      <c r="E131" s="90" t="s">
        <v>72</v>
      </c>
      <c r="F131" s="90" t="s">
        <v>2469</v>
      </c>
      <c r="J131" s="91">
        <f>BK131</f>
        <v>0</v>
      </c>
      <c r="L131" s="80"/>
      <c r="M131" s="84"/>
      <c r="N131" s="85"/>
      <c r="O131" s="85"/>
      <c r="P131" s="86">
        <f>SUM(P132:P137)</f>
        <v>0</v>
      </c>
      <c r="Q131" s="85"/>
      <c r="R131" s="86">
        <f>SUM(R132:R137)</f>
        <v>0</v>
      </c>
      <c r="S131" s="85"/>
      <c r="T131" s="87">
        <f>SUM(T132:T137)</f>
        <v>0</v>
      </c>
      <c r="AR131" s="81" t="s">
        <v>76</v>
      </c>
      <c r="AT131" s="88" t="s">
        <v>71</v>
      </c>
      <c r="AU131" s="88" t="s">
        <v>76</v>
      </c>
      <c r="AY131" s="81" t="s">
        <v>176</v>
      </c>
      <c r="BK131" s="89">
        <f>SUM(BK132:BK137)</f>
        <v>0</v>
      </c>
    </row>
    <row r="132" spans="1:65" s="15" customFormat="1" ht="16.5" customHeight="1">
      <c r="A132" s="12"/>
      <c r="B132" s="13"/>
      <c r="C132" s="190" t="s">
        <v>83</v>
      </c>
      <c r="D132" s="190" t="s">
        <v>265</v>
      </c>
      <c r="E132" s="191" t="s">
        <v>2726</v>
      </c>
      <c r="F132" s="192" t="s">
        <v>2727</v>
      </c>
      <c r="G132" s="193" t="s">
        <v>1366</v>
      </c>
      <c r="H132" s="194">
        <v>28.571</v>
      </c>
      <c r="I132" s="2">
        <v>0</v>
      </c>
      <c r="J132" s="195">
        <f aca="true" t="shared" si="0" ref="J132:J137">ROUND(I132*H132,2)</f>
        <v>0</v>
      </c>
      <c r="K132" s="192" t="s">
        <v>182</v>
      </c>
      <c r="L132" s="196"/>
      <c r="M132" s="197" t="s">
        <v>1</v>
      </c>
      <c r="N132" s="198" t="s">
        <v>37</v>
      </c>
      <c r="O132" s="100"/>
      <c r="P132" s="101">
        <f aca="true" t="shared" si="1" ref="P132:P137">O132*H132</f>
        <v>0</v>
      </c>
      <c r="Q132" s="101">
        <v>0</v>
      </c>
      <c r="R132" s="101">
        <f aca="true" t="shared" si="2" ref="R132:R137">Q132*H132</f>
        <v>0</v>
      </c>
      <c r="S132" s="101">
        <v>0</v>
      </c>
      <c r="T132" s="102">
        <f aca="true" t="shared" si="3" ref="T132:T137">S132*H132</f>
        <v>0</v>
      </c>
      <c r="U132" s="12"/>
      <c r="V132" s="12"/>
      <c r="W132" s="12"/>
      <c r="X132" s="12"/>
      <c r="Y132" s="12"/>
      <c r="Z132" s="12"/>
      <c r="AA132" s="12"/>
      <c r="AB132" s="12"/>
      <c r="AC132" s="12"/>
      <c r="AD132" s="12"/>
      <c r="AE132" s="12"/>
      <c r="AR132" s="103" t="s">
        <v>98</v>
      </c>
      <c r="AT132" s="103" t="s">
        <v>265</v>
      </c>
      <c r="AU132" s="103" t="s">
        <v>80</v>
      </c>
      <c r="AY132" s="5" t="s">
        <v>176</v>
      </c>
      <c r="BE132" s="104">
        <f aca="true" t="shared" si="4" ref="BE132:BE137">IF(N132="základní",J132,0)</f>
        <v>0</v>
      </c>
      <c r="BF132" s="104">
        <f aca="true" t="shared" si="5" ref="BF132:BF137">IF(N132="snížená",J132,0)</f>
        <v>0</v>
      </c>
      <c r="BG132" s="104">
        <f aca="true" t="shared" si="6" ref="BG132:BG137">IF(N132="zákl. přenesená",J132,0)</f>
        <v>0</v>
      </c>
      <c r="BH132" s="104">
        <f aca="true" t="shared" si="7" ref="BH132:BH137">IF(N132="sníž. přenesená",J132,0)</f>
        <v>0</v>
      </c>
      <c r="BI132" s="104">
        <f aca="true" t="shared" si="8" ref="BI132:BI137">IF(N132="nulová",J132,0)</f>
        <v>0</v>
      </c>
      <c r="BJ132" s="5" t="s">
        <v>76</v>
      </c>
      <c r="BK132" s="104">
        <f aca="true" t="shared" si="9" ref="BK132:BK137">ROUND(I132*H132,2)</f>
        <v>0</v>
      </c>
      <c r="BL132" s="5" t="s">
        <v>86</v>
      </c>
      <c r="BM132" s="103" t="s">
        <v>92</v>
      </c>
    </row>
    <row r="133" spans="1:65" s="15" customFormat="1" ht="16.5" customHeight="1">
      <c r="A133" s="12"/>
      <c r="B133" s="13"/>
      <c r="C133" s="190" t="s">
        <v>86</v>
      </c>
      <c r="D133" s="190" t="s">
        <v>265</v>
      </c>
      <c r="E133" s="191" t="s">
        <v>2728</v>
      </c>
      <c r="F133" s="192" t="s">
        <v>2729</v>
      </c>
      <c r="G133" s="193" t="s">
        <v>1366</v>
      </c>
      <c r="H133" s="194">
        <v>150.476</v>
      </c>
      <c r="I133" s="2">
        <v>0</v>
      </c>
      <c r="J133" s="195">
        <f t="shared" si="0"/>
        <v>0</v>
      </c>
      <c r="K133" s="192" t="s">
        <v>182</v>
      </c>
      <c r="L133" s="196"/>
      <c r="M133" s="197" t="s">
        <v>1</v>
      </c>
      <c r="N133" s="198"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98</v>
      </c>
      <c r="AT133" s="103" t="s">
        <v>265</v>
      </c>
      <c r="AU133" s="103" t="s">
        <v>80</v>
      </c>
      <c r="AY133" s="5" t="s">
        <v>176</v>
      </c>
      <c r="BE133" s="104">
        <f t="shared" si="4"/>
        <v>0</v>
      </c>
      <c r="BF133" s="104">
        <f t="shared" si="5"/>
        <v>0</v>
      </c>
      <c r="BG133" s="104">
        <f t="shared" si="6"/>
        <v>0</v>
      </c>
      <c r="BH133" s="104">
        <f t="shared" si="7"/>
        <v>0</v>
      </c>
      <c r="BI133" s="104">
        <f t="shared" si="8"/>
        <v>0</v>
      </c>
      <c r="BJ133" s="5" t="s">
        <v>76</v>
      </c>
      <c r="BK133" s="104">
        <f t="shared" si="9"/>
        <v>0</v>
      </c>
      <c r="BL133" s="5" t="s">
        <v>86</v>
      </c>
      <c r="BM133" s="103" t="s">
        <v>98</v>
      </c>
    </row>
    <row r="134" spans="1:65" s="15" customFormat="1" ht="21.75" customHeight="1">
      <c r="A134" s="12"/>
      <c r="B134" s="13"/>
      <c r="C134" s="190" t="s">
        <v>89</v>
      </c>
      <c r="D134" s="190" t="s">
        <v>265</v>
      </c>
      <c r="E134" s="191" t="s">
        <v>2730</v>
      </c>
      <c r="F134" s="192" t="s">
        <v>2731</v>
      </c>
      <c r="G134" s="193" t="s">
        <v>259</v>
      </c>
      <c r="H134" s="194">
        <v>26</v>
      </c>
      <c r="I134" s="2">
        <v>0</v>
      </c>
      <c r="J134" s="195">
        <f t="shared" si="0"/>
        <v>0</v>
      </c>
      <c r="K134" s="192" t="s">
        <v>182</v>
      </c>
      <c r="L134" s="196"/>
      <c r="M134" s="197" t="s">
        <v>1</v>
      </c>
      <c r="N134" s="198"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98</v>
      </c>
      <c r="AT134" s="103" t="s">
        <v>265</v>
      </c>
      <c r="AU134" s="103" t="s">
        <v>80</v>
      </c>
      <c r="AY134" s="5" t="s">
        <v>176</v>
      </c>
      <c r="BE134" s="104">
        <f t="shared" si="4"/>
        <v>0</v>
      </c>
      <c r="BF134" s="104">
        <f t="shared" si="5"/>
        <v>0</v>
      </c>
      <c r="BG134" s="104">
        <f t="shared" si="6"/>
        <v>0</v>
      </c>
      <c r="BH134" s="104">
        <f t="shared" si="7"/>
        <v>0</v>
      </c>
      <c r="BI134" s="104">
        <f t="shared" si="8"/>
        <v>0</v>
      </c>
      <c r="BJ134" s="5" t="s">
        <v>76</v>
      </c>
      <c r="BK134" s="104">
        <f t="shared" si="9"/>
        <v>0</v>
      </c>
      <c r="BL134" s="5" t="s">
        <v>86</v>
      </c>
      <c r="BM134" s="103" t="s">
        <v>129</v>
      </c>
    </row>
    <row r="135" spans="1:65" s="15" customFormat="1" ht="24.2" customHeight="1">
      <c r="A135" s="12"/>
      <c r="B135" s="13"/>
      <c r="C135" s="190" t="s">
        <v>92</v>
      </c>
      <c r="D135" s="190" t="s">
        <v>265</v>
      </c>
      <c r="E135" s="191" t="s">
        <v>2732</v>
      </c>
      <c r="F135" s="192" t="s">
        <v>2733</v>
      </c>
      <c r="G135" s="193" t="s">
        <v>259</v>
      </c>
      <c r="H135" s="194">
        <v>20</v>
      </c>
      <c r="I135" s="2">
        <v>0</v>
      </c>
      <c r="J135" s="195">
        <f t="shared" si="0"/>
        <v>0</v>
      </c>
      <c r="K135" s="192" t="s">
        <v>182</v>
      </c>
      <c r="L135" s="196"/>
      <c r="M135" s="197" t="s">
        <v>1</v>
      </c>
      <c r="N135" s="198" t="s">
        <v>37</v>
      </c>
      <c r="O135" s="100"/>
      <c r="P135" s="101">
        <f t="shared" si="1"/>
        <v>0</v>
      </c>
      <c r="Q135" s="101">
        <v>0</v>
      </c>
      <c r="R135" s="101">
        <f t="shared" si="2"/>
        <v>0</v>
      </c>
      <c r="S135" s="101">
        <v>0</v>
      </c>
      <c r="T135" s="102">
        <f t="shared" si="3"/>
        <v>0</v>
      </c>
      <c r="U135" s="12"/>
      <c r="V135" s="12"/>
      <c r="W135" s="12"/>
      <c r="X135" s="12"/>
      <c r="Y135" s="12"/>
      <c r="Z135" s="12"/>
      <c r="AA135" s="12"/>
      <c r="AB135" s="12"/>
      <c r="AC135" s="12"/>
      <c r="AD135" s="12"/>
      <c r="AE135" s="12"/>
      <c r="AR135" s="103" t="s">
        <v>98</v>
      </c>
      <c r="AT135" s="103" t="s">
        <v>265</v>
      </c>
      <c r="AU135" s="103" t="s">
        <v>80</v>
      </c>
      <c r="AY135" s="5" t="s">
        <v>176</v>
      </c>
      <c r="BE135" s="104">
        <f t="shared" si="4"/>
        <v>0</v>
      </c>
      <c r="BF135" s="104">
        <f t="shared" si="5"/>
        <v>0</v>
      </c>
      <c r="BG135" s="104">
        <f t="shared" si="6"/>
        <v>0</v>
      </c>
      <c r="BH135" s="104">
        <f t="shared" si="7"/>
        <v>0</v>
      </c>
      <c r="BI135" s="104">
        <f t="shared" si="8"/>
        <v>0</v>
      </c>
      <c r="BJ135" s="5" t="s">
        <v>76</v>
      </c>
      <c r="BK135" s="104">
        <f t="shared" si="9"/>
        <v>0</v>
      </c>
      <c r="BL135" s="5" t="s">
        <v>86</v>
      </c>
      <c r="BM135" s="103" t="s">
        <v>211</v>
      </c>
    </row>
    <row r="136" spans="1:65" s="15" customFormat="1" ht="21.75" customHeight="1">
      <c r="A136" s="12"/>
      <c r="B136" s="13"/>
      <c r="C136" s="190" t="s">
        <v>95</v>
      </c>
      <c r="D136" s="190" t="s">
        <v>265</v>
      </c>
      <c r="E136" s="191" t="s">
        <v>2734</v>
      </c>
      <c r="F136" s="192" t="s">
        <v>2735</v>
      </c>
      <c r="G136" s="193" t="s">
        <v>259</v>
      </c>
      <c r="H136" s="194">
        <v>10</v>
      </c>
      <c r="I136" s="2">
        <v>0</v>
      </c>
      <c r="J136" s="195">
        <f t="shared" si="0"/>
        <v>0</v>
      </c>
      <c r="K136" s="192" t="s">
        <v>182</v>
      </c>
      <c r="L136" s="196"/>
      <c r="M136" s="197" t="s">
        <v>1</v>
      </c>
      <c r="N136" s="198" t="s">
        <v>37</v>
      </c>
      <c r="O136" s="100"/>
      <c r="P136" s="101">
        <f t="shared" si="1"/>
        <v>0</v>
      </c>
      <c r="Q136" s="101">
        <v>0</v>
      </c>
      <c r="R136" s="101">
        <f t="shared" si="2"/>
        <v>0</v>
      </c>
      <c r="S136" s="101">
        <v>0</v>
      </c>
      <c r="T136" s="102">
        <f t="shared" si="3"/>
        <v>0</v>
      </c>
      <c r="U136" s="12"/>
      <c r="V136" s="12"/>
      <c r="W136" s="12"/>
      <c r="X136" s="12"/>
      <c r="Y136" s="12"/>
      <c r="Z136" s="12"/>
      <c r="AA136" s="12"/>
      <c r="AB136" s="12"/>
      <c r="AC136" s="12"/>
      <c r="AD136" s="12"/>
      <c r="AE136" s="12"/>
      <c r="AR136" s="103" t="s">
        <v>98</v>
      </c>
      <c r="AT136" s="103" t="s">
        <v>265</v>
      </c>
      <c r="AU136" s="103" t="s">
        <v>80</v>
      </c>
      <c r="AY136" s="5" t="s">
        <v>176</v>
      </c>
      <c r="BE136" s="104">
        <f t="shared" si="4"/>
        <v>0</v>
      </c>
      <c r="BF136" s="104">
        <f t="shared" si="5"/>
        <v>0</v>
      </c>
      <c r="BG136" s="104">
        <f t="shared" si="6"/>
        <v>0</v>
      </c>
      <c r="BH136" s="104">
        <f t="shared" si="7"/>
        <v>0</v>
      </c>
      <c r="BI136" s="104">
        <f t="shared" si="8"/>
        <v>0</v>
      </c>
      <c r="BJ136" s="5" t="s">
        <v>76</v>
      </c>
      <c r="BK136" s="104">
        <f t="shared" si="9"/>
        <v>0</v>
      </c>
      <c r="BL136" s="5" t="s">
        <v>86</v>
      </c>
      <c r="BM136" s="103" t="s">
        <v>222</v>
      </c>
    </row>
    <row r="137" spans="1:65" s="15" customFormat="1" ht="16.5" customHeight="1">
      <c r="A137" s="12"/>
      <c r="B137" s="13"/>
      <c r="C137" s="190" t="s">
        <v>98</v>
      </c>
      <c r="D137" s="190" t="s">
        <v>265</v>
      </c>
      <c r="E137" s="191" t="s">
        <v>2736</v>
      </c>
      <c r="F137" s="192" t="s">
        <v>2737</v>
      </c>
      <c r="G137" s="193" t="s">
        <v>259</v>
      </c>
      <c r="H137" s="194">
        <v>10</v>
      </c>
      <c r="I137" s="2">
        <v>0</v>
      </c>
      <c r="J137" s="195">
        <f t="shared" si="0"/>
        <v>0</v>
      </c>
      <c r="K137" s="192" t="s">
        <v>182</v>
      </c>
      <c r="L137" s="196"/>
      <c r="M137" s="197" t="s">
        <v>1</v>
      </c>
      <c r="N137" s="198"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98</v>
      </c>
      <c r="AT137" s="103" t="s">
        <v>265</v>
      </c>
      <c r="AU137" s="103" t="s">
        <v>80</v>
      </c>
      <c r="AY137" s="5" t="s">
        <v>176</v>
      </c>
      <c r="BE137" s="104">
        <f t="shared" si="4"/>
        <v>0</v>
      </c>
      <c r="BF137" s="104">
        <f t="shared" si="5"/>
        <v>0</v>
      </c>
      <c r="BG137" s="104">
        <f t="shared" si="6"/>
        <v>0</v>
      </c>
      <c r="BH137" s="104">
        <f t="shared" si="7"/>
        <v>0</v>
      </c>
      <c r="BI137" s="104">
        <f t="shared" si="8"/>
        <v>0</v>
      </c>
      <c r="BJ137" s="5" t="s">
        <v>76</v>
      </c>
      <c r="BK137" s="104">
        <f t="shared" si="9"/>
        <v>0</v>
      </c>
      <c r="BL137" s="5" t="s">
        <v>86</v>
      </c>
      <c r="BM137" s="103" t="s">
        <v>230</v>
      </c>
    </row>
    <row r="138" spans="2:63" s="79" customFormat="1" ht="22.7" customHeight="1">
      <c r="B138" s="80"/>
      <c r="D138" s="81" t="s">
        <v>71</v>
      </c>
      <c r="E138" s="90" t="s">
        <v>2519</v>
      </c>
      <c r="F138" s="90" t="s">
        <v>2520</v>
      </c>
      <c r="J138" s="91">
        <f>BK138</f>
        <v>0</v>
      </c>
      <c r="L138" s="80"/>
      <c r="M138" s="84"/>
      <c r="N138" s="85"/>
      <c r="O138" s="85"/>
      <c r="P138" s="86">
        <f>SUM(P139:P144)</f>
        <v>0</v>
      </c>
      <c r="Q138" s="85"/>
      <c r="R138" s="86">
        <f>SUM(R139:R144)</f>
        <v>0</v>
      </c>
      <c r="S138" s="85"/>
      <c r="T138" s="87">
        <f>SUM(T139:T144)</f>
        <v>0</v>
      </c>
      <c r="AR138" s="81" t="s">
        <v>80</v>
      </c>
      <c r="AT138" s="88" t="s">
        <v>71</v>
      </c>
      <c r="AU138" s="88" t="s">
        <v>76</v>
      </c>
      <c r="AY138" s="81" t="s">
        <v>176</v>
      </c>
      <c r="BK138" s="89">
        <f>SUM(BK139:BK144)</f>
        <v>0</v>
      </c>
    </row>
    <row r="139" spans="1:65" s="15" customFormat="1" ht="24.2" customHeight="1">
      <c r="A139" s="12"/>
      <c r="B139" s="13"/>
      <c r="C139" s="92" t="s">
        <v>126</v>
      </c>
      <c r="D139" s="92" t="s">
        <v>178</v>
      </c>
      <c r="E139" s="93" t="s">
        <v>2738</v>
      </c>
      <c r="F139" s="94" t="s">
        <v>2739</v>
      </c>
      <c r="G139" s="95" t="s">
        <v>328</v>
      </c>
      <c r="H139" s="96">
        <v>158</v>
      </c>
      <c r="I139" s="1">
        <v>0</v>
      </c>
      <c r="J139" s="97">
        <f aca="true" t="shared" si="10" ref="J139:J144">ROUND(I139*H139,2)</f>
        <v>0</v>
      </c>
      <c r="K139" s="94" t="s">
        <v>182</v>
      </c>
      <c r="L139" s="13"/>
      <c r="M139" s="98" t="s">
        <v>1</v>
      </c>
      <c r="N139" s="99" t="s">
        <v>37</v>
      </c>
      <c r="O139" s="100"/>
      <c r="P139" s="101">
        <f aca="true" t="shared" si="11" ref="P139:P144">O139*H139</f>
        <v>0</v>
      </c>
      <c r="Q139" s="101">
        <v>0</v>
      </c>
      <c r="R139" s="101">
        <f aca="true" t="shared" si="12" ref="R139:R144">Q139*H139</f>
        <v>0</v>
      </c>
      <c r="S139" s="101">
        <v>0</v>
      </c>
      <c r="T139" s="102">
        <f aca="true" t="shared" si="13" ref="T139:T144">S139*H139</f>
        <v>0</v>
      </c>
      <c r="U139" s="12"/>
      <c r="V139" s="12"/>
      <c r="W139" s="12"/>
      <c r="X139" s="12"/>
      <c r="Y139" s="12"/>
      <c r="Z139" s="12"/>
      <c r="AA139" s="12"/>
      <c r="AB139" s="12"/>
      <c r="AC139" s="12"/>
      <c r="AD139" s="12"/>
      <c r="AE139" s="12"/>
      <c r="AR139" s="103" t="s">
        <v>230</v>
      </c>
      <c r="AT139" s="103" t="s">
        <v>178</v>
      </c>
      <c r="AU139" s="103" t="s">
        <v>80</v>
      </c>
      <c r="AY139" s="5" t="s">
        <v>176</v>
      </c>
      <c r="BE139" s="104">
        <f aca="true" t="shared" si="14" ref="BE139:BE144">IF(N139="základní",J139,0)</f>
        <v>0</v>
      </c>
      <c r="BF139" s="104">
        <f aca="true" t="shared" si="15" ref="BF139:BF144">IF(N139="snížená",J139,0)</f>
        <v>0</v>
      </c>
      <c r="BG139" s="104">
        <f aca="true" t="shared" si="16" ref="BG139:BG144">IF(N139="zákl. přenesená",J139,0)</f>
        <v>0</v>
      </c>
      <c r="BH139" s="104">
        <f aca="true" t="shared" si="17" ref="BH139:BH144">IF(N139="sníž. přenesená",J139,0)</f>
        <v>0</v>
      </c>
      <c r="BI139" s="104">
        <f aca="true" t="shared" si="18" ref="BI139:BI144">IF(N139="nulová",J139,0)</f>
        <v>0</v>
      </c>
      <c r="BJ139" s="5" t="s">
        <v>76</v>
      </c>
      <c r="BK139" s="104">
        <f aca="true" t="shared" si="19" ref="BK139:BK144">ROUND(I139*H139,2)</f>
        <v>0</v>
      </c>
      <c r="BL139" s="5" t="s">
        <v>230</v>
      </c>
      <c r="BM139" s="103" t="s">
        <v>245</v>
      </c>
    </row>
    <row r="140" spans="1:65" s="15" customFormat="1" ht="24.2" customHeight="1">
      <c r="A140" s="12"/>
      <c r="B140" s="13"/>
      <c r="C140" s="92" t="s">
        <v>129</v>
      </c>
      <c r="D140" s="92" t="s">
        <v>178</v>
      </c>
      <c r="E140" s="93" t="s">
        <v>2740</v>
      </c>
      <c r="F140" s="94" t="s">
        <v>2741</v>
      </c>
      <c r="G140" s="95" t="s">
        <v>328</v>
      </c>
      <c r="H140" s="96">
        <v>46</v>
      </c>
      <c r="I140" s="1">
        <v>0</v>
      </c>
      <c r="J140" s="97">
        <f t="shared" si="10"/>
        <v>0</v>
      </c>
      <c r="K140" s="94" t="s">
        <v>182</v>
      </c>
      <c r="L140" s="13"/>
      <c r="M140" s="98" t="s">
        <v>1</v>
      </c>
      <c r="N140" s="99" t="s">
        <v>37</v>
      </c>
      <c r="O140" s="100"/>
      <c r="P140" s="101">
        <f t="shared" si="11"/>
        <v>0</v>
      </c>
      <c r="Q140" s="101">
        <v>0</v>
      </c>
      <c r="R140" s="101">
        <f t="shared" si="12"/>
        <v>0</v>
      </c>
      <c r="S140" s="101">
        <v>0</v>
      </c>
      <c r="T140" s="102">
        <f t="shared" si="13"/>
        <v>0</v>
      </c>
      <c r="U140" s="12"/>
      <c r="V140" s="12"/>
      <c r="W140" s="12"/>
      <c r="X140" s="12"/>
      <c r="Y140" s="12"/>
      <c r="Z140" s="12"/>
      <c r="AA140" s="12"/>
      <c r="AB140" s="12"/>
      <c r="AC140" s="12"/>
      <c r="AD140" s="12"/>
      <c r="AE140" s="12"/>
      <c r="AR140" s="103" t="s">
        <v>230</v>
      </c>
      <c r="AT140" s="103" t="s">
        <v>178</v>
      </c>
      <c r="AU140" s="103" t="s">
        <v>80</v>
      </c>
      <c r="AY140" s="5" t="s">
        <v>176</v>
      </c>
      <c r="BE140" s="104">
        <f t="shared" si="14"/>
        <v>0</v>
      </c>
      <c r="BF140" s="104">
        <f t="shared" si="15"/>
        <v>0</v>
      </c>
      <c r="BG140" s="104">
        <f t="shared" si="16"/>
        <v>0</v>
      </c>
      <c r="BH140" s="104">
        <f t="shared" si="17"/>
        <v>0</v>
      </c>
      <c r="BI140" s="104">
        <f t="shared" si="18"/>
        <v>0</v>
      </c>
      <c r="BJ140" s="5" t="s">
        <v>76</v>
      </c>
      <c r="BK140" s="104">
        <f t="shared" si="19"/>
        <v>0</v>
      </c>
      <c r="BL140" s="5" t="s">
        <v>230</v>
      </c>
      <c r="BM140" s="103" t="s">
        <v>252</v>
      </c>
    </row>
    <row r="141" spans="1:65" s="15" customFormat="1" ht="16.5" customHeight="1">
      <c r="A141" s="12"/>
      <c r="B141" s="13"/>
      <c r="C141" s="92" t="s">
        <v>256</v>
      </c>
      <c r="D141" s="92" t="s">
        <v>178</v>
      </c>
      <c r="E141" s="93" t="s">
        <v>2715</v>
      </c>
      <c r="F141" s="94" t="s">
        <v>2742</v>
      </c>
      <c r="G141" s="95" t="s">
        <v>259</v>
      </c>
      <c r="H141" s="96">
        <v>26</v>
      </c>
      <c r="I141" s="1">
        <v>0</v>
      </c>
      <c r="J141" s="97">
        <f t="shared" si="10"/>
        <v>0</v>
      </c>
      <c r="K141" s="94" t="s">
        <v>182</v>
      </c>
      <c r="L141" s="13"/>
      <c r="M141" s="98" t="s">
        <v>1</v>
      </c>
      <c r="N141" s="99" t="s">
        <v>37</v>
      </c>
      <c r="O141" s="100"/>
      <c r="P141" s="101">
        <f t="shared" si="11"/>
        <v>0</v>
      </c>
      <c r="Q141" s="101">
        <v>0</v>
      </c>
      <c r="R141" s="101">
        <f t="shared" si="12"/>
        <v>0</v>
      </c>
      <c r="S141" s="101">
        <v>0</v>
      </c>
      <c r="T141" s="102">
        <f t="shared" si="13"/>
        <v>0</v>
      </c>
      <c r="U141" s="12"/>
      <c r="V141" s="12"/>
      <c r="W141" s="12"/>
      <c r="X141" s="12"/>
      <c r="Y141" s="12"/>
      <c r="Z141" s="12"/>
      <c r="AA141" s="12"/>
      <c r="AB141" s="12"/>
      <c r="AC141" s="12"/>
      <c r="AD141" s="12"/>
      <c r="AE141" s="12"/>
      <c r="AR141" s="103" t="s">
        <v>230</v>
      </c>
      <c r="AT141" s="103" t="s">
        <v>178</v>
      </c>
      <c r="AU141" s="103" t="s">
        <v>80</v>
      </c>
      <c r="AY141" s="5" t="s">
        <v>176</v>
      </c>
      <c r="BE141" s="104">
        <f t="shared" si="14"/>
        <v>0</v>
      </c>
      <c r="BF141" s="104">
        <f t="shared" si="15"/>
        <v>0</v>
      </c>
      <c r="BG141" s="104">
        <f t="shared" si="16"/>
        <v>0</v>
      </c>
      <c r="BH141" s="104">
        <f t="shared" si="17"/>
        <v>0</v>
      </c>
      <c r="BI141" s="104">
        <f t="shared" si="18"/>
        <v>0</v>
      </c>
      <c r="BJ141" s="5" t="s">
        <v>76</v>
      </c>
      <c r="BK141" s="104">
        <f t="shared" si="19"/>
        <v>0</v>
      </c>
      <c r="BL141" s="5" t="s">
        <v>230</v>
      </c>
      <c r="BM141" s="103" t="s">
        <v>260</v>
      </c>
    </row>
    <row r="142" spans="1:65" s="15" customFormat="1" ht="24.2" customHeight="1">
      <c r="A142" s="12"/>
      <c r="B142" s="13"/>
      <c r="C142" s="92" t="s">
        <v>211</v>
      </c>
      <c r="D142" s="92" t="s">
        <v>178</v>
      </c>
      <c r="E142" s="93" t="s">
        <v>2743</v>
      </c>
      <c r="F142" s="94" t="s">
        <v>2744</v>
      </c>
      <c r="G142" s="95" t="s">
        <v>259</v>
      </c>
      <c r="H142" s="96">
        <v>10</v>
      </c>
      <c r="I142" s="1">
        <v>0</v>
      </c>
      <c r="J142" s="97">
        <f t="shared" si="10"/>
        <v>0</v>
      </c>
      <c r="K142" s="94" t="s">
        <v>182</v>
      </c>
      <c r="L142" s="13"/>
      <c r="M142" s="98" t="s">
        <v>1</v>
      </c>
      <c r="N142" s="99" t="s">
        <v>37</v>
      </c>
      <c r="O142" s="100"/>
      <c r="P142" s="101">
        <f t="shared" si="11"/>
        <v>0</v>
      </c>
      <c r="Q142" s="101">
        <v>0</v>
      </c>
      <c r="R142" s="101">
        <f t="shared" si="12"/>
        <v>0</v>
      </c>
      <c r="S142" s="101">
        <v>0</v>
      </c>
      <c r="T142" s="102">
        <f t="shared" si="13"/>
        <v>0</v>
      </c>
      <c r="U142" s="12"/>
      <c r="V142" s="12"/>
      <c r="W142" s="12"/>
      <c r="X142" s="12"/>
      <c r="Y142" s="12"/>
      <c r="Z142" s="12"/>
      <c r="AA142" s="12"/>
      <c r="AB142" s="12"/>
      <c r="AC142" s="12"/>
      <c r="AD142" s="12"/>
      <c r="AE142" s="12"/>
      <c r="AR142" s="103" t="s">
        <v>230</v>
      </c>
      <c r="AT142" s="103" t="s">
        <v>178</v>
      </c>
      <c r="AU142" s="103" t="s">
        <v>80</v>
      </c>
      <c r="AY142" s="5" t="s">
        <v>176</v>
      </c>
      <c r="BE142" s="104">
        <f t="shared" si="14"/>
        <v>0</v>
      </c>
      <c r="BF142" s="104">
        <f t="shared" si="15"/>
        <v>0</v>
      </c>
      <c r="BG142" s="104">
        <f t="shared" si="16"/>
        <v>0</v>
      </c>
      <c r="BH142" s="104">
        <f t="shared" si="17"/>
        <v>0</v>
      </c>
      <c r="BI142" s="104">
        <f t="shared" si="18"/>
        <v>0</v>
      </c>
      <c r="BJ142" s="5" t="s">
        <v>76</v>
      </c>
      <c r="BK142" s="104">
        <f t="shared" si="19"/>
        <v>0</v>
      </c>
      <c r="BL142" s="5" t="s">
        <v>230</v>
      </c>
      <c r="BM142" s="103" t="s">
        <v>268</v>
      </c>
    </row>
    <row r="143" spans="1:65" s="15" customFormat="1" ht="21.75" customHeight="1">
      <c r="A143" s="12"/>
      <c r="B143" s="13"/>
      <c r="C143" s="92" t="s">
        <v>264</v>
      </c>
      <c r="D143" s="92" t="s">
        <v>178</v>
      </c>
      <c r="E143" s="93" t="s">
        <v>2745</v>
      </c>
      <c r="F143" s="94" t="s">
        <v>2746</v>
      </c>
      <c r="G143" s="95" t="s">
        <v>259</v>
      </c>
      <c r="H143" s="96">
        <v>10</v>
      </c>
      <c r="I143" s="1">
        <v>0</v>
      </c>
      <c r="J143" s="97">
        <f t="shared" si="10"/>
        <v>0</v>
      </c>
      <c r="K143" s="94" t="s">
        <v>182</v>
      </c>
      <c r="L143" s="13"/>
      <c r="M143" s="98" t="s">
        <v>1</v>
      </c>
      <c r="N143" s="99" t="s">
        <v>37</v>
      </c>
      <c r="O143" s="100"/>
      <c r="P143" s="101">
        <f t="shared" si="11"/>
        <v>0</v>
      </c>
      <c r="Q143" s="101">
        <v>0</v>
      </c>
      <c r="R143" s="101">
        <f t="shared" si="12"/>
        <v>0</v>
      </c>
      <c r="S143" s="101">
        <v>0</v>
      </c>
      <c r="T143" s="102">
        <f t="shared" si="13"/>
        <v>0</v>
      </c>
      <c r="U143" s="12"/>
      <c r="V143" s="12"/>
      <c r="W143" s="12"/>
      <c r="X143" s="12"/>
      <c r="Y143" s="12"/>
      <c r="Z143" s="12"/>
      <c r="AA143" s="12"/>
      <c r="AB143" s="12"/>
      <c r="AC143" s="12"/>
      <c r="AD143" s="12"/>
      <c r="AE143" s="12"/>
      <c r="AR143" s="103" t="s">
        <v>230</v>
      </c>
      <c r="AT143" s="103" t="s">
        <v>178</v>
      </c>
      <c r="AU143" s="103" t="s">
        <v>80</v>
      </c>
      <c r="AY143" s="5" t="s">
        <v>176</v>
      </c>
      <c r="BE143" s="104">
        <f t="shared" si="14"/>
        <v>0</v>
      </c>
      <c r="BF143" s="104">
        <f t="shared" si="15"/>
        <v>0</v>
      </c>
      <c r="BG143" s="104">
        <f t="shared" si="16"/>
        <v>0</v>
      </c>
      <c r="BH143" s="104">
        <f t="shared" si="17"/>
        <v>0</v>
      </c>
      <c r="BI143" s="104">
        <f t="shared" si="18"/>
        <v>0</v>
      </c>
      <c r="BJ143" s="5" t="s">
        <v>76</v>
      </c>
      <c r="BK143" s="104">
        <f t="shared" si="19"/>
        <v>0</v>
      </c>
      <c r="BL143" s="5" t="s">
        <v>230</v>
      </c>
      <c r="BM143" s="103" t="s">
        <v>272</v>
      </c>
    </row>
    <row r="144" spans="1:65" s="15" customFormat="1" ht="16.5" customHeight="1">
      <c r="A144" s="12"/>
      <c r="B144" s="13"/>
      <c r="C144" s="92" t="s">
        <v>222</v>
      </c>
      <c r="D144" s="92" t="s">
        <v>178</v>
      </c>
      <c r="E144" s="93" t="s">
        <v>2747</v>
      </c>
      <c r="F144" s="94" t="s">
        <v>2748</v>
      </c>
      <c r="G144" s="95" t="s">
        <v>259</v>
      </c>
      <c r="H144" s="96">
        <v>26</v>
      </c>
      <c r="I144" s="1">
        <v>0</v>
      </c>
      <c r="J144" s="97">
        <f t="shared" si="10"/>
        <v>0</v>
      </c>
      <c r="K144" s="94" t="s">
        <v>1898</v>
      </c>
      <c r="L144" s="13"/>
      <c r="M144" s="207" t="s">
        <v>1</v>
      </c>
      <c r="N144" s="208" t="s">
        <v>37</v>
      </c>
      <c r="O144" s="112"/>
      <c r="P144" s="209">
        <f t="shared" si="11"/>
        <v>0</v>
      </c>
      <c r="Q144" s="209">
        <v>0</v>
      </c>
      <c r="R144" s="209">
        <f t="shared" si="12"/>
        <v>0</v>
      </c>
      <c r="S144" s="209">
        <v>0</v>
      </c>
      <c r="T144" s="210">
        <f t="shared" si="13"/>
        <v>0</v>
      </c>
      <c r="U144" s="12"/>
      <c r="V144" s="12"/>
      <c r="W144" s="12"/>
      <c r="X144" s="12"/>
      <c r="Y144" s="12"/>
      <c r="Z144" s="12"/>
      <c r="AA144" s="12"/>
      <c r="AB144" s="12"/>
      <c r="AC144" s="12"/>
      <c r="AD144" s="12"/>
      <c r="AE144" s="12"/>
      <c r="AR144" s="103" t="s">
        <v>230</v>
      </c>
      <c r="AT144" s="103" t="s">
        <v>178</v>
      </c>
      <c r="AU144" s="103" t="s">
        <v>80</v>
      </c>
      <c r="AY144" s="5" t="s">
        <v>176</v>
      </c>
      <c r="BE144" s="104">
        <f t="shared" si="14"/>
        <v>0</v>
      </c>
      <c r="BF144" s="104">
        <f t="shared" si="15"/>
        <v>0</v>
      </c>
      <c r="BG144" s="104">
        <f t="shared" si="16"/>
        <v>0</v>
      </c>
      <c r="BH144" s="104">
        <f t="shared" si="17"/>
        <v>0</v>
      </c>
      <c r="BI144" s="104">
        <f t="shared" si="18"/>
        <v>0</v>
      </c>
      <c r="BJ144" s="5" t="s">
        <v>76</v>
      </c>
      <c r="BK144" s="104">
        <f t="shared" si="19"/>
        <v>0</v>
      </c>
      <c r="BL144" s="5" t="s">
        <v>230</v>
      </c>
      <c r="BM144" s="103" t="s">
        <v>278</v>
      </c>
    </row>
    <row r="145" spans="1:31" s="15" customFormat="1" ht="6.95" customHeight="1">
      <c r="A145" s="12"/>
      <c r="B145" s="44"/>
      <c r="C145" s="45"/>
      <c r="D145" s="45"/>
      <c r="E145" s="45"/>
      <c r="F145" s="45"/>
      <c r="G145" s="45"/>
      <c r="H145" s="45"/>
      <c r="I145" s="45"/>
      <c r="J145" s="45"/>
      <c r="K145" s="45"/>
      <c r="L145" s="13"/>
      <c r="M145" s="12"/>
      <c r="O145" s="12"/>
      <c r="P145" s="12"/>
      <c r="Q145" s="12"/>
      <c r="R145" s="12"/>
      <c r="S145" s="12"/>
      <c r="T145" s="12"/>
      <c r="U145" s="12"/>
      <c r="V145" s="12"/>
      <c r="W145" s="12"/>
      <c r="X145" s="12"/>
      <c r="Y145" s="12"/>
      <c r="Z145" s="12"/>
      <c r="AA145" s="12"/>
      <c r="AB145" s="12"/>
      <c r="AC145" s="12"/>
      <c r="AD145" s="12"/>
      <c r="AE145" s="12"/>
    </row>
  </sheetData>
  <sheetProtection algorithmName="SHA-512" hashValue="uAO4qP5l9bWN2hFbH2GHcT6AJ/k3wuLXivMOs5OsSiNryuqf7tTsUVHGc3skMKVXunbMCFbR5JKECsWRTt/LqQ==" saltValue="2X/6OEzGtOEE3Uae8q6J8A==" spinCount="100000" sheet="1" objects="1" scenarios="1"/>
  <autoFilter ref="C124:K144"/>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91">
      <selection activeCell="J126" sqref="J126"/>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125</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2749</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ROUND(J121,2)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ROUND((SUM(BE121:BE129)),2)</f>
        <v>0</v>
      </c>
      <c r="G35" s="12"/>
      <c r="H35" s="12"/>
      <c r="I35" s="29">
        <v>0.21</v>
      </c>
      <c r="J35" s="28">
        <f>ROUND(((SUM(BE121:BE129))*I35),2)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ROUND((SUM(BF121:BF129)),2)</f>
        <v>0</v>
      </c>
      <c r="G36" s="12"/>
      <c r="H36" s="12"/>
      <c r="I36" s="29">
        <v>0.15</v>
      </c>
      <c r="J36" s="28">
        <f>ROUND(((SUM(BF121:BF129))*I36),2)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ROUND((SUM(BG121:BG129)),2)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ROUND((SUM(BH121:BH129)),2)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ROUND((SUM(BI121:BI129)),2)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08 - Ostatní náklady</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J121</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148</v>
      </c>
      <c r="E99" s="55"/>
      <c r="F99" s="55"/>
      <c r="G99" s="55"/>
      <c r="H99" s="55"/>
      <c r="I99" s="55"/>
      <c r="J99" s="56">
        <f>J122</f>
        <v>0</v>
      </c>
      <c r="L99" s="53"/>
    </row>
    <row r="100" spans="1:31" s="15" customFormat="1" ht="21.75" customHeight="1">
      <c r="A100" s="12"/>
      <c r="B100" s="13"/>
      <c r="C100" s="12"/>
      <c r="D100" s="12"/>
      <c r="E100" s="12"/>
      <c r="F100" s="12"/>
      <c r="G100" s="12"/>
      <c r="H100" s="12"/>
      <c r="I100" s="12"/>
      <c r="J100" s="12"/>
      <c r="K100" s="12"/>
      <c r="L100" s="14"/>
      <c r="S100" s="12"/>
      <c r="T100" s="12"/>
      <c r="U100" s="12"/>
      <c r="V100" s="12"/>
      <c r="W100" s="12"/>
      <c r="X100" s="12"/>
      <c r="Y100" s="12"/>
      <c r="Z100" s="12"/>
      <c r="AA100" s="12"/>
      <c r="AB100" s="12"/>
      <c r="AC100" s="12"/>
      <c r="AD100" s="12"/>
      <c r="AE100" s="12"/>
    </row>
    <row r="101" spans="1:31" s="15" customFormat="1" ht="6.95" customHeight="1">
      <c r="A101" s="12"/>
      <c r="B101" s="44"/>
      <c r="C101" s="45"/>
      <c r="D101" s="45"/>
      <c r="E101" s="45"/>
      <c r="F101" s="45"/>
      <c r="G101" s="45"/>
      <c r="H101" s="45"/>
      <c r="I101" s="45"/>
      <c r="J101" s="45"/>
      <c r="K101" s="45"/>
      <c r="L101" s="14"/>
      <c r="S101" s="12"/>
      <c r="T101" s="12"/>
      <c r="U101" s="12"/>
      <c r="V101" s="12"/>
      <c r="W101" s="12"/>
      <c r="X101" s="12"/>
      <c r="Y101" s="12"/>
      <c r="Z101" s="12"/>
      <c r="AA101" s="12"/>
      <c r="AB101" s="12"/>
      <c r="AC101" s="12"/>
      <c r="AD101" s="12"/>
      <c r="AE101" s="12"/>
    </row>
    <row r="105" spans="1:31" s="15" customFormat="1" ht="6.95" customHeight="1">
      <c r="A105" s="12"/>
      <c r="B105" s="46"/>
      <c r="C105" s="47"/>
      <c r="D105" s="47"/>
      <c r="E105" s="47"/>
      <c r="F105" s="47"/>
      <c r="G105" s="47"/>
      <c r="H105" s="47"/>
      <c r="I105" s="47"/>
      <c r="J105" s="47"/>
      <c r="K105" s="47"/>
      <c r="L105" s="14"/>
      <c r="S105" s="12"/>
      <c r="T105" s="12"/>
      <c r="U105" s="12"/>
      <c r="V105" s="12"/>
      <c r="W105" s="12"/>
      <c r="X105" s="12"/>
      <c r="Y105" s="12"/>
      <c r="Z105" s="12"/>
      <c r="AA105" s="12"/>
      <c r="AB105" s="12"/>
      <c r="AC105" s="12"/>
      <c r="AD105" s="12"/>
      <c r="AE105" s="12"/>
    </row>
    <row r="106" spans="1:31" s="15" customFormat="1" ht="24.95" customHeight="1">
      <c r="A106" s="12"/>
      <c r="B106" s="13"/>
      <c r="C106" s="9" t="s">
        <v>161</v>
      </c>
      <c r="D106" s="12"/>
      <c r="E106" s="12"/>
      <c r="F106" s="12"/>
      <c r="G106" s="12"/>
      <c r="H106" s="12"/>
      <c r="I106" s="12"/>
      <c r="J106" s="12"/>
      <c r="K106" s="12"/>
      <c r="L106" s="14"/>
      <c r="S106" s="12"/>
      <c r="T106" s="12"/>
      <c r="U106" s="12"/>
      <c r="V106" s="12"/>
      <c r="W106" s="12"/>
      <c r="X106" s="12"/>
      <c r="Y106" s="12"/>
      <c r="Z106" s="12"/>
      <c r="AA106" s="12"/>
      <c r="AB106" s="12"/>
      <c r="AC106" s="12"/>
      <c r="AD106" s="12"/>
      <c r="AE106" s="12"/>
    </row>
    <row r="107" spans="1:31" s="15" customFormat="1" ht="6.95" customHeight="1">
      <c r="A107" s="12"/>
      <c r="B107" s="13"/>
      <c r="C107" s="12"/>
      <c r="D107" s="12"/>
      <c r="E107" s="12"/>
      <c r="F107" s="12"/>
      <c r="G107" s="12"/>
      <c r="H107" s="12"/>
      <c r="I107" s="12"/>
      <c r="J107" s="12"/>
      <c r="K107" s="12"/>
      <c r="L107" s="14"/>
      <c r="S107" s="12"/>
      <c r="T107" s="12"/>
      <c r="U107" s="12"/>
      <c r="V107" s="12"/>
      <c r="W107" s="12"/>
      <c r="X107" s="12"/>
      <c r="Y107" s="12"/>
      <c r="Z107" s="12"/>
      <c r="AA107" s="12"/>
      <c r="AB107" s="12"/>
      <c r="AC107" s="12"/>
      <c r="AD107" s="12"/>
      <c r="AE107" s="12"/>
    </row>
    <row r="108" spans="1:31" s="15" customFormat="1" ht="12" customHeight="1">
      <c r="A108" s="12"/>
      <c r="B108" s="13"/>
      <c r="C108" s="11" t="s">
        <v>16</v>
      </c>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16.5" customHeight="1">
      <c r="A109" s="12"/>
      <c r="B109" s="13"/>
      <c r="C109" s="12"/>
      <c r="D109" s="12"/>
      <c r="E109" s="284" t="str">
        <f>E7</f>
        <v>Soupis prací</v>
      </c>
      <c r="F109" s="285"/>
      <c r="G109" s="285"/>
      <c r="H109" s="285"/>
      <c r="I109" s="12"/>
      <c r="J109" s="12"/>
      <c r="K109" s="12"/>
      <c r="L109" s="14"/>
      <c r="S109" s="12"/>
      <c r="T109" s="12"/>
      <c r="U109" s="12"/>
      <c r="V109" s="12"/>
      <c r="W109" s="12"/>
      <c r="X109" s="12"/>
      <c r="Y109" s="12"/>
      <c r="Z109" s="12"/>
      <c r="AA109" s="12"/>
      <c r="AB109" s="12"/>
      <c r="AC109" s="12"/>
      <c r="AD109" s="12"/>
      <c r="AE109" s="12"/>
    </row>
    <row r="110" spans="2:12" ht="12" customHeight="1">
      <c r="B110" s="8"/>
      <c r="C110" s="11" t="s">
        <v>133</v>
      </c>
      <c r="L110" s="8"/>
    </row>
    <row r="111" spans="1:31" s="15" customFormat="1" ht="16.5" customHeight="1">
      <c r="A111" s="12"/>
      <c r="B111" s="13"/>
      <c r="C111" s="12"/>
      <c r="D111" s="12"/>
      <c r="E111" s="284" t="s">
        <v>2457</v>
      </c>
      <c r="F111" s="283"/>
      <c r="G111" s="283"/>
      <c r="H111" s="283"/>
      <c r="I111" s="12"/>
      <c r="J111" s="12"/>
      <c r="K111" s="12"/>
      <c r="L111" s="14"/>
      <c r="S111" s="12"/>
      <c r="T111" s="12"/>
      <c r="U111" s="12"/>
      <c r="V111" s="12"/>
      <c r="W111" s="12"/>
      <c r="X111" s="12"/>
      <c r="Y111" s="12"/>
      <c r="Z111" s="12"/>
      <c r="AA111" s="12"/>
      <c r="AB111" s="12"/>
      <c r="AC111" s="12"/>
      <c r="AD111" s="12"/>
      <c r="AE111" s="12"/>
    </row>
    <row r="112" spans="1:31" s="15" customFormat="1" ht="12" customHeight="1">
      <c r="A112" s="12"/>
      <c r="B112" s="13"/>
      <c r="C112" s="11" t="s">
        <v>2458</v>
      </c>
      <c r="D112" s="12"/>
      <c r="E112" s="12"/>
      <c r="F112" s="12"/>
      <c r="G112" s="12"/>
      <c r="H112" s="12"/>
      <c r="I112" s="12"/>
      <c r="J112" s="12"/>
      <c r="K112" s="12"/>
      <c r="L112" s="14"/>
      <c r="S112" s="12"/>
      <c r="T112" s="12"/>
      <c r="U112" s="12"/>
      <c r="V112" s="12"/>
      <c r="W112" s="12"/>
      <c r="X112" s="12"/>
      <c r="Y112" s="12"/>
      <c r="Z112" s="12"/>
      <c r="AA112" s="12"/>
      <c r="AB112" s="12"/>
      <c r="AC112" s="12"/>
      <c r="AD112" s="12"/>
      <c r="AE112" s="12"/>
    </row>
    <row r="113" spans="1:31" s="15" customFormat="1" ht="16.5" customHeight="1">
      <c r="A113" s="12"/>
      <c r="B113" s="13"/>
      <c r="C113" s="12"/>
      <c r="D113" s="12"/>
      <c r="E113" s="243" t="str">
        <f>E11</f>
        <v>08 - Ostatní náklady</v>
      </c>
      <c r="F113" s="283"/>
      <c r="G113" s="283"/>
      <c r="H113" s="283"/>
      <c r="I113" s="12"/>
      <c r="J113" s="12"/>
      <c r="K113" s="12"/>
      <c r="L113" s="14"/>
      <c r="S113" s="12"/>
      <c r="T113" s="12"/>
      <c r="U113" s="12"/>
      <c r="V113" s="12"/>
      <c r="W113" s="12"/>
      <c r="X113" s="12"/>
      <c r="Y113" s="12"/>
      <c r="Z113" s="12"/>
      <c r="AA113" s="12"/>
      <c r="AB113" s="12"/>
      <c r="AC113" s="12"/>
      <c r="AD113" s="12"/>
      <c r="AE113" s="12"/>
    </row>
    <row r="114" spans="1:31" s="15" customFormat="1" ht="6.95" customHeight="1">
      <c r="A114" s="12"/>
      <c r="B114" s="13"/>
      <c r="C114" s="12"/>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2" customHeight="1">
      <c r="A115" s="12"/>
      <c r="B115" s="13"/>
      <c r="C115" s="11" t="s">
        <v>20</v>
      </c>
      <c r="D115" s="12"/>
      <c r="E115" s="12"/>
      <c r="F115" s="16" t="str">
        <f>F14</f>
        <v xml:space="preserve"> </v>
      </c>
      <c r="G115" s="12"/>
      <c r="H115" s="12"/>
      <c r="I115" s="11" t="s">
        <v>22</v>
      </c>
      <c r="J115" s="17">
        <f>IF(J14="","",J14)</f>
        <v>44663</v>
      </c>
      <c r="K115" s="12"/>
      <c r="L115" s="14"/>
      <c r="S115" s="12"/>
      <c r="T115" s="12"/>
      <c r="U115" s="12"/>
      <c r="V115" s="12"/>
      <c r="W115" s="12"/>
      <c r="X115" s="12"/>
      <c r="Y115" s="12"/>
      <c r="Z115" s="12"/>
      <c r="AA115" s="12"/>
      <c r="AB115" s="12"/>
      <c r="AC115" s="12"/>
      <c r="AD115" s="12"/>
      <c r="AE115" s="12"/>
    </row>
    <row r="116" spans="1:31" s="15" customFormat="1" ht="6.95" customHeight="1">
      <c r="A116" s="12"/>
      <c r="B116" s="13"/>
      <c r="C116" s="12"/>
      <c r="D116" s="12"/>
      <c r="E116" s="12"/>
      <c r="F116" s="12"/>
      <c r="G116" s="12"/>
      <c r="H116" s="12"/>
      <c r="I116" s="12"/>
      <c r="J116" s="12"/>
      <c r="K116" s="12"/>
      <c r="L116" s="14"/>
      <c r="S116" s="12"/>
      <c r="T116" s="12"/>
      <c r="U116" s="12"/>
      <c r="V116" s="12"/>
      <c r="W116" s="12"/>
      <c r="X116" s="12"/>
      <c r="Y116" s="12"/>
      <c r="Z116" s="12"/>
      <c r="AA116" s="12"/>
      <c r="AB116" s="12"/>
      <c r="AC116" s="12"/>
      <c r="AD116" s="12"/>
      <c r="AE116" s="12"/>
    </row>
    <row r="117" spans="1:31" s="15" customFormat="1" ht="15.2" customHeight="1">
      <c r="A117" s="12"/>
      <c r="B117" s="13"/>
      <c r="C117" s="11" t="s">
        <v>23</v>
      </c>
      <c r="D117" s="12"/>
      <c r="E117" s="12"/>
      <c r="F117" s="16" t="str">
        <f>E17</f>
        <v xml:space="preserve"> </v>
      </c>
      <c r="G117" s="12"/>
      <c r="H117" s="12"/>
      <c r="I117" s="11" t="s">
        <v>28</v>
      </c>
      <c r="J117" s="48" t="str">
        <f>E23</f>
        <v xml:space="preserve"> </v>
      </c>
      <c r="K117" s="12"/>
      <c r="L117" s="14"/>
      <c r="S117" s="12"/>
      <c r="T117" s="12"/>
      <c r="U117" s="12"/>
      <c r="V117" s="12"/>
      <c r="W117" s="12"/>
      <c r="X117" s="12"/>
      <c r="Y117" s="12"/>
      <c r="Z117" s="12"/>
      <c r="AA117" s="12"/>
      <c r="AB117" s="12"/>
      <c r="AC117" s="12"/>
      <c r="AD117" s="12"/>
      <c r="AE117" s="12"/>
    </row>
    <row r="118" spans="1:31" s="15" customFormat="1" ht="15.2" customHeight="1">
      <c r="A118" s="12"/>
      <c r="B118" s="13"/>
      <c r="C118" s="11" t="s">
        <v>26</v>
      </c>
      <c r="D118" s="12"/>
      <c r="E118" s="12"/>
      <c r="F118" s="16" t="str">
        <f>IF(E20="","",E20)</f>
        <v>Vyplň údaj</v>
      </c>
      <c r="G118" s="12"/>
      <c r="H118" s="12"/>
      <c r="I118" s="11" t="s">
        <v>30</v>
      </c>
      <c r="J118" s="48" t="str">
        <f>E26</f>
        <v xml:space="preserve"> </v>
      </c>
      <c r="K118" s="12"/>
      <c r="L118" s="14"/>
      <c r="S118" s="12"/>
      <c r="T118" s="12"/>
      <c r="U118" s="12"/>
      <c r="V118" s="12"/>
      <c r="W118" s="12"/>
      <c r="X118" s="12"/>
      <c r="Y118" s="12"/>
      <c r="Z118" s="12"/>
      <c r="AA118" s="12"/>
      <c r="AB118" s="12"/>
      <c r="AC118" s="12"/>
      <c r="AD118" s="12"/>
      <c r="AE118" s="12"/>
    </row>
    <row r="119" spans="1:31" s="15" customFormat="1" ht="10.35" customHeight="1">
      <c r="A119" s="12"/>
      <c r="B119" s="13"/>
      <c r="C119" s="12"/>
      <c r="D119" s="12"/>
      <c r="E119" s="12"/>
      <c r="F119" s="12"/>
      <c r="G119" s="12"/>
      <c r="H119" s="12"/>
      <c r="I119" s="12"/>
      <c r="J119" s="12"/>
      <c r="K119" s="12"/>
      <c r="L119" s="14"/>
      <c r="S119" s="12"/>
      <c r="T119" s="12"/>
      <c r="U119" s="12"/>
      <c r="V119" s="12"/>
      <c r="W119" s="12"/>
      <c r="X119" s="12"/>
      <c r="Y119" s="12"/>
      <c r="Z119" s="12"/>
      <c r="AA119" s="12"/>
      <c r="AB119" s="12"/>
      <c r="AC119" s="12"/>
      <c r="AD119" s="12"/>
      <c r="AE119" s="12"/>
    </row>
    <row r="120" spans="1:31" s="71" customFormat="1" ht="29.25" customHeight="1">
      <c r="A120" s="62"/>
      <c r="B120" s="63"/>
      <c r="C120" s="64" t="s">
        <v>162</v>
      </c>
      <c r="D120" s="65" t="s">
        <v>57</v>
      </c>
      <c r="E120" s="65" t="s">
        <v>53</v>
      </c>
      <c r="F120" s="65" t="s">
        <v>54</v>
      </c>
      <c r="G120" s="65" t="s">
        <v>163</v>
      </c>
      <c r="H120" s="65" t="s">
        <v>164</v>
      </c>
      <c r="I120" s="65" t="s">
        <v>165</v>
      </c>
      <c r="J120" s="65" t="s">
        <v>137</v>
      </c>
      <c r="K120" s="66" t="s">
        <v>166</v>
      </c>
      <c r="L120" s="67"/>
      <c r="M120" s="68" t="s">
        <v>1</v>
      </c>
      <c r="N120" s="69" t="s">
        <v>36</v>
      </c>
      <c r="O120" s="69" t="s">
        <v>167</v>
      </c>
      <c r="P120" s="69" t="s">
        <v>168</v>
      </c>
      <c r="Q120" s="69" t="s">
        <v>169</v>
      </c>
      <c r="R120" s="69" t="s">
        <v>170</v>
      </c>
      <c r="S120" s="69" t="s">
        <v>171</v>
      </c>
      <c r="T120" s="70" t="s">
        <v>172</v>
      </c>
      <c r="U120" s="62"/>
      <c r="V120" s="62"/>
      <c r="W120" s="62"/>
      <c r="X120" s="62"/>
      <c r="Y120" s="62"/>
      <c r="Z120" s="62"/>
      <c r="AA120" s="62"/>
      <c r="AB120" s="62"/>
      <c r="AC120" s="62"/>
      <c r="AD120" s="62"/>
      <c r="AE120" s="62"/>
    </row>
    <row r="121" spans="1:63" s="15" customFormat="1" ht="22.7" customHeight="1">
      <c r="A121" s="12"/>
      <c r="B121" s="13"/>
      <c r="C121" s="72" t="s">
        <v>173</v>
      </c>
      <c r="D121" s="12"/>
      <c r="E121" s="12"/>
      <c r="F121" s="12"/>
      <c r="G121" s="12"/>
      <c r="H121" s="12"/>
      <c r="I121" s="12"/>
      <c r="J121" s="73">
        <f>BK121</f>
        <v>0</v>
      </c>
      <c r="K121" s="12"/>
      <c r="L121" s="13"/>
      <c r="M121" s="74"/>
      <c r="N121" s="75"/>
      <c r="O121" s="23"/>
      <c r="P121" s="76">
        <f>P122</f>
        <v>0</v>
      </c>
      <c r="Q121" s="23"/>
      <c r="R121" s="76">
        <f>R122</f>
        <v>0</v>
      </c>
      <c r="S121" s="23"/>
      <c r="T121" s="77">
        <f>T122</f>
        <v>0</v>
      </c>
      <c r="U121" s="12"/>
      <c r="V121" s="12"/>
      <c r="W121" s="12"/>
      <c r="X121" s="12"/>
      <c r="Y121" s="12"/>
      <c r="Z121" s="12"/>
      <c r="AA121" s="12"/>
      <c r="AB121" s="12"/>
      <c r="AC121" s="12"/>
      <c r="AD121" s="12"/>
      <c r="AE121" s="12"/>
      <c r="AT121" s="5" t="s">
        <v>71</v>
      </c>
      <c r="AU121" s="5" t="s">
        <v>139</v>
      </c>
      <c r="BK121" s="78">
        <f>BK122</f>
        <v>0</v>
      </c>
    </row>
    <row r="122" spans="2:63" s="79" customFormat="1" ht="26.1" customHeight="1">
      <c r="B122" s="80"/>
      <c r="D122" s="81" t="s">
        <v>71</v>
      </c>
      <c r="E122" s="82" t="s">
        <v>893</v>
      </c>
      <c r="F122" s="82" t="s">
        <v>894</v>
      </c>
      <c r="J122" s="83">
        <f>BK122</f>
        <v>0</v>
      </c>
      <c r="L122" s="80"/>
      <c r="M122" s="84"/>
      <c r="N122" s="85"/>
      <c r="O122" s="85"/>
      <c r="P122" s="86">
        <f>SUM(P123:P129)</f>
        <v>0</v>
      </c>
      <c r="Q122" s="85"/>
      <c r="R122" s="86">
        <f>SUM(R123:R129)</f>
        <v>0</v>
      </c>
      <c r="S122" s="85"/>
      <c r="T122" s="87">
        <f>SUM(T123:T129)</f>
        <v>0</v>
      </c>
      <c r="AR122" s="81" t="s">
        <v>80</v>
      </c>
      <c r="AT122" s="88" t="s">
        <v>71</v>
      </c>
      <c r="AU122" s="88" t="s">
        <v>72</v>
      </c>
      <c r="AY122" s="81" t="s">
        <v>176</v>
      </c>
      <c r="BK122" s="89">
        <f>SUM(BK123:BK129)</f>
        <v>0</v>
      </c>
    </row>
    <row r="123" spans="1:65" s="15" customFormat="1" ht="33" customHeight="1">
      <c r="A123" s="12"/>
      <c r="B123" s="13"/>
      <c r="C123" s="92" t="s">
        <v>76</v>
      </c>
      <c r="D123" s="92" t="s">
        <v>178</v>
      </c>
      <c r="E123" s="93" t="s">
        <v>2750</v>
      </c>
      <c r="F123" s="94" t="s">
        <v>2751</v>
      </c>
      <c r="G123" s="95" t="s">
        <v>259</v>
      </c>
      <c r="H123" s="96">
        <v>1</v>
      </c>
      <c r="I123" s="1">
        <v>0</v>
      </c>
      <c r="J123" s="97">
        <f aca="true" t="shared" si="0" ref="J123:J129">ROUND(I123*H123,2)</f>
        <v>0</v>
      </c>
      <c r="K123" s="94" t="s">
        <v>182</v>
      </c>
      <c r="L123" s="13"/>
      <c r="M123" s="98" t="s">
        <v>1</v>
      </c>
      <c r="N123" s="99" t="s">
        <v>37</v>
      </c>
      <c r="O123" s="100"/>
      <c r="P123" s="101">
        <f aca="true" t="shared" si="1" ref="P123:P129">O123*H123</f>
        <v>0</v>
      </c>
      <c r="Q123" s="101">
        <v>0</v>
      </c>
      <c r="R123" s="101">
        <f aca="true" t="shared" si="2" ref="R123:R129">Q123*H123</f>
        <v>0</v>
      </c>
      <c r="S123" s="101">
        <v>0</v>
      </c>
      <c r="T123" s="102">
        <f aca="true" t="shared" si="3" ref="T123:T129">S123*H123</f>
        <v>0</v>
      </c>
      <c r="U123" s="12"/>
      <c r="V123" s="12"/>
      <c r="W123" s="12"/>
      <c r="X123" s="12"/>
      <c r="Y123" s="12"/>
      <c r="Z123" s="12"/>
      <c r="AA123" s="12"/>
      <c r="AB123" s="12"/>
      <c r="AC123" s="12"/>
      <c r="AD123" s="12"/>
      <c r="AE123" s="12"/>
      <c r="AR123" s="103" t="s">
        <v>230</v>
      </c>
      <c r="AT123" s="103" t="s">
        <v>178</v>
      </c>
      <c r="AU123" s="103" t="s">
        <v>76</v>
      </c>
      <c r="AY123" s="5" t="s">
        <v>176</v>
      </c>
      <c r="BE123" s="104">
        <f aca="true" t="shared" si="4" ref="BE123:BE129">IF(N123="základní",J123,0)</f>
        <v>0</v>
      </c>
      <c r="BF123" s="104">
        <f aca="true" t="shared" si="5" ref="BF123:BF129">IF(N123="snížená",J123,0)</f>
        <v>0</v>
      </c>
      <c r="BG123" s="104">
        <f aca="true" t="shared" si="6" ref="BG123:BG129">IF(N123="zákl. přenesená",J123,0)</f>
        <v>0</v>
      </c>
      <c r="BH123" s="104">
        <f aca="true" t="shared" si="7" ref="BH123:BH129">IF(N123="sníž. přenesená",J123,0)</f>
        <v>0</v>
      </c>
      <c r="BI123" s="104">
        <f aca="true" t="shared" si="8" ref="BI123:BI129">IF(N123="nulová",J123,0)</f>
        <v>0</v>
      </c>
      <c r="BJ123" s="5" t="s">
        <v>76</v>
      </c>
      <c r="BK123" s="104">
        <f aca="true" t="shared" si="9" ref="BK123:BK129">ROUND(I123*H123,2)</f>
        <v>0</v>
      </c>
      <c r="BL123" s="5" t="s">
        <v>230</v>
      </c>
      <c r="BM123" s="103" t="s">
        <v>80</v>
      </c>
    </row>
    <row r="124" spans="1:65" s="15" customFormat="1" ht="24.2" customHeight="1">
      <c r="A124" s="12"/>
      <c r="B124" s="13"/>
      <c r="C124" s="92" t="s">
        <v>80</v>
      </c>
      <c r="D124" s="92" t="s">
        <v>178</v>
      </c>
      <c r="E124" s="93" t="s">
        <v>2747</v>
      </c>
      <c r="F124" s="94" t="s">
        <v>2752</v>
      </c>
      <c r="G124" s="95" t="s">
        <v>2753</v>
      </c>
      <c r="H124" s="96">
        <v>1.5</v>
      </c>
      <c r="I124" s="1">
        <v>0</v>
      </c>
      <c r="J124" s="97">
        <f t="shared" si="0"/>
        <v>0</v>
      </c>
      <c r="K124" s="94" t="s">
        <v>1898</v>
      </c>
      <c r="L124" s="13"/>
      <c r="M124" s="98" t="s">
        <v>1</v>
      </c>
      <c r="N124" s="99" t="s">
        <v>37</v>
      </c>
      <c r="O124" s="100"/>
      <c r="P124" s="101">
        <f t="shared" si="1"/>
        <v>0</v>
      </c>
      <c r="Q124" s="101">
        <v>0</v>
      </c>
      <c r="R124" s="101">
        <f t="shared" si="2"/>
        <v>0</v>
      </c>
      <c r="S124" s="101">
        <v>0</v>
      </c>
      <c r="T124" s="102">
        <f t="shared" si="3"/>
        <v>0</v>
      </c>
      <c r="U124" s="12"/>
      <c r="V124" s="12"/>
      <c r="W124" s="12"/>
      <c r="X124" s="12"/>
      <c r="Y124" s="12"/>
      <c r="Z124" s="12"/>
      <c r="AA124" s="12"/>
      <c r="AB124" s="12"/>
      <c r="AC124" s="12"/>
      <c r="AD124" s="12"/>
      <c r="AE124" s="12"/>
      <c r="AR124" s="103" t="s">
        <v>230</v>
      </c>
      <c r="AT124" s="103" t="s">
        <v>178</v>
      </c>
      <c r="AU124" s="103" t="s">
        <v>76</v>
      </c>
      <c r="AY124" s="5" t="s">
        <v>176</v>
      </c>
      <c r="BE124" s="104">
        <f t="shared" si="4"/>
        <v>0</v>
      </c>
      <c r="BF124" s="104">
        <f t="shared" si="5"/>
        <v>0</v>
      </c>
      <c r="BG124" s="104">
        <f t="shared" si="6"/>
        <v>0</v>
      </c>
      <c r="BH124" s="104">
        <f t="shared" si="7"/>
        <v>0</v>
      </c>
      <c r="BI124" s="104">
        <f t="shared" si="8"/>
        <v>0</v>
      </c>
      <c r="BJ124" s="5" t="s">
        <v>76</v>
      </c>
      <c r="BK124" s="104">
        <f t="shared" si="9"/>
        <v>0</v>
      </c>
      <c r="BL124" s="5" t="s">
        <v>230</v>
      </c>
      <c r="BM124" s="103" t="s">
        <v>86</v>
      </c>
    </row>
    <row r="125" spans="1:65" s="15" customFormat="1" ht="16.5" customHeight="1">
      <c r="A125" s="12"/>
      <c r="B125" s="13"/>
      <c r="C125" s="92" t="s">
        <v>83</v>
      </c>
      <c r="D125" s="92" t="s">
        <v>178</v>
      </c>
      <c r="E125" s="93" t="s">
        <v>2470</v>
      </c>
      <c r="F125" s="94" t="s">
        <v>2754</v>
      </c>
      <c r="G125" s="95" t="s">
        <v>2446</v>
      </c>
      <c r="H125" s="96">
        <v>10</v>
      </c>
      <c r="I125" s="1">
        <v>0</v>
      </c>
      <c r="J125" s="97">
        <f t="shared" si="0"/>
        <v>0</v>
      </c>
      <c r="K125" s="94" t="s">
        <v>1898</v>
      </c>
      <c r="L125" s="13"/>
      <c r="M125" s="98" t="s">
        <v>1</v>
      </c>
      <c r="N125" s="99" t="s">
        <v>37</v>
      </c>
      <c r="O125" s="100"/>
      <c r="P125" s="101">
        <f t="shared" si="1"/>
        <v>0</v>
      </c>
      <c r="Q125" s="101">
        <v>0</v>
      </c>
      <c r="R125" s="101">
        <f t="shared" si="2"/>
        <v>0</v>
      </c>
      <c r="S125" s="101">
        <v>0</v>
      </c>
      <c r="T125" s="102">
        <f t="shared" si="3"/>
        <v>0</v>
      </c>
      <c r="U125" s="12"/>
      <c r="V125" s="12"/>
      <c r="W125" s="12"/>
      <c r="X125" s="12"/>
      <c r="Y125" s="12"/>
      <c r="Z125" s="12"/>
      <c r="AA125" s="12"/>
      <c r="AB125" s="12"/>
      <c r="AC125" s="12"/>
      <c r="AD125" s="12"/>
      <c r="AE125" s="12"/>
      <c r="AR125" s="103" t="s">
        <v>230</v>
      </c>
      <c r="AT125" s="103" t="s">
        <v>178</v>
      </c>
      <c r="AU125" s="103" t="s">
        <v>76</v>
      </c>
      <c r="AY125" s="5" t="s">
        <v>176</v>
      </c>
      <c r="BE125" s="104">
        <f t="shared" si="4"/>
        <v>0</v>
      </c>
      <c r="BF125" s="104">
        <f t="shared" si="5"/>
        <v>0</v>
      </c>
      <c r="BG125" s="104">
        <f t="shared" si="6"/>
        <v>0</v>
      </c>
      <c r="BH125" s="104">
        <f t="shared" si="7"/>
        <v>0</v>
      </c>
      <c r="BI125" s="104">
        <f t="shared" si="8"/>
        <v>0</v>
      </c>
      <c r="BJ125" s="5" t="s">
        <v>76</v>
      </c>
      <c r="BK125" s="104">
        <f t="shared" si="9"/>
        <v>0</v>
      </c>
      <c r="BL125" s="5" t="s">
        <v>230</v>
      </c>
      <c r="BM125" s="103" t="s">
        <v>92</v>
      </c>
    </row>
    <row r="126" spans="1:65" s="15" customFormat="1" ht="16.5" customHeight="1">
      <c r="A126" s="12"/>
      <c r="B126" s="13"/>
      <c r="C126" s="92" t="s">
        <v>86</v>
      </c>
      <c r="D126" s="92" t="s">
        <v>178</v>
      </c>
      <c r="E126" s="93" t="s">
        <v>2477</v>
      </c>
      <c r="F126" s="94" t="s">
        <v>2721</v>
      </c>
      <c r="G126" s="95" t="s">
        <v>2446</v>
      </c>
      <c r="H126" s="96">
        <v>10</v>
      </c>
      <c r="I126" s="1">
        <v>0</v>
      </c>
      <c r="J126" s="97">
        <f t="shared" si="0"/>
        <v>0</v>
      </c>
      <c r="K126" s="94" t="s">
        <v>1898</v>
      </c>
      <c r="L126" s="13"/>
      <c r="M126" s="98" t="s">
        <v>1</v>
      </c>
      <c r="N126" s="99" t="s">
        <v>37</v>
      </c>
      <c r="O126" s="100"/>
      <c r="P126" s="101">
        <f t="shared" si="1"/>
        <v>0</v>
      </c>
      <c r="Q126" s="101">
        <v>0</v>
      </c>
      <c r="R126" s="101">
        <f t="shared" si="2"/>
        <v>0</v>
      </c>
      <c r="S126" s="101">
        <v>0</v>
      </c>
      <c r="T126" s="102">
        <f t="shared" si="3"/>
        <v>0</v>
      </c>
      <c r="U126" s="12"/>
      <c r="V126" s="12"/>
      <c r="W126" s="12"/>
      <c r="X126" s="12"/>
      <c r="Y126" s="12"/>
      <c r="Z126" s="12"/>
      <c r="AA126" s="12"/>
      <c r="AB126" s="12"/>
      <c r="AC126" s="12"/>
      <c r="AD126" s="12"/>
      <c r="AE126" s="12"/>
      <c r="AR126" s="103" t="s">
        <v>230</v>
      </c>
      <c r="AT126" s="103" t="s">
        <v>178</v>
      </c>
      <c r="AU126" s="103" t="s">
        <v>76</v>
      </c>
      <c r="AY126" s="5" t="s">
        <v>176</v>
      </c>
      <c r="BE126" s="104">
        <f t="shared" si="4"/>
        <v>0</v>
      </c>
      <c r="BF126" s="104">
        <f t="shared" si="5"/>
        <v>0</v>
      </c>
      <c r="BG126" s="104">
        <f t="shared" si="6"/>
        <v>0</v>
      </c>
      <c r="BH126" s="104">
        <f t="shared" si="7"/>
        <v>0</v>
      </c>
      <c r="BI126" s="104">
        <f t="shared" si="8"/>
        <v>0</v>
      </c>
      <c r="BJ126" s="5" t="s">
        <v>76</v>
      </c>
      <c r="BK126" s="104">
        <f t="shared" si="9"/>
        <v>0</v>
      </c>
      <c r="BL126" s="5" t="s">
        <v>230</v>
      </c>
      <c r="BM126" s="103" t="s">
        <v>98</v>
      </c>
    </row>
    <row r="127" spans="1:65" s="15" customFormat="1" ht="16.5" customHeight="1">
      <c r="A127" s="12"/>
      <c r="B127" s="13"/>
      <c r="C127" s="92" t="s">
        <v>89</v>
      </c>
      <c r="D127" s="92" t="s">
        <v>178</v>
      </c>
      <c r="E127" s="93" t="s">
        <v>2755</v>
      </c>
      <c r="F127" s="94" t="s">
        <v>2756</v>
      </c>
      <c r="G127" s="95" t="s">
        <v>2446</v>
      </c>
      <c r="H127" s="96">
        <v>10</v>
      </c>
      <c r="I127" s="1">
        <v>0</v>
      </c>
      <c r="J127" s="97">
        <f t="shared" si="0"/>
        <v>0</v>
      </c>
      <c r="K127" s="94" t="s">
        <v>1898</v>
      </c>
      <c r="L127" s="13"/>
      <c r="M127" s="98" t="s">
        <v>1</v>
      </c>
      <c r="N127" s="99" t="s">
        <v>37</v>
      </c>
      <c r="O127" s="100"/>
      <c r="P127" s="101">
        <f t="shared" si="1"/>
        <v>0</v>
      </c>
      <c r="Q127" s="101">
        <v>0</v>
      </c>
      <c r="R127" s="101">
        <f t="shared" si="2"/>
        <v>0</v>
      </c>
      <c r="S127" s="101">
        <v>0</v>
      </c>
      <c r="T127" s="102">
        <f t="shared" si="3"/>
        <v>0</v>
      </c>
      <c r="U127" s="12"/>
      <c r="V127" s="12"/>
      <c r="W127" s="12"/>
      <c r="X127" s="12"/>
      <c r="Y127" s="12"/>
      <c r="Z127" s="12"/>
      <c r="AA127" s="12"/>
      <c r="AB127" s="12"/>
      <c r="AC127" s="12"/>
      <c r="AD127" s="12"/>
      <c r="AE127" s="12"/>
      <c r="AR127" s="103" t="s">
        <v>230</v>
      </c>
      <c r="AT127" s="103" t="s">
        <v>178</v>
      </c>
      <c r="AU127" s="103" t="s">
        <v>76</v>
      </c>
      <c r="AY127" s="5" t="s">
        <v>176</v>
      </c>
      <c r="BE127" s="104">
        <f t="shared" si="4"/>
        <v>0</v>
      </c>
      <c r="BF127" s="104">
        <f t="shared" si="5"/>
        <v>0</v>
      </c>
      <c r="BG127" s="104">
        <f t="shared" si="6"/>
        <v>0</v>
      </c>
      <c r="BH127" s="104">
        <f t="shared" si="7"/>
        <v>0</v>
      </c>
      <c r="BI127" s="104">
        <f t="shared" si="8"/>
        <v>0</v>
      </c>
      <c r="BJ127" s="5" t="s">
        <v>76</v>
      </c>
      <c r="BK127" s="104">
        <f t="shared" si="9"/>
        <v>0</v>
      </c>
      <c r="BL127" s="5" t="s">
        <v>230</v>
      </c>
      <c r="BM127" s="103" t="s">
        <v>129</v>
      </c>
    </row>
    <row r="128" spans="1:65" s="15" customFormat="1" ht="16.5" customHeight="1">
      <c r="A128" s="12"/>
      <c r="B128" s="13"/>
      <c r="C128" s="92" t="s">
        <v>92</v>
      </c>
      <c r="D128" s="92" t="s">
        <v>178</v>
      </c>
      <c r="E128" s="93" t="s">
        <v>2757</v>
      </c>
      <c r="F128" s="94" t="s">
        <v>2758</v>
      </c>
      <c r="G128" s="95" t="s">
        <v>2446</v>
      </c>
      <c r="H128" s="96">
        <v>10</v>
      </c>
      <c r="I128" s="1">
        <v>0</v>
      </c>
      <c r="J128" s="97">
        <f t="shared" si="0"/>
        <v>0</v>
      </c>
      <c r="K128" s="94" t="s">
        <v>1898</v>
      </c>
      <c r="L128" s="13"/>
      <c r="M128" s="98" t="s">
        <v>1</v>
      </c>
      <c r="N128" s="99" t="s">
        <v>37</v>
      </c>
      <c r="O128" s="100"/>
      <c r="P128" s="101">
        <f t="shared" si="1"/>
        <v>0</v>
      </c>
      <c r="Q128" s="101">
        <v>0</v>
      </c>
      <c r="R128" s="101">
        <f t="shared" si="2"/>
        <v>0</v>
      </c>
      <c r="S128" s="101">
        <v>0</v>
      </c>
      <c r="T128" s="102">
        <f t="shared" si="3"/>
        <v>0</v>
      </c>
      <c r="U128" s="12"/>
      <c r="V128" s="12"/>
      <c r="W128" s="12"/>
      <c r="X128" s="12"/>
      <c r="Y128" s="12"/>
      <c r="Z128" s="12"/>
      <c r="AA128" s="12"/>
      <c r="AB128" s="12"/>
      <c r="AC128" s="12"/>
      <c r="AD128" s="12"/>
      <c r="AE128" s="12"/>
      <c r="AR128" s="103" t="s">
        <v>230</v>
      </c>
      <c r="AT128" s="103" t="s">
        <v>178</v>
      </c>
      <c r="AU128" s="103" t="s">
        <v>76</v>
      </c>
      <c r="AY128" s="5" t="s">
        <v>176</v>
      </c>
      <c r="BE128" s="104">
        <f t="shared" si="4"/>
        <v>0</v>
      </c>
      <c r="BF128" s="104">
        <f t="shared" si="5"/>
        <v>0</v>
      </c>
      <c r="BG128" s="104">
        <f t="shared" si="6"/>
        <v>0</v>
      </c>
      <c r="BH128" s="104">
        <f t="shared" si="7"/>
        <v>0</v>
      </c>
      <c r="BI128" s="104">
        <f t="shared" si="8"/>
        <v>0</v>
      </c>
      <c r="BJ128" s="5" t="s">
        <v>76</v>
      </c>
      <c r="BK128" s="104">
        <f t="shared" si="9"/>
        <v>0</v>
      </c>
      <c r="BL128" s="5" t="s">
        <v>230</v>
      </c>
      <c r="BM128" s="103" t="s">
        <v>211</v>
      </c>
    </row>
    <row r="129" spans="1:65" s="15" customFormat="1" ht="24.2" customHeight="1">
      <c r="A129" s="12"/>
      <c r="B129" s="13"/>
      <c r="C129" s="190" t="s">
        <v>95</v>
      </c>
      <c r="D129" s="190" t="s">
        <v>265</v>
      </c>
      <c r="E129" s="191" t="s">
        <v>2711</v>
      </c>
      <c r="F129" s="192" t="s">
        <v>2759</v>
      </c>
      <c r="G129" s="193" t="s">
        <v>2476</v>
      </c>
      <c r="H129" s="194">
        <v>1</v>
      </c>
      <c r="I129" s="2">
        <v>0</v>
      </c>
      <c r="J129" s="195">
        <f t="shared" si="0"/>
        <v>0</v>
      </c>
      <c r="K129" s="192" t="s">
        <v>1898</v>
      </c>
      <c r="L129" s="196"/>
      <c r="M129" s="215" t="s">
        <v>1</v>
      </c>
      <c r="N129" s="216" t="s">
        <v>37</v>
      </c>
      <c r="O129" s="112"/>
      <c r="P129" s="209">
        <f t="shared" si="1"/>
        <v>0</v>
      </c>
      <c r="Q129" s="209">
        <v>0</v>
      </c>
      <c r="R129" s="209">
        <f t="shared" si="2"/>
        <v>0</v>
      </c>
      <c r="S129" s="209">
        <v>0</v>
      </c>
      <c r="T129" s="210">
        <f t="shared" si="3"/>
        <v>0</v>
      </c>
      <c r="U129" s="12"/>
      <c r="V129" s="12"/>
      <c r="W129" s="12"/>
      <c r="X129" s="12"/>
      <c r="Y129" s="12"/>
      <c r="Z129" s="12"/>
      <c r="AA129" s="12"/>
      <c r="AB129" s="12"/>
      <c r="AC129" s="12"/>
      <c r="AD129" s="12"/>
      <c r="AE129" s="12"/>
      <c r="AR129" s="103" t="s">
        <v>304</v>
      </c>
      <c r="AT129" s="103" t="s">
        <v>265</v>
      </c>
      <c r="AU129" s="103" t="s">
        <v>76</v>
      </c>
      <c r="AY129" s="5" t="s">
        <v>176</v>
      </c>
      <c r="BE129" s="104">
        <f t="shared" si="4"/>
        <v>0</v>
      </c>
      <c r="BF129" s="104">
        <f t="shared" si="5"/>
        <v>0</v>
      </c>
      <c r="BG129" s="104">
        <f t="shared" si="6"/>
        <v>0</v>
      </c>
      <c r="BH129" s="104">
        <f t="shared" si="7"/>
        <v>0</v>
      </c>
      <c r="BI129" s="104">
        <f t="shared" si="8"/>
        <v>0</v>
      </c>
      <c r="BJ129" s="5" t="s">
        <v>76</v>
      </c>
      <c r="BK129" s="104">
        <f t="shared" si="9"/>
        <v>0</v>
      </c>
      <c r="BL129" s="5" t="s">
        <v>230</v>
      </c>
      <c r="BM129" s="103" t="s">
        <v>222</v>
      </c>
    </row>
    <row r="130" spans="1:31" s="15" customFormat="1" ht="6.95" customHeight="1">
      <c r="A130" s="12"/>
      <c r="B130" s="44"/>
      <c r="C130" s="45"/>
      <c r="D130" s="45"/>
      <c r="E130" s="45"/>
      <c r="F130" s="45"/>
      <c r="G130" s="45"/>
      <c r="H130" s="45"/>
      <c r="I130" s="45"/>
      <c r="J130" s="45"/>
      <c r="K130" s="45"/>
      <c r="L130" s="13"/>
      <c r="M130" s="12"/>
      <c r="O130" s="12"/>
      <c r="P130" s="12"/>
      <c r="Q130" s="12"/>
      <c r="R130" s="12"/>
      <c r="S130" s="12"/>
      <c r="T130" s="12"/>
      <c r="U130" s="12"/>
      <c r="V130" s="12"/>
      <c r="W130" s="12"/>
      <c r="X130" s="12"/>
      <c r="Y130" s="12"/>
      <c r="Z130" s="12"/>
      <c r="AA130" s="12"/>
      <c r="AB130" s="12"/>
      <c r="AC130" s="12"/>
      <c r="AD130" s="12"/>
      <c r="AE130" s="12"/>
    </row>
  </sheetData>
  <sheetProtection algorithmName="SHA-512" hashValue="oTkEDFudy3/XF8L3QAIiaeIhNgVimnTe88UvyNWymT4T8wmqRJZY1ssD8gJQXfbm0tZ7AVhoJUIZIexPo1gRRg==" saltValue="Y0fkJHUp4HafPEmBjDsSMg==" spinCount="100000" sheet="1" objects="1" scenarios="1"/>
  <autoFilter ref="C120:K129"/>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topLeftCell="A188">
      <selection activeCell="J223" sqref="J223"/>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128</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2760</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ROUND(J126,2)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ROUND((SUM(BE126:BE245)),2)</f>
        <v>0</v>
      </c>
      <c r="G33" s="12"/>
      <c r="H33" s="12"/>
      <c r="I33" s="29">
        <v>0.21</v>
      </c>
      <c r="J33" s="28">
        <f>ROUND(((SUM(BE126:BE245))*I33),2)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ROUND((SUM(BF126:BF245)),2)</f>
        <v>0</v>
      </c>
      <c r="G34" s="12"/>
      <c r="H34" s="12"/>
      <c r="I34" s="29">
        <v>0.15</v>
      </c>
      <c r="J34" s="28">
        <f>ROUND(((SUM(BF126:BF245))*I34),2)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ROUND((SUM(BG126:BG245)),2)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ROUND((SUM(BH126:BH245)),2)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ROUND((SUM(BI126:BI245)),2)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9 - Venkovní úpravy - zpevněné plochy a oplocení</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J126</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140</v>
      </c>
      <c r="E97" s="55"/>
      <c r="F97" s="55"/>
      <c r="G97" s="55"/>
      <c r="H97" s="55"/>
      <c r="I97" s="55"/>
      <c r="J97" s="56">
        <f>J127</f>
        <v>0</v>
      </c>
      <c r="L97" s="53"/>
    </row>
    <row r="98" spans="2:12" s="57" customFormat="1" ht="20.1" customHeight="1">
      <c r="B98" s="58"/>
      <c r="D98" s="59" t="s">
        <v>141</v>
      </c>
      <c r="E98" s="60"/>
      <c r="F98" s="60"/>
      <c r="G98" s="60"/>
      <c r="H98" s="60"/>
      <c r="I98" s="60"/>
      <c r="J98" s="61">
        <f>J128</f>
        <v>0</v>
      </c>
      <c r="L98" s="58"/>
    </row>
    <row r="99" spans="2:12" s="57" customFormat="1" ht="20.1" customHeight="1">
      <c r="B99" s="58"/>
      <c r="D99" s="59" t="s">
        <v>142</v>
      </c>
      <c r="E99" s="60"/>
      <c r="F99" s="60"/>
      <c r="G99" s="60"/>
      <c r="H99" s="60"/>
      <c r="I99" s="60"/>
      <c r="J99" s="61">
        <f>J173</f>
        <v>0</v>
      </c>
      <c r="L99" s="58"/>
    </row>
    <row r="100" spans="2:12" s="57" customFormat="1" ht="20.1" customHeight="1">
      <c r="B100" s="58"/>
      <c r="D100" s="59" t="s">
        <v>143</v>
      </c>
      <c r="E100" s="60"/>
      <c r="F100" s="60"/>
      <c r="G100" s="60"/>
      <c r="H100" s="60"/>
      <c r="I100" s="60"/>
      <c r="J100" s="61">
        <f>J182</f>
        <v>0</v>
      </c>
      <c r="L100" s="58"/>
    </row>
    <row r="101" spans="2:12" s="57" customFormat="1" ht="20.1" customHeight="1">
      <c r="B101" s="58"/>
      <c r="D101" s="59" t="s">
        <v>2761</v>
      </c>
      <c r="E101" s="60"/>
      <c r="F101" s="60"/>
      <c r="G101" s="60"/>
      <c r="H101" s="60"/>
      <c r="I101" s="60"/>
      <c r="J101" s="61">
        <f>J184</f>
        <v>0</v>
      </c>
      <c r="L101" s="58"/>
    </row>
    <row r="102" spans="2:12" s="57" customFormat="1" ht="20.1" customHeight="1">
      <c r="B102" s="58"/>
      <c r="D102" s="59" t="s">
        <v>144</v>
      </c>
      <c r="E102" s="60"/>
      <c r="F102" s="60"/>
      <c r="G102" s="60"/>
      <c r="H102" s="60"/>
      <c r="I102" s="60"/>
      <c r="J102" s="61">
        <f>J202</f>
        <v>0</v>
      </c>
      <c r="L102" s="58"/>
    </row>
    <row r="103" spans="2:12" s="57" customFormat="1" ht="20.1" customHeight="1">
      <c r="B103" s="58"/>
      <c r="D103" s="59" t="s">
        <v>2762</v>
      </c>
      <c r="E103" s="60"/>
      <c r="F103" s="60"/>
      <c r="G103" s="60"/>
      <c r="H103" s="60"/>
      <c r="I103" s="60"/>
      <c r="J103" s="61">
        <f>J214</f>
        <v>0</v>
      </c>
      <c r="L103" s="58"/>
    </row>
    <row r="104" spans="2:12" s="57" customFormat="1" ht="20.1" customHeight="1">
      <c r="B104" s="58"/>
      <c r="D104" s="59" t="s">
        <v>145</v>
      </c>
      <c r="E104" s="60"/>
      <c r="F104" s="60"/>
      <c r="G104" s="60"/>
      <c r="H104" s="60"/>
      <c r="I104" s="60"/>
      <c r="J104" s="61">
        <f>J216</f>
        <v>0</v>
      </c>
      <c r="L104" s="58"/>
    </row>
    <row r="105" spans="2:12" s="57" customFormat="1" ht="20.1" customHeight="1">
      <c r="B105" s="58"/>
      <c r="D105" s="59" t="s">
        <v>146</v>
      </c>
      <c r="E105" s="60"/>
      <c r="F105" s="60"/>
      <c r="G105" s="60"/>
      <c r="H105" s="60"/>
      <c r="I105" s="60"/>
      <c r="J105" s="61">
        <f>J237</f>
        <v>0</v>
      </c>
      <c r="L105" s="58"/>
    </row>
    <row r="106" spans="2:12" s="57" customFormat="1" ht="20.1" customHeight="1">
      <c r="B106" s="58"/>
      <c r="D106" s="59" t="s">
        <v>147</v>
      </c>
      <c r="E106" s="60"/>
      <c r="F106" s="60"/>
      <c r="G106" s="60"/>
      <c r="H106" s="60"/>
      <c r="I106" s="60"/>
      <c r="J106" s="61">
        <f>J244</f>
        <v>0</v>
      </c>
      <c r="L106" s="58"/>
    </row>
    <row r="107" spans="1:31" s="15" customFormat="1" ht="21.75" customHeight="1">
      <c r="A107" s="12"/>
      <c r="B107" s="13"/>
      <c r="C107" s="12"/>
      <c r="D107" s="12"/>
      <c r="E107" s="12"/>
      <c r="F107" s="12"/>
      <c r="G107" s="12"/>
      <c r="H107" s="12"/>
      <c r="I107" s="12"/>
      <c r="J107" s="12"/>
      <c r="K107" s="12"/>
      <c r="L107" s="14"/>
      <c r="S107" s="12"/>
      <c r="T107" s="12"/>
      <c r="U107" s="12"/>
      <c r="V107" s="12"/>
      <c r="W107" s="12"/>
      <c r="X107" s="12"/>
      <c r="Y107" s="12"/>
      <c r="Z107" s="12"/>
      <c r="AA107" s="12"/>
      <c r="AB107" s="12"/>
      <c r="AC107" s="12"/>
      <c r="AD107" s="12"/>
      <c r="AE107" s="12"/>
    </row>
    <row r="108" spans="1:31" s="15" customFormat="1" ht="6.95" customHeight="1">
      <c r="A108" s="12"/>
      <c r="B108" s="44"/>
      <c r="C108" s="45"/>
      <c r="D108" s="45"/>
      <c r="E108" s="45"/>
      <c r="F108" s="45"/>
      <c r="G108" s="45"/>
      <c r="H108" s="45"/>
      <c r="I108" s="45"/>
      <c r="J108" s="45"/>
      <c r="K108" s="45"/>
      <c r="L108" s="14"/>
      <c r="S108" s="12"/>
      <c r="T108" s="12"/>
      <c r="U108" s="12"/>
      <c r="V108" s="12"/>
      <c r="W108" s="12"/>
      <c r="X108" s="12"/>
      <c r="Y108" s="12"/>
      <c r="Z108" s="12"/>
      <c r="AA108" s="12"/>
      <c r="AB108" s="12"/>
      <c r="AC108" s="12"/>
      <c r="AD108" s="12"/>
      <c r="AE108" s="12"/>
    </row>
    <row r="112" spans="1:31" s="15" customFormat="1" ht="6.95" customHeight="1">
      <c r="A112" s="12"/>
      <c r="B112" s="46"/>
      <c r="C112" s="47"/>
      <c r="D112" s="47"/>
      <c r="E112" s="47"/>
      <c r="F112" s="47"/>
      <c r="G112" s="47"/>
      <c r="H112" s="47"/>
      <c r="I112" s="47"/>
      <c r="J112" s="47"/>
      <c r="K112" s="47"/>
      <c r="L112" s="14"/>
      <c r="S112" s="12"/>
      <c r="T112" s="12"/>
      <c r="U112" s="12"/>
      <c r="V112" s="12"/>
      <c r="W112" s="12"/>
      <c r="X112" s="12"/>
      <c r="Y112" s="12"/>
      <c r="Z112" s="12"/>
      <c r="AA112" s="12"/>
      <c r="AB112" s="12"/>
      <c r="AC112" s="12"/>
      <c r="AD112" s="12"/>
      <c r="AE112" s="12"/>
    </row>
    <row r="113" spans="1:31" s="15" customFormat="1" ht="24.95" customHeight="1">
      <c r="A113" s="12"/>
      <c r="B113" s="13"/>
      <c r="C113" s="9" t="s">
        <v>161</v>
      </c>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6.95" customHeight="1">
      <c r="A114" s="12"/>
      <c r="B114" s="13"/>
      <c r="C114" s="12"/>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2" customHeight="1">
      <c r="A115" s="12"/>
      <c r="B115" s="13"/>
      <c r="C115" s="11" t="s">
        <v>16</v>
      </c>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6.5" customHeight="1">
      <c r="A116" s="12"/>
      <c r="B116" s="13"/>
      <c r="C116" s="12"/>
      <c r="D116" s="12"/>
      <c r="E116" s="284" t="str">
        <f>E7</f>
        <v>Soupis prací</v>
      </c>
      <c r="F116" s="285"/>
      <c r="G116" s="285"/>
      <c r="H116" s="285"/>
      <c r="I116" s="12"/>
      <c r="J116" s="12"/>
      <c r="K116" s="12"/>
      <c r="L116" s="14"/>
      <c r="S116" s="12"/>
      <c r="T116" s="12"/>
      <c r="U116" s="12"/>
      <c r="V116" s="12"/>
      <c r="W116" s="12"/>
      <c r="X116" s="12"/>
      <c r="Y116" s="12"/>
      <c r="Z116" s="12"/>
      <c r="AA116" s="12"/>
      <c r="AB116" s="12"/>
      <c r="AC116" s="12"/>
      <c r="AD116" s="12"/>
      <c r="AE116" s="12"/>
    </row>
    <row r="117" spans="1:31" s="15" customFormat="1" ht="12" customHeight="1">
      <c r="A117" s="12"/>
      <c r="B117" s="13"/>
      <c r="C117" s="11" t="s">
        <v>133</v>
      </c>
      <c r="D117" s="12"/>
      <c r="E117" s="12"/>
      <c r="F117" s="12"/>
      <c r="G117" s="12"/>
      <c r="H117" s="12"/>
      <c r="I117" s="12"/>
      <c r="J117" s="12"/>
      <c r="K117" s="12"/>
      <c r="L117" s="14"/>
      <c r="S117" s="12"/>
      <c r="T117" s="12"/>
      <c r="U117" s="12"/>
      <c r="V117" s="12"/>
      <c r="W117" s="12"/>
      <c r="X117" s="12"/>
      <c r="Y117" s="12"/>
      <c r="Z117" s="12"/>
      <c r="AA117" s="12"/>
      <c r="AB117" s="12"/>
      <c r="AC117" s="12"/>
      <c r="AD117" s="12"/>
      <c r="AE117" s="12"/>
    </row>
    <row r="118" spans="1:31" s="15" customFormat="1" ht="16.5" customHeight="1">
      <c r="A118" s="12"/>
      <c r="B118" s="13"/>
      <c r="C118" s="12"/>
      <c r="D118" s="12"/>
      <c r="E118" s="243" t="str">
        <f>E9</f>
        <v>9 - Venkovní úpravy - zpevněné plochy a oplocení</v>
      </c>
      <c r="F118" s="283"/>
      <c r="G118" s="283"/>
      <c r="H118" s="283"/>
      <c r="I118" s="12"/>
      <c r="J118" s="12"/>
      <c r="K118" s="12"/>
      <c r="L118" s="14"/>
      <c r="S118" s="12"/>
      <c r="T118" s="12"/>
      <c r="U118" s="12"/>
      <c r="V118" s="12"/>
      <c r="W118" s="12"/>
      <c r="X118" s="12"/>
      <c r="Y118" s="12"/>
      <c r="Z118" s="12"/>
      <c r="AA118" s="12"/>
      <c r="AB118" s="12"/>
      <c r="AC118" s="12"/>
      <c r="AD118" s="12"/>
      <c r="AE118" s="12"/>
    </row>
    <row r="119" spans="1:31" s="15" customFormat="1" ht="6.95" customHeight="1">
      <c r="A119" s="12"/>
      <c r="B119" s="13"/>
      <c r="C119" s="12"/>
      <c r="D119" s="12"/>
      <c r="E119" s="12"/>
      <c r="F119" s="12"/>
      <c r="G119" s="12"/>
      <c r="H119" s="12"/>
      <c r="I119" s="12"/>
      <c r="J119" s="12"/>
      <c r="K119" s="12"/>
      <c r="L119" s="14"/>
      <c r="S119" s="12"/>
      <c r="T119" s="12"/>
      <c r="U119" s="12"/>
      <c r="V119" s="12"/>
      <c r="W119" s="12"/>
      <c r="X119" s="12"/>
      <c r="Y119" s="12"/>
      <c r="Z119" s="12"/>
      <c r="AA119" s="12"/>
      <c r="AB119" s="12"/>
      <c r="AC119" s="12"/>
      <c r="AD119" s="12"/>
      <c r="AE119" s="12"/>
    </row>
    <row r="120" spans="1:31" s="15" customFormat="1" ht="12" customHeight="1">
      <c r="A120" s="12"/>
      <c r="B120" s="13"/>
      <c r="C120" s="11" t="s">
        <v>20</v>
      </c>
      <c r="D120" s="12"/>
      <c r="E120" s="12"/>
      <c r="F120" s="16" t="str">
        <f>F12</f>
        <v xml:space="preserve"> </v>
      </c>
      <c r="G120" s="12"/>
      <c r="H120" s="12"/>
      <c r="I120" s="11" t="s">
        <v>22</v>
      </c>
      <c r="J120" s="17">
        <f>IF(J12="","",J12)</f>
        <v>44663</v>
      </c>
      <c r="K120" s="12"/>
      <c r="L120" s="14"/>
      <c r="S120" s="12"/>
      <c r="T120" s="12"/>
      <c r="U120" s="12"/>
      <c r="V120" s="12"/>
      <c r="W120" s="12"/>
      <c r="X120" s="12"/>
      <c r="Y120" s="12"/>
      <c r="Z120" s="12"/>
      <c r="AA120" s="12"/>
      <c r="AB120" s="12"/>
      <c r="AC120" s="12"/>
      <c r="AD120" s="12"/>
      <c r="AE120" s="12"/>
    </row>
    <row r="121" spans="1:31" s="15" customFormat="1" ht="6.95" customHeight="1">
      <c r="A121" s="12"/>
      <c r="B121" s="13"/>
      <c r="C121" s="12"/>
      <c r="D121" s="12"/>
      <c r="E121" s="12"/>
      <c r="F121" s="12"/>
      <c r="G121" s="12"/>
      <c r="H121" s="12"/>
      <c r="I121" s="12"/>
      <c r="J121" s="12"/>
      <c r="K121" s="12"/>
      <c r="L121" s="14"/>
      <c r="S121" s="12"/>
      <c r="T121" s="12"/>
      <c r="U121" s="12"/>
      <c r="V121" s="12"/>
      <c r="W121" s="12"/>
      <c r="X121" s="12"/>
      <c r="Y121" s="12"/>
      <c r="Z121" s="12"/>
      <c r="AA121" s="12"/>
      <c r="AB121" s="12"/>
      <c r="AC121" s="12"/>
      <c r="AD121" s="12"/>
      <c r="AE121" s="12"/>
    </row>
    <row r="122" spans="1:31" s="15" customFormat="1" ht="15.2" customHeight="1">
      <c r="A122" s="12"/>
      <c r="B122" s="13"/>
      <c r="C122" s="11" t="s">
        <v>23</v>
      </c>
      <c r="D122" s="12"/>
      <c r="E122" s="12"/>
      <c r="F122" s="16" t="str">
        <f>E15</f>
        <v xml:space="preserve"> </v>
      </c>
      <c r="G122" s="12"/>
      <c r="H122" s="12"/>
      <c r="I122" s="11" t="s">
        <v>28</v>
      </c>
      <c r="J122" s="48" t="str">
        <f>E21</f>
        <v xml:space="preserve"> </v>
      </c>
      <c r="K122" s="12"/>
      <c r="L122" s="14"/>
      <c r="S122" s="12"/>
      <c r="T122" s="12"/>
      <c r="U122" s="12"/>
      <c r="V122" s="12"/>
      <c r="W122" s="12"/>
      <c r="X122" s="12"/>
      <c r="Y122" s="12"/>
      <c r="Z122" s="12"/>
      <c r="AA122" s="12"/>
      <c r="AB122" s="12"/>
      <c r="AC122" s="12"/>
      <c r="AD122" s="12"/>
      <c r="AE122" s="12"/>
    </row>
    <row r="123" spans="1:31" s="15" customFormat="1" ht="15.2" customHeight="1">
      <c r="A123" s="12"/>
      <c r="B123" s="13"/>
      <c r="C123" s="11" t="s">
        <v>26</v>
      </c>
      <c r="D123" s="12"/>
      <c r="E123" s="12"/>
      <c r="F123" s="16" t="str">
        <f>IF(E18="","",E18)</f>
        <v>Vyplň údaj</v>
      </c>
      <c r="G123" s="12"/>
      <c r="H123" s="12"/>
      <c r="I123" s="11" t="s">
        <v>30</v>
      </c>
      <c r="J123" s="48" t="str">
        <f>E24</f>
        <v xml:space="preserve"> </v>
      </c>
      <c r="K123" s="12"/>
      <c r="L123" s="14"/>
      <c r="S123" s="12"/>
      <c r="T123" s="12"/>
      <c r="U123" s="12"/>
      <c r="V123" s="12"/>
      <c r="W123" s="12"/>
      <c r="X123" s="12"/>
      <c r="Y123" s="12"/>
      <c r="Z123" s="12"/>
      <c r="AA123" s="12"/>
      <c r="AB123" s="12"/>
      <c r="AC123" s="12"/>
      <c r="AD123" s="12"/>
      <c r="AE123" s="12"/>
    </row>
    <row r="124" spans="1:31" s="15" customFormat="1" ht="10.35" customHeight="1">
      <c r="A124" s="12"/>
      <c r="B124" s="13"/>
      <c r="C124" s="12"/>
      <c r="D124" s="12"/>
      <c r="E124" s="12"/>
      <c r="F124" s="12"/>
      <c r="G124" s="12"/>
      <c r="H124" s="12"/>
      <c r="I124" s="12"/>
      <c r="J124" s="12"/>
      <c r="K124" s="12"/>
      <c r="L124" s="14"/>
      <c r="S124" s="12"/>
      <c r="T124" s="12"/>
      <c r="U124" s="12"/>
      <c r="V124" s="12"/>
      <c r="W124" s="12"/>
      <c r="X124" s="12"/>
      <c r="Y124" s="12"/>
      <c r="Z124" s="12"/>
      <c r="AA124" s="12"/>
      <c r="AB124" s="12"/>
      <c r="AC124" s="12"/>
      <c r="AD124" s="12"/>
      <c r="AE124" s="12"/>
    </row>
    <row r="125" spans="1:31" s="71" customFormat="1" ht="29.25" customHeight="1">
      <c r="A125" s="62"/>
      <c r="B125" s="63"/>
      <c r="C125" s="64" t="s">
        <v>162</v>
      </c>
      <c r="D125" s="65" t="s">
        <v>57</v>
      </c>
      <c r="E125" s="65" t="s">
        <v>53</v>
      </c>
      <c r="F125" s="65" t="s">
        <v>54</v>
      </c>
      <c r="G125" s="65" t="s">
        <v>163</v>
      </c>
      <c r="H125" s="65" t="s">
        <v>164</v>
      </c>
      <c r="I125" s="65" t="s">
        <v>165</v>
      </c>
      <c r="J125" s="65" t="s">
        <v>137</v>
      </c>
      <c r="K125" s="66" t="s">
        <v>166</v>
      </c>
      <c r="L125" s="67"/>
      <c r="M125" s="68" t="s">
        <v>1</v>
      </c>
      <c r="N125" s="69" t="s">
        <v>36</v>
      </c>
      <c r="O125" s="69" t="s">
        <v>167</v>
      </c>
      <c r="P125" s="69" t="s">
        <v>168</v>
      </c>
      <c r="Q125" s="69" t="s">
        <v>169</v>
      </c>
      <c r="R125" s="69" t="s">
        <v>170</v>
      </c>
      <c r="S125" s="69" t="s">
        <v>171</v>
      </c>
      <c r="T125" s="70" t="s">
        <v>172</v>
      </c>
      <c r="U125" s="62"/>
      <c r="V125" s="62"/>
      <c r="W125" s="62"/>
      <c r="X125" s="62"/>
      <c r="Y125" s="62"/>
      <c r="Z125" s="62"/>
      <c r="AA125" s="62"/>
      <c r="AB125" s="62"/>
      <c r="AC125" s="62"/>
      <c r="AD125" s="62"/>
      <c r="AE125" s="62"/>
    </row>
    <row r="126" spans="1:63" s="15" customFormat="1" ht="22.7" customHeight="1">
      <c r="A126" s="12"/>
      <c r="B126" s="13"/>
      <c r="C126" s="72" t="s">
        <v>173</v>
      </c>
      <c r="D126" s="12"/>
      <c r="E126" s="12"/>
      <c r="F126" s="12"/>
      <c r="G126" s="12"/>
      <c r="H126" s="12"/>
      <c r="I126" s="12"/>
      <c r="J126" s="73">
        <f>BK126</f>
        <v>0</v>
      </c>
      <c r="K126" s="12"/>
      <c r="L126" s="13"/>
      <c r="M126" s="74"/>
      <c r="N126" s="75"/>
      <c r="O126" s="23"/>
      <c r="P126" s="76">
        <f>P127</f>
        <v>0</v>
      </c>
      <c r="Q126" s="23"/>
      <c r="R126" s="76">
        <f>R127</f>
        <v>0</v>
      </c>
      <c r="S126" s="23"/>
      <c r="T126" s="77">
        <f>T127</f>
        <v>0</v>
      </c>
      <c r="U126" s="12"/>
      <c r="V126" s="12"/>
      <c r="W126" s="12"/>
      <c r="X126" s="12"/>
      <c r="Y126" s="12"/>
      <c r="Z126" s="12"/>
      <c r="AA126" s="12"/>
      <c r="AB126" s="12"/>
      <c r="AC126" s="12"/>
      <c r="AD126" s="12"/>
      <c r="AE126" s="12"/>
      <c r="AT126" s="5" t="s">
        <v>71</v>
      </c>
      <c r="AU126" s="5" t="s">
        <v>139</v>
      </c>
      <c r="BK126" s="78">
        <f>BK127</f>
        <v>0</v>
      </c>
    </row>
    <row r="127" spans="2:63" s="79" customFormat="1" ht="26.1" customHeight="1">
      <c r="B127" s="80"/>
      <c r="D127" s="81" t="s">
        <v>71</v>
      </c>
      <c r="E127" s="82" t="s">
        <v>174</v>
      </c>
      <c r="F127" s="82" t="s">
        <v>175</v>
      </c>
      <c r="J127" s="83">
        <f>BK127</f>
        <v>0</v>
      </c>
      <c r="L127" s="80"/>
      <c r="M127" s="84"/>
      <c r="N127" s="85"/>
      <c r="O127" s="85"/>
      <c r="P127" s="86">
        <f>P128+P173+P182+P184+P202+P214+P216+P237+P244</f>
        <v>0</v>
      </c>
      <c r="Q127" s="85"/>
      <c r="R127" s="86">
        <f>R128+R173+R182+R184+R202+R214+R216+R237+R244</f>
        <v>0</v>
      </c>
      <c r="S127" s="85"/>
      <c r="T127" s="87">
        <f>T128+T173+T182+T184+T202+T214+T216+T237+T244</f>
        <v>0</v>
      </c>
      <c r="AR127" s="81" t="s">
        <v>76</v>
      </c>
      <c r="AT127" s="88" t="s">
        <v>71</v>
      </c>
      <c r="AU127" s="88" t="s">
        <v>72</v>
      </c>
      <c r="AY127" s="81" t="s">
        <v>176</v>
      </c>
      <c r="BK127" s="89">
        <f>BK128+BK173+BK182+BK184+BK202+BK214+BK216+BK237+BK244</f>
        <v>0</v>
      </c>
    </row>
    <row r="128" spans="2:63" s="79" customFormat="1" ht="22.7" customHeight="1">
      <c r="B128" s="80"/>
      <c r="D128" s="81" t="s">
        <v>71</v>
      </c>
      <c r="E128" s="90" t="s">
        <v>76</v>
      </c>
      <c r="F128" s="90" t="s">
        <v>177</v>
      </c>
      <c r="J128" s="91">
        <f>BK128</f>
        <v>0</v>
      </c>
      <c r="L128" s="80"/>
      <c r="M128" s="84"/>
      <c r="N128" s="85"/>
      <c r="O128" s="85"/>
      <c r="P128" s="86">
        <f>SUM(P129:P172)</f>
        <v>0</v>
      </c>
      <c r="Q128" s="85"/>
      <c r="R128" s="86">
        <f>SUM(R129:R172)</f>
        <v>0</v>
      </c>
      <c r="S128" s="85"/>
      <c r="T128" s="87">
        <f>SUM(T129:T172)</f>
        <v>0</v>
      </c>
      <c r="AR128" s="81" t="s">
        <v>76</v>
      </c>
      <c r="AT128" s="88" t="s">
        <v>71</v>
      </c>
      <c r="AU128" s="88" t="s">
        <v>76</v>
      </c>
      <c r="AY128" s="81" t="s">
        <v>176</v>
      </c>
      <c r="BK128" s="89">
        <f>SUM(BK129:BK172)</f>
        <v>0</v>
      </c>
    </row>
    <row r="129" spans="1:65" s="15" customFormat="1" ht="16.5" customHeight="1">
      <c r="A129" s="12"/>
      <c r="B129" s="13"/>
      <c r="C129" s="92" t="s">
        <v>76</v>
      </c>
      <c r="D129" s="92" t="s">
        <v>178</v>
      </c>
      <c r="E129" s="93" t="s">
        <v>2763</v>
      </c>
      <c r="F129" s="94" t="s">
        <v>2764</v>
      </c>
      <c r="G129" s="95" t="s">
        <v>181</v>
      </c>
      <c r="H129" s="96">
        <v>149.054</v>
      </c>
      <c r="I129" s="1">
        <v>0</v>
      </c>
      <c r="J129" s="97">
        <f>ROUND(I129*H129,2)</f>
        <v>0</v>
      </c>
      <c r="K129" s="94" t="s">
        <v>182</v>
      </c>
      <c r="L129" s="13"/>
      <c r="M129" s="98" t="s">
        <v>1</v>
      </c>
      <c r="N129" s="99" t="s">
        <v>37</v>
      </c>
      <c r="O129" s="100"/>
      <c r="P129" s="101">
        <f>O129*H129</f>
        <v>0</v>
      </c>
      <c r="Q129" s="101">
        <v>0</v>
      </c>
      <c r="R129" s="101">
        <f>Q129*H129</f>
        <v>0</v>
      </c>
      <c r="S129" s="101">
        <v>0</v>
      </c>
      <c r="T129" s="102">
        <f>S129*H129</f>
        <v>0</v>
      </c>
      <c r="U129" s="12"/>
      <c r="V129" s="12"/>
      <c r="W129" s="12"/>
      <c r="X129" s="12"/>
      <c r="Y129" s="12"/>
      <c r="Z129" s="12"/>
      <c r="AA129" s="12"/>
      <c r="AB129" s="12"/>
      <c r="AC129" s="12"/>
      <c r="AD129" s="12"/>
      <c r="AE129" s="12"/>
      <c r="AR129" s="103" t="s">
        <v>86</v>
      </c>
      <c r="AT129" s="103" t="s">
        <v>178</v>
      </c>
      <c r="AU129" s="103" t="s">
        <v>80</v>
      </c>
      <c r="AY129" s="5" t="s">
        <v>176</v>
      </c>
      <c r="BE129" s="104">
        <f>IF(N129="základní",J129,0)</f>
        <v>0</v>
      </c>
      <c r="BF129" s="104">
        <f>IF(N129="snížená",J129,0)</f>
        <v>0</v>
      </c>
      <c r="BG129" s="104">
        <f>IF(N129="zákl. přenesená",J129,0)</f>
        <v>0</v>
      </c>
      <c r="BH129" s="104">
        <f>IF(N129="sníž. přenesená",J129,0)</f>
        <v>0</v>
      </c>
      <c r="BI129" s="104">
        <f>IF(N129="nulová",J129,0)</f>
        <v>0</v>
      </c>
      <c r="BJ129" s="5" t="s">
        <v>76</v>
      </c>
      <c r="BK129" s="104">
        <f>ROUND(I129*H129,2)</f>
        <v>0</v>
      </c>
      <c r="BL129" s="5" t="s">
        <v>86</v>
      </c>
      <c r="BM129" s="103" t="s">
        <v>80</v>
      </c>
    </row>
    <row r="130" spans="2:51" s="167" customFormat="1" ht="12">
      <c r="B130" s="168"/>
      <c r="D130" s="105" t="s">
        <v>186</v>
      </c>
      <c r="E130" s="169" t="s">
        <v>1</v>
      </c>
      <c r="F130" s="170" t="s">
        <v>2765</v>
      </c>
      <c r="H130" s="169" t="s">
        <v>1</v>
      </c>
      <c r="L130" s="168"/>
      <c r="M130" s="171"/>
      <c r="N130" s="172"/>
      <c r="O130" s="172"/>
      <c r="P130" s="172"/>
      <c r="Q130" s="172"/>
      <c r="R130" s="172"/>
      <c r="S130" s="172"/>
      <c r="T130" s="173"/>
      <c r="AT130" s="169" t="s">
        <v>186</v>
      </c>
      <c r="AU130" s="169" t="s">
        <v>80</v>
      </c>
      <c r="AV130" s="167" t="s">
        <v>76</v>
      </c>
      <c r="AW130" s="167" t="s">
        <v>29</v>
      </c>
      <c r="AX130" s="167" t="s">
        <v>72</v>
      </c>
      <c r="AY130" s="169" t="s">
        <v>176</v>
      </c>
    </row>
    <row r="131" spans="2:51" s="174" customFormat="1" ht="12">
      <c r="B131" s="175"/>
      <c r="D131" s="105" t="s">
        <v>186</v>
      </c>
      <c r="E131" s="176" t="s">
        <v>1</v>
      </c>
      <c r="F131" s="177" t="s">
        <v>2766</v>
      </c>
      <c r="H131" s="178">
        <v>78.78</v>
      </c>
      <c r="L131" s="175"/>
      <c r="M131" s="179"/>
      <c r="N131" s="180"/>
      <c r="O131" s="180"/>
      <c r="P131" s="180"/>
      <c r="Q131" s="180"/>
      <c r="R131" s="180"/>
      <c r="S131" s="180"/>
      <c r="T131" s="181"/>
      <c r="AT131" s="176" t="s">
        <v>186</v>
      </c>
      <c r="AU131" s="176" t="s">
        <v>80</v>
      </c>
      <c r="AV131" s="174" t="s">
        <v>80</v>
      </c>
      <c r="AW131" s="174" t="s">
        <v>29</v>
      </c>
      <c r="AX131" s="174" t="s">
        <v>72</v>
      </c>
      <c r="AY131" s="176" t="s">
        <v>176</v>
      </c>
    </row>
    <row r="132" spans="2:51" s="174" customFormat="1" ht="12">
      <c r="B132" s="175"/>
      <c r="D132" s="105" t="s">
        <v>186</v>
      </c>
      <c r="E132" s="176" t="s">
        <v>1</v>
      </c>
      <c r="F132" s="177" t="s">
        <v>2767</v>
      </c>
      <c r="H132" s="178">
        <v>18.72</v>
      </c>
      <c r="L132" s="175"/>
      <c r="M132" s="179"/>
      <c r="N132" s="180"/>
      <c r="O132" s="180"/>
      <c r="P132" s="180"/>
      <c r="Q132" s="180"/>
      <c r="R132" s="180"/>
      <c r="S132" s="180"/>
      <c r="T132" s="181"/>
      <c r="AT132" s="176" t="s">
        <v>186</v>
      </c>
      <c r="AU132" s="176" t="s">
        <v>80</v>
      </c>
      <c r="AV132" s="174" t="s">
        <v>80</v>
      </c>
      <c r="AW132" s="174" t="s">
        <v>29</v>
      </c>
      <c r="AX132" s="174" t="s">
        <v>72</v>
      </c>
      <c r="AY132" s="176" t="s">
        <v>176</v>
      </c>
    </row>
    <row r="133" spans="2:51" s="174" customFormat="1" ht="12">
      <c r="B133" s="175"/>
      <c r="D133" s="105" t="s">
        <v>186</v>
      </c>
      <c r="E133" s="176" t="s">
        <v>1</v>
      </c>
      <c r="F133" s="177" t="s">
        <v>2768</v>
      </c>
      <c r="H133" s="178">
        <v>51.554</v>
      </c>
      <c r="L133" s="175"/>
      <c r="M133" s="179"/>
      <c r="N133" s="180"/>
      <c r="O133" s="180"/>
      <c r="P133" s="180"/>
      <c r="Q133" s="180"/>
      <c r="R133" s="180"/>
      <c r="S133" s="180"/>
      <c r="T133" s="181"/>
      <c r="AT133" s="176" t="s">
        <v>186</v>
      </c>
      <c r="AU133" s="176" t="s">
        <v>80</v>
      </c>
      <c r="AV133" s="174" t="s">
        <v>80</v>
      </c>
      <c r="AW133" s="174" t="s">
        <v>29</v>
      </c>
      <c r="AX133" s="174" t="s">
        <v>72</v>
      </c>
      <c r="AY133" s="176" t="s">
        <v>176</v>
      </c>
    </row>
    <row r="134" spans="2:51" s="182" customFormat="1" ht="12">
      <c r="B134" s="183"/>
      <c r="D134" s="105" t="s">
        <v>186</v>
      </c>
      <c r="E134" s="184" t="s">
        <v>1</v>
      </c>
      <c r="F134" s="185" t="s">
        <v>191</v>
      </c>
      <c r="H134" s="186">
        <v>149.054</v>
      </c>
      <c r="L134" s="183"/>
      <c r="M134" s="187"/>
      <c r="N134" s="188"/>
      <c r="O134" s="188"/>
      <c r="P134" s="188"/>
      <c r="Q134" s="188"/>
      <c r="R134" s="188"/>
      <c r="S134" s="188"/>
      <c r="T134" s="189"/>
      <c r="AT134" s="184" t="s">
        <v>186</v>
      </c>
      <c r="AU134" s="184" t="s">
        <v>80</v>
      </c>
      <c r="AV134" s="182" t="s">
        <v>86</v>
      </c>
      <c r="AW134" s="182" t="s">
        <v>29</v>
      </c>
      <c r="AX134" s="182" t="s">
        <v>76</v>
      </c>
      <c r="AY134" s="184" t="s">
        <v>176</v>
      </c>
    </row>
    <row r="135" spans="1:65" s="15" customFormat="1" ht="24.2" customHeight="1">
      <c r="A135" s="12"/>
      <c r="B135" s="13"/>
      <c r="C135" s="92" t="s">
        <v>80</v>
      </c>
      <c r="D135" s="92" t="s">
        <v>178</v>
      </c>
      <c r="E135" s="93" t="s">
        <v>2769</v>
      </c>
      <c r="F135" s="94" t="s">
        <v>2770</v>
      </c>
      <c r="G135" s="95" t="s">
        <v>181</v>
      </c>
      <c r="H135" s="96">
        <v>168.99</v>
      </c>
      <c r="I135" s="1">
        <v>0</v>
      </c>
      <c r="J135" s="97">
        <f>ROUND(I135*H135,2)</f>
        <v>0</v>
      </c>
      <c r="K135" s="94" t="s">
        <v>182</v>
      </c>
      <c r="L135" s="13"/>
      <c r="M135" s="98" t="s">
        <v>1</v>
      </c>
      <c r="N135" s="99" t="s">
        <v>37</v>
      </c>
      <c r="O135" s="100"/>
      <c r="P135" s="101">
        <f>O135*H135</f>
        <v>0</v>
      </c>
      <c r="Q135" s="101">
        <v>0</v>
      </c>
      <c r="R135" s="101">
        <f>Q135*H135</f>
        <v>0</v>
      </c>
      <c r="S135" s="101">
        <v>0</v>
      </c>
      <c r="T135" s="102">
        <f>S135*H135</f>
        <v>0</v>
      </c>
      <c r="U135" s="12"/>
      <c r="V135" s="12"/>
      <c r="W135" s="12"/>
      <c r="X135" s="12"/>
      <c r="Y135" s="12"/>
      <c r="Z135" s="12"/>
      <c r="AA135" s="12"/>
      <c r="AB135" s="12"/>
      <c r="AC135" s="12"/>
      <c r="AD135" s="12"/>
      <c r="AE135" s="12"/>
      <c r="AR135" s="103" t="s">
        <v>86</v>
      </c>
      <c r="AT135" s="103" t="s">
        <v>178</v>
      </c>
      <c r="AU135" s="103" t="s">
        <v>80</v>
      </c>
      <c r="AY135" s="5" t="s">
        <v>176</v>
      </c>
      <c r="BE135" s="104">
        <f>IF(N135="základní",J135,0)</f>
        <v>0</v>
      </c>
      <c r="BF135" s="104">
        <f>IF(N135="snížená",J135,0)</f>
        <v>0</v>
      </c>
      <c r="BG135" s="104">
        <f>IF(N135="zákl. přenesená",J135,0)</f>
        <v>0</v>
      </c>
      <c r="BH135" s="104">
        <f>IF(N135="sníž. přenesená",J135,0)</f>
        <v>0</v>
      </c>
      <c r="BI135" s="104">
        <f>IF(N135="nulová",J135,0)</f>
        <v>0</v>
      </c>
      <c r="BJ135" s="5" t="s">
        <v>76</v>
      </c>
      <c r="BK135" s="104">
        <f>ROUND(I135*H135,2)</f>
        <v>0</v>
      </c>
      <c r="BL135" s="5" t="s">
        <v>86</v>
      </c>
      <c r="BM135" s="103" t="s">
        <v>86</v>
      </c>
    </row>
    <row r="136" spans="2:51" s="167" customFormat="1" ht="12">
      <c r="B136" s="168"/>
      <c r="D136" s="105" t="s">
        <v>186</v>
      </c>
      <c r="E136" s="169" t="s">
        <v>1</v>
      </c>
      <c r="F136" s="170" t="s">
        <v>2771</v>
      </c>
      <c r="H136" s="169" t="s">
        <v>1</v>
      </c>
      <c r="L136" s="168"/>
      <c r="M136" s="171"/>
      <c r="N136" s="172"/>
      <c r="O136" s="172"/>
      <c r="P136" s="172"/>
      <c r="Q136" s="172"/>
      <c r="R136" s="172"/>
      <c r="S136" s="172"/>
      <c r="T136" s="173"/>
      <c r="AT136" s="169" t="s">
        <v>186</v>
      </c>
      <c r="AU136" s="169" t="s">
        <v>80</v>
      </c>
      <c r="AV136" s="167" t="s">
        <v>76</v>
      </c>
      <c r="AW136" s="167" t="s">
        <v>29</v>
      </c>
      <c r="AX136" s="167" t="s">
        <v>72</v>
      </c>
      <c r="AY136" s="169" t="s">
        <v>176</v>
      </c>
    </row>
    <row r="137" spans="2:51" s="167" customFormat="1" ht="12">
      <c r="B137" s="168"/>
      <c r="D137" s="105" t="s">
        <v>186</v>
      </c>
      <c r="E137" s="169" t="s">
        <v>1</v>
      </c>
      <c r="F137" s="170" t="s">
        <v>2772</v>
      </c>
      <c r="H137" s="169" t="s">
        <v>1</v>
      </c>
      <c r="L137" s="168"/>
      <c r="M137" s="171"/>
      <c r="N137" s="172"/>
      <c r="O137" s="172"/>
      <c r="P137" s="172"/>
      <c r="Q137" s="172"/>
      <c r="R137" s="172"/>
      <c r="S137" s="172"/>
      <c r="T137" s="173"/>
      <c r="AT137" s="169" t="s">
        <v>186</v>
      </c>
      <c r="AU137" s="169" t="s">
        <v>80</v>
      </c>
      <c r="AV137" s="167" t="s">
        <v>76</v>
      </c>
      <c r="AW137" s="167" t="s">
        <v>29</v>
      </c>
      <c r="AX137" s="167" t="s">
        <v>72</v>
      </c>
      <c r="AY137" s="169" t="s">
        <v>176</v>
      </c>
    </row>
    <row r="138" spans="2:51" s="174" customFormat="1" ht="12">
      <c r="B138" s="175"/>
      <c r="D138" s="105" t="s">
        <v>186</v>
      </c>
      <c r="E138" s="176" t="s">
        <v>1</v>
      </c>
      <c r="F138" s="177" t="s">
        <v>2773</v>
      </c>
      <c r="H138" s="178">
        <v>89.11</v>
      </c>
      <c r="L138" s="175"/>
      <c r="M138" s="179"/>
      <c r="N138" s="180"/>
      <c r="O138" s="180"/>
      <c r="P138" s="180"/>
      <c r="Q138" s="180"/>
      <c r="R138" s="180"/>
      <c r="S138" s="180"/>
      <c r="T138" s="181"/>
      <c r="AT138" s="176" t="s">
        <v>186</v>
      </c>
      <c r="AU138" s="176" t="s">
        <v>80</v>
      </c>
      <c r="AV138" s="174" t="s">
        <v>80</v>
      </c>
      <c r="AW138" s="174" t="s">
        <v>29</v>
      </c>
      <c r="AX138" s="174" t="s">
        <v>72</v>
      </c>
      <c r="AY138" s="176" t="s">
        <v>176</v>
      </c>
    </row>
    <row r="139" spans="2:51" s="174" customFormat="1" ht="12">
      <c r="B139" s="175"/>
      <c r="D139" s="105" t="s">
        <v>186</v>
      </c>
      <c r="E139" s="176" t="s">
        <v>1</v>
      </c>
      <c r="F139" s="177" t="s">
        <v>2774</v>
      </c>
      <c r="H139" s="178">
        <v>79.88</v>
      </c>
      <c r="L139" s="175"/>
      <c r="M139" s="179"/>
      <c r="N139" s="180"/>
      <c r="O139" s="180"/>
      <c r="P139" s="180"/>
      <c r="Q139" s="180"/>
      <c r="R139" s="180"/>
      <c r="S139" s="180"/>
      <c r="T139" s="181"/>
      <c r="AT139" s="176" t="s">
        <v>186</v>
      </c>
      <c r="AU139" s="176" t="s">
        <v>80</v>
      </c>
      <c r="AV139" s="174" t="s">
        <v>80</v>
      </c>
      <c r="AW139" s="174" t="s">
        <v>29</v>
      </c>
      <c r="AX139" s="174" t="s">
        <v>72</v>
      </c>
      <c r="AY139" s="176" t="s">
        <v>176</v>
      </c>
    </row>
    <row r="140" spans="2:51" s="182" customFormat="1" ht="12">
      <c r="B140" s="183"/>
      <c r="D140" s="105" t="s">
        <v>186</v>
      </c>
      <c r="E140" s="184" t="s">
        <v>1</v>
      </c>
      <c r="F140" s="185" t="s">
        <v>191</v>
      </c>
      <c r="H140" s="186">
        <v>168.99</v>
      </c>
      <c r="L140" s="183"/>
      <c r="M140" s="187"/>
      <c r="N140" s="188"/>
      <c r="O140" s="188"/>
      <c r="P140" s="188"/>
      <c r="Q140" s="188"/>
      <c r="R140" s="188"/>
      <c r="S140" s="188"/>
      <c r="T140" s="189"/>
      <c r="AT140" s="184" t="s">
        <v>186</v>
      </c>
      <c r="AU140" s="184" t="s">
        <v>80</v>
      </c>
      <c r="AV140" s="182" t="s">
        <v>86</v>
      </c>
      <c r="AW140" s="182" t="s">
        <v>29</v>
      </c>
      <c r="AX140" s="182" t="s">
        <v>76</v>
      </c>
      <c r="AY140" s="184" t="s">
        <v>176</v>
      </c>
    </row>
    <row r="141" spans="1:65" s="15" customFormat="1" ht="33" customHeight="1">
      <c r="A141" s="12"/>
      <c r="B141" s="13"/>
      <c r="C141" s="92" t="s">
        <v>83</v>
      </c>
      <c r="D141" s="92" t="s">
        <v>178</v>
      </c>
      <c r="E141" s="93" t="s">
        <v>2775</v>
      </c>
      <c r="F141" s="94" t="s">
        <v>2776</v>
      </c>
      <c r="G141" s="95" t="s">
        <v>185</v>
      </c>
      <c r="H141" s="96">
        <v>302.633</v>
      </c>
      <c r="I141" s="1">
        <v>0</v>
      </c>
      <c r="J141" s="97">
        <f>ROUND(I141*H141,2)</f>
        <v>0</v>
      </c>
      <c r="K141" s="94" t="s">
        <v>182</v>
      </c>
      <c r="L141" s="13"/>
      <c r="M141" s="98" t="s">
        <v>1</v>
      </c>
      <c r="N141" s="99" t="s">
        <v>37</v>
      </c>
      <c r="O141" s="100"/>
      <c r="P141" s="101">
        <f>O141*H141</f>
        <v>0</v>
      </c>
      <c r="Q141" s="101">
        <v>0</v>
      </c>
      <c r="R141" s="101">
        <f>Q141*H141</f>
        <v>0</v>
      </c>
      <c r="S141" s="101">
        <v>0</v>
      </c>
      <c r="T141" s="102">
        <f>S141*H141</f>
        <v>0</v>
      </c>
      <c r="U141" s="12"/>
      <c r="V141" s="12"/>
      <c r="W141" s="12"/>
      <c r="X141" s="12"/>
      <c r="Y141" s="12"/>
      <c r="Z141" s="12"/>
      <c r="AA141" s="12"/>
      <c r="AB141" s="12"/>
      <c r="AC141" s="12"/>
      <c r="AD141" s="12"/>
      <c r="AE141" s="12"/>
      <c r="AR141" s="103" t="s">
        <v>86</v>
      </c>
      <c r="AT141" s="103" t="s">
        <v>178</v>
      </c>
      <c r="AU141" s="103" t="s">
        <v>80</v>
      </c>
      <c r="AY141" s="5" t="s">
        <v>176</v>
      </c>
      <c r="BE141" s="104">
        <f>IF(N141="základní",J141,0)</f>
        <v>0</v>
      </c>
      <c r="BF141" s="104">
        <f>IF(N141="snížená",J141,0)</f>
        <v>0</v>
      </c>
      <c r="BG141" s="104">
        <f>IF(N141="zákl. přenesená",J141,0)</f>
        <v>0</v>
      </c>
      <c r="BH141" s="104">
        <f>IF(N141="sníž. přenesená",J141,0)</f>
        <v>0</v>
      </c>
      <c r="BI141" s="104">
        <f>IF(N141="nulová",J141,0)</f>
        <v>0</v>
      </c>
      <c r="BJ141" s="5" t="s">
        <v>76</v>
      </c>
      <c r="BK141" s="104">
        <f>ROUND(I141*H141,2)</f>
        <v>0</v>
      </c>
      <c r="BL141" s="5" t="s">
        <v>86</v>
      </c>
      <c r="BM141" s="103" t="s">
        <v>92</v>
      </c>
    </row>
    <row r="142" spans="2:51" s="167" customFormat="1" ht="12">
      <c r="B142" s="168"/>
      <c r="D142" s="105" t="s">
        <v>186</v>
      </c>
      <c r="E142" s="169" t="s">
        <v>1</v>
      </c>
      <c r="F142" s="170" t="s">
        <v>2777</v>
      </c>
      <c r="H142" s="169" t="s">
        <v>1</v>
      </c>
      <c r="L142" s="168"/>
      <c r="M142" s="171"/>
      <c r="N142" s="172"/>
      <c r="O142" s="172"/>
      <c r="P142" s="172"/>
      <c r="Q142" s="172"/>
      <c r="R142" s="172"/>
      <c r="S142" s="172"/>
      <c r="T142" s="173"/>
      <c r="AT142" s="169" t="s">
        <v>186</v>
      </c>
      <c r="AU142" s="169" t="s">
        <v>80</v>
      </c>
      <c r="AV142" s="167" t="s">
        <v>76</v>
      </c>
      <c r="AW142" s="167" t="s">
        <v>29</v>
      </c>
      <c r="AX142" s="167" t="s">
        <v>72</v>
      </c>
      <c r="AY142" s="169" t="s">
        <v>176</v>
      </c>
    </row>
    <row r="143" spans="2:51" s="174" customFormat="1" ht="12">
      <c r="B143" s="175"/>
      <c r="D143" s="105" t="s">
        <v>186</v>
      </c>
      <c r="E143" s="176" t="s">
        <v>1</v>
      </c>
      <c r="F143" s="177" t="s">
        <v>2778</v>
      </c>
      <c r="H143" s="178">
        <v>36.887</v>
      </c>
      <c r="L143" s="175"/>
      <c r="M143" s="179"/>
      <c r="N143" s="180"/>
      <c r="O143" s="180"/>
      <c r="P143" s="180"/>
      <c r="Q143" s="180"/>
      <c r="R143" s="180"/>
      <c r="S143" s="180"/>
      <c r="T143" s="181"/>
      <c r="AT143" s="176" t="s">
        <v>186</v>
      </c>
      <c r="AU143" s="176" t="s">
        <v>80</v>
      </c>
      <c r="AV143" s="174" t="s">
        <v>80</v>
      </c>
      <c r="AW143" s="174" t="s">
        <v>29</v>
      </c>
      <c r="AX143" s="174" t="s">
        <v>72</v>
      </c>
      <c r="AY143" s="176" t="s">
        <v>176</v>
      </c>
    </row>
    <row r="144" spans="2:51" s="174" customFormat="1" ht="12">
      <c r="B144" s="175"/>
      <c r="D144" s="105" t="s">
        <v>186</v>
      </c>
      <c r="E144" s="176" t="s">
        <v>1</v>
      </c>
      <c r="F144" s="177" t="s">
        <v>2773</v>
      </c>
      <c r="H144" s="178">
        <v>89.11</v>
      </c>
      <c r="L144" s="175"/>
      <c r="M144" s="179"/>
      <c r="N144" s="180"/>
      <c r="O144" s="180"/>
      <c r="P144" s="180"/>
      <c r="Q144" s="180"/>
      <c r="R144" s="180"/>
      <c r="S144" s="180"/>
      <c r="T144" s="181"/>
      <c r="AT144" s="176" t="s">
        <v>186</v>
      </c>
      <c r="AU144" s="176" t="s">
        <v>80</v>
      </c>
      <c r="AV144" s="174" t="s">
        <v>80</v>
      </c>
      <c r="AW144" s="174" t="s">
        <v>29</v>
      </c>
      <c r="AX144" s="174" t="s">
        <v>72</v>
      </c>
      <c r="AY144" s="176" t="s">
        <v>176</v>
      </c>
    </row>
    <row r="145" spans="2:51" s="174" customFormat="1" ht="12">
      <c r="B145" s="175"/>
      <c r="D145" s="105" t="s">
        <v>186</v>
      </c>
      <c r="E145" s="176" t="s">
        <v>1</v>
      </c>
      <c r="F145" s="177" t="s">
        <v>2779</v>
      </c>
      <c r="H145" s="178">
        <v>14.875</v>
      </c>
      <c r="L145" s="175"/>
      <c r="M145" s="179"/>
      <c r="N145" s="180"/>
      <c r="O145" s="180"/>
      <c r="P145" s="180"/>
      <c r="Q145" s="180"/>
      <c r="R145" s="180"/>
      <c r="S145" s="180"/>
      <c r="T145" s="181"/>
      <c r="AT145" s="176" t="s">
        <v>186</v>
      </c>
      <c r="AU145" s="176" t="s">
        <v>80</v>
      </c>
      <c r="AV145" s="174" t="s">
        <v>80</v>
      </c>
      <c r="AW145" s="174" t="s">
        <v>29</v>
      </c>
      <c r="AX145" s="174" t="s">
        <v>72</v>
      </c>
      <c r="AY145" s="176" t="s">
        <v>176</v>
      </c>
    </row>
    <row r="146" spans="2:51" s="174" customFormat="1" ht="12">
      <c r="B146" s="175"/>
      <c r="D146" s="105" t="s">
        <v>186</v>
      </c>
      <c r="E146" s="176" t="s">
        <v>1</v>
      </c>
      <c r="F146" s="177" t="s">
        <v>2780</v>
      </c>
      <c r="H146" s="178">
        <v>149.325</v>
      </c>
      <c r="L146" s="175"/>
      <c r="M146" s="179"/>
      <c r="N146" s="180"/>
      <c r="O146" s="180"/>
      <c r="P146" s="180"/>
      <c r="Q146" s="180"/>
      <c r="R146" s="180"/>
      <c r="S146" s="180"/>
      <c r="T146" s="181"/>
      <c r="AT146" s="176" t="s">
        <v>186</v>
      </c>
      <c r="AU146" s="176" t="s">
        <v>80</v>
      </c>
      <c r="AV146" s="174" t="s">
        <v>80</v>
      </c>
      <c r="AW146" s="174" t="s">
        <v>29</v>
      </c>
      <c r="AX146" s="174" t="s">
        <v>72</v>
      </c>
      <c r="AY146" s="176" t="s">
        <v>176</v>
      </c>
    </row>
    <row r="147" spans="2:51" s="167" customFormat="1" ht="12">
      <c r="B147" s="168"/>
      <c r="D147" s="105" t="s">
        <v>186</v>
      </c>
      <c r="E147" s="169" t="s">
        <v>1</v>
      </c>
      <c r="F147" s="170" t="s">
        <v>2781</v>
      </c>
      <c r="H147" s="169" t="s">
        <v>1</v>
      </c>
      <c r="L147" s="168"/>
      <c r="M147" s="171"/>
      <c r="N147" s="172"/>
      <c r="O147" s="172"/>
      <c r="P147" s="172"/>
      <c r="Q147" s="172"/>
      <c r="R147" s="172"/>
      <c r="S147" s="172"/>
      <c r="T147" s="173"/>
      <c r="AT147" s="169" t="s">
        <v>186</v>
      </c>
      <c r="AU147" s="169" t="s">
        <v>80</v>
      </c>
      <c r="AV147" s="167" t="s">
        <v>76</v>
      </c>
      <c r="AW147" s="167" t="s">
        <v>29</v>
      </c>
      <c r="AX147" s="167" t="s">
        <v>72</v>
      </c>
      <c r="AY147" s="169" t="s">
        <v>176</v>
      </c>
    </row>
    <row r="148" spans="2:51" s="174" customFormat="1" ht="22.5">
      <c r="B148" s="175"/>
      <c r="D148" s="105" t="s">
        <v>186</v>
      </c>
      <c r="E148" s="176" t="s">
        <v>1</v>
      </c>
      <c r="F148" s="177" t="s">
        <v>2782</v>
      </c>
      <c r="H148" s="178">
        <v>10.151</v>
      </c>
      <c r="L148" s="175"/>
      <c r="M148" s="179"/>
      <c r="N148" s="180"/>
      <c r="O148" s="180"/>
      <c r="P148" s="180"/>
      <c r="Q148" s="180"/>
      <c r="R148" s="180"/>
      <c r="S148" s="180"/>
      <c r="T148" s="181"/>
      <c r="AT148" s="176" t="s">
        <v>186</v>
      </c>
      <c r="AU148" s="176" t="s">
        <v>80</v>
      </c>
      <c r="AV148" s="174" t="s">
        <v>80</v>
      </c>
      <c r="AW148" s="174" t="s">
        <v>29</v>
      </c>
      <c r="AX148" s="174" t="s">
        <v>72</v>
      </c>
      <c r="AY148" s="176" t="s">
        <v>176</v>
      </c>
    </row>
    <row r="149" spans="2:51" s="174" customFormat="1" ht="12">
      <c r="B149" s="175"/>
      <c r="D149" s="105" t="s">
        <v>186</v>
      </c>
      <c r="E149" s="176" t="s">
        <v>1</v>
      </c>
      <c r="F149" s="177" t="s">
        <v>2783</v>
      </c>
      <c r="H149" s="178">
        <v>2.285</v>
      </c>
      <c r="L149" s="175"/>
      <c r="M149" s="179"/>
      <c r="N149" s="180"/>
      <c r="O149" s="180"/>
      <c r="P149" s="180"/>
      <c r="Q149" s="180"/>
      <c r="R149" s="180"/>
      <c r="S149" s="180"/>
      <c r="T149" s="181"/>
      <c r="AT149" s="176" t="s">
        <v>186</v>
      </c>
      <c r="AU149" s="176" t="s">
        <v>80</v>
      </c>
      <c r="AV149" s="174" t="s">
        <v>80</v>
      </c>
      <c r="AW149" s="174" t="s">
        <v>29</v>
      </c>
      <c r="AX149" s="174" t="s">
        <v>72</v>
      </c>
      <c r="AY149" s="176" t="s">
        <v>176</v>
      </c>
    </row>
    <row r="150" spans="2:51" s="182" customFormat="1" ht="12">
      <c r="B150" s="183"/>
      <c r="D150" s="105" t="s">
        <v>186</v>
      </c>
      <c r="E150" s="184" t="s">
        <v>1</v>
      </c>
      <c r="F150" s="185" t="s">
        <v>191</v>
      </c>
      <c r="H150" s="186">
        <v>302.63300000000004</v>
      </c>
      <c r="L150" s="183"/>
      <c r="M150" s="187"/>
      <c r="N150" s="188"/>
      <c r="O150" s="188"/>
      <c r="P150" s="188"/>
      <c r="Q150" s="188"/>
      <c r="R150" s="188"/>
      <c r="S150" s="188"/>
      <c r="T150" s="189"/>
      <c r="AT150" s="184" t="s">
        <v>186</v>
      </c>
      <c r="AU150" s="184" t="s">
        <v>80</v>
      </c>
      <c r="AV150" s="182" t="s">
        <v>86</v>
      </c>
      <c r="AW150" s="182" t="s">
        <v>29</v>
      </c>
      <c r="AX150" s="182" t="s">
        <v>76</v>
      </c>
      <c r="AY150" s="184" t="s">
        <v>176</v>
      </c>
    </row>
    <row r="151" spans="1:65" s="15" customFormat="1" ht="37.7" customHeight="1">
      <c r="A151" s="12"/>
      <c r="B151" s="13"/>
      <c r="C151" s="92" t="s">
        <v>86</v>
      </c>
      <c r="D151" s="92" t="s">
        <v>178</v>
      </c>
      <c r="E151" s="93" t="s">
        <v>2784</v>
      </c>
      <c r="F151" s="94" t="s">
        <v>2785</v>
      </c>
      <c r="G151" s="95" t="s">
        <v>185</v>
      </c>
      <c r="H151" s="96">
        <v>275.943</v>
      </c>
      <c r="I151" s="1">
        <v>0</v>
      </c>
      <c r="J151" s="97">
        <f>ROUND(I151*H151,2)</f>
        <v>0</v>
      </c>
      <c r="K151" s="94" t="s">
        <v>182</v>
      </c>
      <c r="L151" s="13"/>
      <c r="M151" s="98" t="s">
        <v>1</v>
      </c>
      <c r="N151" s="99" t="s">
        <v>37</v>
      </c>
      <c r="O151" s="100"/>
      <c r="P151" s="101">
        <f>O151*H151</f>
        <v>0</v>
      </c>
      <c r="Q151" s="101">
        <v>0</v>
      </c>
      <c r="R151" s="101">
        <f>Q151*H151</f>
        <v>0</v>
      </c>
      <c r="S151" s="101">
        <v>0</v>
      </c>
      <c r="T151" s="102">
        <f>S151*H151</f>
        <v>0</v>
      </c>
      <c r="U151" s="12"/>
      <c r="V151" s="12"/>
      <c r="W151" s="12"/>
      <c r="X151" s="12"/>
      <c r="Y151" s="12"/>
      <c r="Z151" s="12"/>
      <c r="AA151" s="12"/>
      <c r="AB151" s="12"/>
      <c r="AC151" s="12"/>
      <c r="AD151" s="12"/>
      <c r="AE151" s="12"/>
      <c r="AR151" s="103" t="s">
        <v>86</v>
      </c>
      <c r="AT151" s="103" t="s">
        <v>178</v>
      </c>
      <c r="AU151" s="103" t="s">
        <v>80</v>
      </c>
      <c r="AY151" s="5" t="s">
        <v>176</v>
      </c>
      <c r="BE151" s="104">
        <f>IF(N151="základní",J151,0)</f>
        <v>0</v>
      </c>
      <c r="BF151" s="104">
        <f>IF(N151="snížená",J151,0)</f>
        <v>0</v>
      </c>
      <c r="BG151" s="104">
        <f>IF(N151="zákl. přenesená",J151,0)</f>
        <v>0</v>
      </c>
      <c r="BH151" s="104">
        <f>IF(N151="sníž. přenesená",J151,0)</f>
        <v>0</v>
      </c>
      <c r="BI151" s="104">
        <f>IF(N151="nulová",J151,0)</f>
        <v>0</v>
      </c>
      <c r="BJ151" s="5" t="s">
        <v>76</v>
      </c>
      <c r="BK151" s="104">
        <f>ROUND(I151*H151,2)</f>
        <v>0</v>
      </c>
      <c r="BL151" s="5" t="s">
        <v>86</v>
      </c>
      <c r="BM151" s="103" t="s">
        <v>98</v>
      </c>
    </row>
    <row r="152" spans="2:51" s="174" customFormat="1" ht="12">
      <c r="B152" s="175"/>
      <c r="D152" s="105" t="s">
        <v>186</v>
      </c>
      <c r="E152" s="176" t="s">
        <v>1</v>
      </c>
      <c r="F152" s="177" t="s">
        <v>2786</v>
      </c>
      <c r="H152" s="178">
        <v>275.943</v>
      </c>
      <c r="L152" s="175"/>
      <c r="M152" s="179"/>
      <c r="N152" s="180"/>
      <c r="O152" s="180"/>
      <c r="P152" s="180"/>
      <c r="Q152" s="180"/>
      <c r="R152" s="180"/>
      <c r="S152" s="180"/>
      <c r="T152" s="181"/>
      <c r="AT152" s="176" t="s">
        <v>186</v>
      </c>
      <c r="AU152" s="176" t="s">
        <v>80</v>
      </c>
      <c r="AV152" s="174" t="s">
        <v>80</v>
      </c>
      <c r="AW152" s="174" t="s">
        <v>29</v>
      </c>
      <c r="AX152" s="174" t="s">
        <v>72</v>
      </c>
      <c r="AY152" s="176" t="s">
        <v>176</v>
      </c>
    </row>
    <row r="153" spans="2:51" s="182" customFormat="1" ht="12">
      <c r="B153" s="183"/>
      <c r="D153" s="105" t="s">
        <v>186</v>
      </c>
      <c r="E153" s="184" t="s">
        <v>1</v>
      </c>
      <c r="F153" s="185" t="s">
        <v>191</v>
      </c>
      <c r="H153" s="186">
        <v>275.943</v>
      </c>
      <c r="L153" s="183"/>
      <c r="M153" s="187"/>
      <c r="N153" s="188"/>
      <c r="O153" s="188"/>
      <c r="P153" s="188"/>
      <c r="Q153" s="188"/>
      <c r="R153" s="188"/>
      <c r="S153" s="188"/>
      <c r="T153" s="189"/>
      <c r="AT153" s="184" t="s">
        <v>186</v>
      </c>
      <c r="AU153" s="184" t="s">
        <v>80</v>
      </c>
      <c r="AV153" s="182" t="s">
        <v>86</v>
      </c>
      <c r="AW153" s="182" t="s">
        <v>29</v>
      </c>
      <c r="AX153" s="182" t="s">
        <v>76</v>
      </c>
      <c r="AY153" s="184" t="s">
        <v>176</v>
      </c>
    </row>
    <row r="154" spans="1:65" s="15" customFormat="1" ht="24.2" customHeight="1">
      <c r="A154" s="12"/>
      <c r="B154" s="13"/>
      <c r="C154" s="92" t="s">
        <v>89</v>
      </c>
      <c r="D154" s="92" t="s">
        <v>178</v>
      </c>
      <c r="E154" s="93" t="s">
        <v>2787</v>
      </c>
      <c r="F154" s="94" t="s">
        <v>2788</v>
      </c>
      <c r="G154" s="95" t="s">
        <v>221</v>
      </c>
      <c r="H154" s="96">
        <v>551.886</v>
      </c>
      <c r="I154" s="1">
        <v>0</v>
      </c>
      <c r="J154" s="97">
        <f>ROUND(I154*H154,2)</f>
        <v>0</v>
      </c>
      <c r="K154" s="94" t="s">
        <v>182</v>
      </c>
      <c r="L154" s="13"/>
      <c r="M154" s="98" t="s">
        <v>1</v>
      </c>
      <c r="N154" s="99" t="s">
        <v>37</v>
      </c>
      <c r="O154" s="100"/>
      <c r="P154" s="101">
        <f>O154*H154</f>
        <v>0</v>
      </c>
      <c r="Q154" s="101">
        <v>0</v>
      </c>
      <c r="R154" s="101">
        <f>Q154*H154</f>
        <v>0</v>
      </c>
      <c r="S154" s="101">
        <v>0</v>
      </c>
      <c r="T154" s="102">
        <f>S154*H154</f>
        <v>0</v>
      </c>
      <c r="U154" s="12"/>
      <c r="V154" s="12"/>
      <c r="W154" s="12"/>
      <c r="X154" s="12"/>
      <c r="Y154" s="12"/>
      <c r="Z154" s="12"/>
      <c r="AA154" s="12"/>
      <c r="AB154" s="12"/>
      <c r="AC154" s="12"/>
      <c r="AD154" s="12"/>
      <c r="AE154" s="12"/>
      <c r="AR154" s="103" t="s">
        <v>86</v>
      </c>
      <c r="AT154" s="103" t="s">
        <v>178</v>
      </c>
      <c r="AU154" s="103" t="s">
        <v>80</v>
      </c>
      <c r="AY154" s="5" t="s">
        <v>176</v>
      </c>
      <c r="BE154" s="104">
        <f>IF(N154="základní",J154,0)</f>
        <v>0</v>
      </c>
      <c r="BF154" s="104">
        <f>IF(N154="snížená",J154,0)</f>
        <v>0</v>
      </c>
      <c r="BG154" s="104">
        <f>IF(N154="zákl. přenesená",J154,0)</f>
        <v>0</v>
      </c>
      <c r="BH154" s="104">
        <f>IF(N154="sníž. přenesená",J154,0)</f>
        <v>0</v>
      </c>
      <c r="BI154" s="104">
        <f>IF(N154="nulová",J154,0)</f>
        <v>0</v>
      </c>
      <c r="BJ154" s="5" t="s">
        <v>76</v>
      </c>
      <c r="BK154" s="104">
        <f>ROUND(I154*H154,2)</f>
        <v>0</v>
      </c>
      <c r="BL154" s="5" t="s">
        <v>86</v>
      </c>
      <c r="BM154" s="103" t="s">
        <v>129</v>
      </c>
    </row>
    <row r="155" spans="2:51" s="174" customFormat="1" ht="12">
      <c r="B155" s="175"/>
      <c r="D155" s="105" t="s">
        <v>186</v>
      </c>
      <c r="E155" s="176" t="s">
        <v>1</v>
      </c>
      <c r="F155" s="177" t="s">
        <v>2789</v>
      </c>
      <c r="H155" s="178">
        <v>551.886</v>
      </c>
      <c r="L155" s="175"/>
      <c r="M155" s="179"/>
      <c r="N155" s="180"/>
      <c r="O155" s="180"/>
      <c r="P155" s="180"/>
      <c r="Q155" s="180"/>
      <c r="R155" s="180"/>
      <c r="S155" s="180"/>
      <c r="T155" s="181"/>
      <c r="AT155" s="176" t="s">
        <v>186</v>
      </c>
      <c r="AU155" s="176" t="s">
        <v>80</v>
      </c>
      <c r="AV155" s="174" t="s">
        <v>80</v>
      </c>
      <c r="AW155" s="174" t="s">
        <v>29</v>
      </c>
      <c r="AX155" s="174" t="s">
        <v>72</v>
      </c>
      <c r="AY155" s="176" t="s">
        <v>176</v>
      </c>
    </row>
    <row r="156" spans="2:51" s="182" customFormat="1" ht="12">
      <c r="B156" s="183"/>
      <c r="D156" s="105" t="s">
        <v>186</v>
      </c>
      <c r="E156" s="184" t="s">
        <v>1</v>
      </c>
      <c r="F156" s="185" t="s">
        <v>191</v>
      </c>
      <c r="H156" s="186">
        <v>551.886</v>
      </c>
      <c r="L156" s="183"/>
      <c r="M156" s="187"/>
      <c r="N156" s="188"/>
      <c r="O156" s="188"/>
      <c r="P156" s="188"/>
      <c r="Q156" s="188"/>
      <c r="R156" s="188"/>
      <c r="S156" s="188"/>
      <c r="T156" s="189"/>
      <c r="AT156" s="184" t="s">
        <v>186</v>
      </c>
      <c r="AU156" s="184" t="s">
        <v>80</v>
      </c>
      <c r="AV156" s="182" t="s">
        <v>86</v>
      </c>
      <c r="AW156" s="182" t="s">
        <v>29</v>
      </c>
      <c r="AX156" s="182" t="s">
        <v>76</v>
      </c>
      <c r="AY156" s="184" t="s">
        <v>176</v>
      </c>
    </row>
    <row r="157" spans="1:65" s="15" customFormat="1" ht="16.5" customHeight="1">
      <c r="A157" s="12"/>
      <c r="B157" s="13"/>
      <c r="C157" s="92" t="s">
        <v>92</v>
      </c>
      <c r="D157" s="92" t="s">
        <v>178</v>
      </c>
      <c r="E157" s="93" t="s">
        <v>2790</v>
      </c>
      <c r="F157" s="94" t="s">
        <v>2791</v>
      </c>
      <c r="G157" s="95" t="s">
        <v>185</v>
      </c>
      <c r="H157" s="96">
        <v>275.943</v>
      </c>
      <c r="I157" s="1">
        <v>0</v>
      </c>
      <c r="J157" s="97">
        <f>ROUND(I157*H157,2)</f>
        <v>0</v>
      </c>
      <c r="K157" s="94" t="s">
        <v>182</v>
      </c>
      <c r="L157" s="13"/>
      <c r="M157" s="98" t="s">
        <v>1</v>
      </c>
      <c r="N157" s="99" t="s">
        <v>37</v>
      </c>
      <c r="O157" s="100"/>
      <c r="P157" s="101">
        <f>O157*H157</f>
        <v>0</v>
      </c>
      <c r="Q157" s="101">
        <v>0</v>
      </c>
      <c r="R157" s="101">
        <f>Q157*H157</f>
        <v>0</v>
      </c>
      <c r="S157" s="101">
        <v>0</v>
      </c>
      <c r="T157" s="102">
        <f>S157*H157</f>
        <v>0</v>
      </c>
      <c r="U157" s="12"/>
      <c r="V157" s="12"/>
      <c r="W157" s="12"/>
      <c r="X157" s="12"/>
      <c r="Y157" s="12"/>
      <c r="Z157" s="12"/>
      <c r="AA157" s="12"/>
      <c r="AB157" s="12"/>
      <c r="AC157" s="12"/>
      <c r="AD157" s="12"/>
      <c r="AE157" s="12"/>
      <c r="AR157" s="103" t="s">
        <v>86</v>
      </c>
      <c r="AT157" s="103" t="s">
        <v>178</v>
      </c>
      <c r="AU157" s="103" t="s">
        <v>80</v>
      </c>
      <c r="AY157" s="5" t="s">
        <v>176</v>
      </c>
      <c r="BE157" s="104">
        <f>IF(N157="základní",J157,0)</f>
        <v>0</v>
      </c>
      <c r="BF157" s="104">
        <f>IF(N157="snížená",J157,0)</f>
        <v>0</v>
      </c>
      <c r="BG157" s="104">
        <f>IF(N157="zákl. přenesená",J157,0)</f>
        <v>0</v>
      </c>
      <c r="BH157" s="104">
        <f>IF(N157="sníž. přenesená",J157,0)</f>
        <v>0</v>
      </c>
      <c r="BI157" s="104">
        <f>IF(N157="nulová",J157,0)</f>
        <v>0</v>
      </c>
      <c r="BJ157" s="5" t="s">
        <v>76</v>
      </c>
      <c r="BK157" s="104">
        <f>ROUND(I157*H157,2)</f>
        <v>0</v>
      </c>
      <c r="BL157" s="5" t="s">
        <v>86</v>
      </c>
      <c r="BM157" s="103" t="s">
        <v>211</v>
      </c>
    </row>
    <row r="158" spans="1:65" s="15" customFormat="1" ht="24.2" customHeight="1">
      <c r="A158" s="12"/>
      <c r="B158" s="13"/>
      <c r="C158" s="92" t="s">
        <v>95</v>
      </c>
      <c r="D158" s="92" t="s">
        <v>178</v>
      </c>
      <c r="E158" s="93" t="s">
        <v>192</v>
      </c>
      <c r="F158" s="94" t="s">
        <v>193</v>
      </c>
      <c r="G158" s="95" t="s">
        <v>185</v>
      </c>
      <c r="H158" s="96">
        <v>26.69</v>
      </c>
      <c r="I158" s="1">
        <v>0</v>
      </c>
      <c r="J158" s="97">
        <f>ROUND(I158*H158,2)</f>
        <v>0</v>
      </c>
      <c r="K158" s="94" t="s">
        <v>182</v>
      </c>
      <c r="L158" s="13"/>
      <c r="M158" s="98" t="s">
        <v>1</v>
      </c>
      <c r="N158" s="99" t="s">
        <v>37</v>
      </c>
      <c r="O158" s="100"/>
      <c r="P158" s="101">
        <f>O158*H158</f>
        <v>0</v>
      </c>
      <c r="Q158" s="101">
        <v>0</v>
      </c>
      <c r="R158" s="101">
        <f>Q158*H158</f>
        <v>0</v>
      </c>
      <c r="S158" s="101">
        <v>0</v>
      </c>
      <c r="T158" s="102">
        <f>S158*H158</f>
        <v>0</v>
      </c>
      <c r="U158" s="12"/>
      <c r="V158" s="12"/>
      <c r="W158" s="12"/>
      <c r="X158" s="12"/>
      <c r="Y158" s="12"/>
      <c r="Z158" s="12"/>
      <c r="AA158" s="12"/>
      <c r="AB158" s="12"/>
      <c r="AC158" s="12"/>
      <c r="AD158" s="12"/>
      <c r="AE158" s="12"/>
      <c r="AR158" s="103" t="s">
        <v>86</v>
      </c>
      <c r="AT158" s="103" t="s">
        <v>178</v>
      </c>
      <c r="AU158" s="103" t="s">
        <v>80</v>
      </c>
      <c r="AY158" s="5" t="s">
        <v>176</v>
      </c>
      <c r="BE158" s="104">
        <f>IF(N158="základní",J158,0)</f>
        <v>0</v>
      </c>
      <c r="BF158" s="104">
        <f>IF(N158="snížená",J158,0)</f>
        <v>0</v>
      </c>
      <c r="BG158" s="104">
        <f>IF(N158="zákl. přenesená",J158,0)</f>
        <v>0</v>
      </c>
      <c r="BH158" s="104">
        <f>IF(N158="sníž. přenesená",J158,0)</f>
        <v>0</v>
      </c>
      <c r="BI158" s="104">
        <f>IF(N158="nulová",J158,0)</f>
        <v>0</v>
      </c>
      <c r="BJ158" s="5" t="s">
        <v>76</v>
      </c>
      <c r="BK158" s="104">
        <f>ROUND(I158*H158,2)</f>
        <v>0</v>
      </c>
      <c r="BL158" s="5" t="s">
        <v>86</v>
      </c>
      <c r="BM158" s="103" t="s">
        <v>222</v>
      </c>
    </row>
    <row r="159" spans="2:51" s="167" customFormat="1" ht="12">
      <c r="B159" s="168"/>
      <c r="D159" s="105" t="s">
        <v>186</v>
      </c>
      <c r="E159" s="169" t="s">
        <v>1</v>
      </c>
      <c r="F159" s="170" t="s">
        <v>2792</v>
      </c>
      <c r="H159" s="169" t="s">
        <v>1</v>
      </c>
      <c r="L159" s="168"/>
      <c r="M159" s="171"/>
      <c r="N159" s="172"/>
      <c r="O159" s="172"/>
      <c r="P159" s="172"/>
      <c r="Q159" s="172"/>
      <c r="R159" s="172"/>
      <c r="S159" s="172"/>
      <c r="T159" s="173"/>
      <c r="AT159" s="169" t="s">
        <v>186</v>
      </c>
      <c r="AU159" s="169" t="s">
        <v>80</v>
      </c>
      <c r="AV159" s="167" t="s">
        <v>76</v>
      </c>
      <c r="AW159" s="167" t="s">
        <v>29</v>
      </c>
      <c r="AX159" s="167" t="s">
        <v>72</v>
      </c>
      <c r="AY159" s="169" t="s">
        <v>176</v>
      </c>
    </row>
    <row r="160" spans="2:51" s="167" customFormat="1" ht="12">
      <c r="B160" s="168"/>
      <c r="D160" s="105" t="s">
        <v>186</v>
      </c>
      <c r="E160" s="169" t="s">
        <v>1</v>
      </c>
      <c r="F160" s="170" t="s">
        <v>2793</v>
      </c>
      <c r="H160" s="169" t="s">
        <v>1</v>
      </c>
      <c r="L160" s="168"/>
      <c r="M160" s="171"/>
      <c r="N160" s="172"/>
      <c r="O160" s="172"/>
      <c r="P160" s="172"/>
      <c r="Q160" s="172"/>
      <c r="R160" s="172"/>
      <c r="S160" s="172"/>
      <c r="T160" s="173"/>
      <c r="AT160" s="169" t="s">
        <v>186</v>
      </c>
      <c r="AU160" s="169" t="s">
        <v>80</v>
      </c>
      <c r="AV160" s="167" t="s">
        <v>76</v>
      </c>
      <c r="AW160" s="167" t="s">
        <v>29</v>
      </c>
      <c r="AX160" s="167" t="s">
        <v>72</v>
      </c>
      <c r="AY160" s="169" t="s">
        <v>176</v>
      </c>
    </row>
    <row r="161" spans="2:51" s="174" customFormat="1" ht="12">
      <c r="B161" s="175"/>
      <c r="D161" s="105" t="s">
        <v>186</v>
      </c>
      <c r="E161" s="176" t="s">
        <v>1</v>
      </c>
      <c r="F161" s="177" t="s">
        <v>2794</v>
      </c>
      <c r="H161" s="178">
        <v>10.48</v>
      </c>
      <c r="L161" s="175"/>
      <c r="M161" s="179"/>
      <c r="N161" s="180"/>
      <c r="O161" s="180"/>
      <c r="P161" s="180"/>
      <c r="Q161" s="180"/>
      <c r="R161" s="180"/>
      <c r="S161" s="180"/>
      <c r="T161" s="181"/>
      <c r="AT161" s="176" t="s">
        <v>186</v>
      </c>
      <c r="AU161" s="176" t="s">
        <v>80</v>
      </c>
      <c r="AV161" s="174" t="s">
        <v>80</v>
      </c>
      <c r="AW161" s="174" t="s">
        <v>29</v>
      </c>
      <c r="AX161" s="174" t="s">
        <v>72</v>
      </c>
      <c r="AY161" s="176" t="s">
        <v>176</v>
      </c>
    </row>
    <row r="162" spans="2:51" s="167" customFormat="1" ht="12">
      <c r="B162" s="168"/>
      <c r="D162" s="105" t="s">
        <v>186</v>
      </c>
      <c r="E162" s="169" t="s">
        <v>1</v>
      </c>
      <c r="F162" s="170" t="s">
        <v>2795</v>
      </c>
      <c r="H162" s="169" t="s">
        <v>1</v>
      </c>
      <c r="L162" s="168"/>
      <c r="M162" s="171"/>
      <c r="N162" s="172"/>
      <c r="O162" s="172"/>
      <c r="P162" s="172"/>
      <c r="Q162" s="172"/>
      <c r="R162" s="172"/>
      <c r="S162" s="172"/>
      <c r="T162" s="173"/>
      <c r="AT162" s="169" t="s">
        <v>186</v>
      </c>
      <c r="AU162" s="169" t="s">
        <v>80</v>
      </c>
      <c r="AV162" s="167" t="s">
        <v>76</v>
      </c>
      <c r="AW162" s="167" t="s">
        <v>29</v>
      </c>
      <c r="AX162" s="167" t="s">
        <v>72</v>
      </c>
      <c r="AY162" s="169" t="s">
        <v>176</v>
      </c>
    </row>
    <row r="163" spans="2:51" s="174" customFormat="1" ht="12">
      <c r="B163" s="175"/>
      <c r="D163" s="105" t="s">
        <v>186</v>
      </c>
      <c r="E163" s="176" t="s">
        <v>1</v>
      </c>
      <c r="F163" s="177" t="s">
        <v>2796</v>
      </c>
      <c r="H163" s="178">
        <v>6.16</v>
      </c>
      <c r="L163" s="175"/>
      <c r="M163" s="179"/>
      <c r="N163" s="180"/>
      <c r="O163" s="180"/>
      <c r="P163" s="180"/>
      <c r="Q163" s="180"/>
      <c r="R163" s="180"/>
      <c r="S163" s="180"/>
      <c r="T163" s="181"/>
      <c r="AT163" s="176" t="s">
        <v>186</v>
      </c>
      <c r="AU163" s="176" t="s">
        <v>80</v>
      </c>
      <c r="AV163" s="174" t="s">
        <v>80</v>
      </c>
      <c r="AW163" s="174" t="s">
        <v>29</v>
      </c>
      <c r="AX163" s="174" t="s">
        <v>72</v>
      </c>
      <c r="AY163" s="176" t="s">
        <v>176</v>
      </c>
    </row>
    <row r="164" spans="2:51" s="167" customFormat="1" ht="12">
      <c r="B164" s="168"/>
      <c r="D164" s="105" t="s">
        <v>186</v>
      </c>
      <c r="E164" s="169" t="s">
        <v>1</v>
      </c>
      <c r="F164" s="170" t="s">
        <v>2797</v>
      </c>
      <c r="H164" s="169" t="s">
        <v>1</v>
      </c>
      <c r="L164" s="168"/>
      <c r="M164" s="171"/>
      <c r="N164" s="172"/>
      <c r="O164" s="172"/>
      <c r="P164" s="172"/>
      <c r="Q164" s="172"/>
      <c r="R164" s="172"/>
      <c r="S164" s="172"/>
      <c r="T164" s="173"/>
      <c r="AT164" s="169" t="s">
        <v>186</v>
      </c>
      <c r="AU164" s="169" t="s">
        <v>80</v>
      </c>
      <c r="AV164" s="167" t="s">
        <v>76</v>
      </c>
      <c r="AW164" s="167" t="s">
        <v>29</v>
      </c>
      <c r="AX164" s="167" t="s">
        <v>72</v>
      </c>
      <c r="AY164" s="169" t="s">
        <v>176</v>
      </c>
    </row>
    <row r="165" spans="2:51" s="174" customFormat="1" ht="12">
      <c r="B165" s="175"/>
      <c r="D165" s="105" t="s">
        <v>186</v>
      </c>
      <c r="E165" s="176" t="s">
        <v>1</v>
      </c>
      <c r="F165" s="177" t="s">
        <v>2798</v>
      </c>
      <c r="H165" s="178">
        <v>10.05</v>
      </c>
      <c r="L165" s="175"/>
      <c r="M165" s="179"/>
      <c r="N165" s="180"/>
      <c r="O165" s="180"/>
      <c r="P165" s="180"/>
      <c r="Q165" s="180"/>
      <c r="R165" s="180"/>
      <c r="S165" s="180"/>
      <c r="T165" s="181"/>
      <c r="AT165" s="176" t="s">
        <v>186</v>
      </c>
      <c r="AU165" s="176" t="s">
        <v>80</v>
      </c>
      <c r="AV165" s="174" t="s">
        <v>80</v>
      </c>
      <c r="AW165" s="174" t="s">
        <v>29</v>
      </c>
      <c r="AX165" s="174" t="s">
        <v>72</v>
      </c>
      <c r="AY165" s="176" t="s">
        <v>176</v>
      </c>
    </row>
    <row r="166" spans="2:51" s="182" customFormat="1" ht="12">
      <c r="B166" s="183"/>
      <c r="D166" s="105" t="s">
        <v>186</v>
      </c>
      <c r="E166" s="184" t="s">
        <v>1</v>
      </c>
      <c r="F166" s="185" t="s">
        <v>191</v>
      </c>
      <c r="H166" s="186">
        <v>26.69</v>
      </c>
      <c r="L166" s="183"/>
      <c r="M166" s="187"/>
      <c r="N166" s="188"/>
      <c r="O166" s="188"/>
      <c r="P166" s="188"/>
      <c r="Q166" s="188"/>
      <c r="R166" s="188"/>
      <c r="S166" s="188"/>
      <c r="T166" s="189"/>
      <c r="AT166" s="184" t="s">
        <v>186</v>
      </c>
      <c r="AU166" s="184" t="s">
        <v>80</v>
      </c>
      <c r="AV166" s="182" t="s">
        <v>86</v>
      </c>
      <c r="AW166" s="182" t="s">
        <v>29</v>
      </c>
      <c r="AX166" s="182" t="s">
        <v>76</v>
      </c>
      <c r="AY166" s="184" t="s">
        <v>176</v>
      </c>
    </row>
    <row r="167" spans="1:65" s="15" customFormat="1" ht="24.2" customHeight="1">
      <c r="A167" s="12"/>
      <c r="B167" s="13"/>
      <c r="C167" s="92" t="s">
        <v>98</v>
      </c>
      <c r="D167" s="92" t="s">
        <v>178</v>
      </c>
      <c r="E167" s="93" t="s">
        <v>2799</v>
      </c>
      <c r="F167" s="94" t="s">
        <v>2800</v>
      </c>
      <c r="G167" s="95" t="s">
        <v>181</v>
      </c>
      <c r="H167" s="96">
        <v>150</v>
      </c>
      <c r="I167" s="1">
        <v>0</v>
      </c>
      <c r="J167" s="97">
        <f>ROUND(I167*H167,2)</f>
        <v>0</v>
      </c>
      <c r="K167" s="94" t="s">
        <v>182</v>
      </c>
      <c r="L167" s="13"/>
      <c r="M167" s="98" t="s">
        <v>1</v>
      </c>
      <c r="N167" s="99" t="s">
        <v>37</v>
      </c>
      <c r="O167" s="100"/>
      <c r="P167" s="101">
        <f>O167*H167</f>
        <v>0</v>
      </c>
      <c r="Q167" s="101">
        <v>0</v>
      </c>
      <c r="R167" s="101">
        <f>Q167*H167</f>
        <v>0</v>
      </c>
      <c r="S167" s="101">
        <v>0</v>
      </c>
      <c r="T167" s="102">
        <f>S167*H167</f>
        <v>0</v>
      </c>
      <c r="U167" s="12"/>
      <c r="V167" s="12"/>
      <c r="W167" s="12"/>
      <c r="X167" s="12"/>
      <c r="Y167" s="12"/>
      <c r="Z167" s="12"/>
      <c r="AA167" s="12"/>
      <c r="AB167" s="12"/>
      <c r="AC167" s="12"/>
      <c r="AD167" s="12"/>
      <c r="AE167" s="12"/>
      <c r="AR167" s="103" t="s">
        <v>86</v>
      </c>
      <c r="AT167" s="103" t="s">
        <v>178</v>
      </c>
      <c r="AU167" s="103" t="s">
        <v>80</v>
      </c>
      <c r="AY167" s="5" t="s">
        <v>176</v>
      </c>
      <c r="BE167" s="104">
        <f>IF(N167="základní",J167,0)</f>
        <v>0</v>
      </c>
      <c r="BF167" s="104">
        <f>IF(N167="snížená",J167,0)</f>
        <v>0</v>
      </c>
      <c r="BG167" s="104">
        <f>IF(N167="zákl. přenesená",J167,0)</f>
        <v>0</v>
      </c>
      <c r="BH167" s="104">
        <f>IF(N167="sníž. přenesená",J167,0)</f>
        <v>0</v>
      </c>
      <c r="BI167" s="104">
        <f>IF(N167="nulová",J167,0)</f>
        <v>0</v>
      </c>
      <c r="BJ167" s="5" t="s">
        <v>76</v>
      </c>
      <c r="BK167" s="104">
        <f>ROUND(I167*H167,2)</f>
        <v>0</v>
      </c>
      <c r="BL167" s="5" t="s">
        <v>86</v>
      </c>
      <c r="BM167" s="103" t="s">
        <v>230</v>
      </c>
    </row>
    <row r="168" spans="1:65" s="15" customFormat="1" ht="24.2" customHeight="1">
      <c r="A168" s="12"/>
      <c r="B168" s="13"/>
      <c r="C168" s="92" t="s">
        <v>126</v>
      </c>
      <c r="D168" s="92" t="s">
        <v>178</v>
      </c>
      <c r="E168" s="93" t="s">
        <v>2801</v>
      </c>
      <c r="F168" s="94" t="s">
        <v>2802</v>
      </c>
      <c r="G168" s="95" t="s">
        <v>181</v>
      </c>
      <c r="H168" s="96">
        <v>150</v>
      </c>
      <c r="I168" s="1">
        <v>0</v>
      </c>
      <c r="J168" s="97">
        <f>ROUND(I168*H168,2)</f>
        <v>0</v>
      </c>
      <c r="K168" s="94" t="s">
        <v>182</v>
      </c>
      <c r="L168" s="13"/>
      <c r="M168" s="98" t="s">
        <v>1</v>
      </c>
      <c r="N168" s="99" t="s">
        <v>37</v>
      </c>
      <c r="O168" s="100"/>
      <c r="P168" s="101">
        <f>O168*H168</f>
        <v>0</v>
      </c>
      <c r="Q168" s="101">
        <v>0</v>
      </c>
      <c r="R168" s="101">
        <f>Q168*H168</f>
        <v>0</v>
      </c>
      <c r="S168" s="101">
        <v>0</v>
      </c>
      <c r="T168" s="102">
        <f>S168*H168</f>
        <v>0</v>
      </c>
      <c r="U168" s="12"/>
      <c r="V168" s="12"/>
      <c r="W168" s="12"/>
      <c r="X168" s="12"/>
      <c r="Y168" s="12"/>
      <c r="Z168" s="12"/>
      <c r="AA168" s="12"/>
      <c r="AB168" s="12"/>
      <c r="AC168" s="12"/>
      <c r="AD168" s="12"/>
      <c r="AE168" s="12"/>
      <c r="AR168" s="103" t="s">
        <v>86</v>
      </c>
      <c r="AT168" s="103" t="s">
        <v>178</v>
      </c>
      <c r="AU168" s="103" t="s">
        <v>80</v>
      </c>
      <c r="AY168" s="5" t="s">
        <v>176</v>
      </c>
      <c r="BE168" s="104">
        <f>IF(N168="základní",J168,0)</f>
        <v>0</v>
      </c>
      <c r="BF168" s="104">
        <f>IF(N168="snížená",J168,0)</f>
        <v>0</v>
      </c>
      <c r="BG168" s="104">
        <f>IF(N168="zákl. přenesená",J168,0)</f>
        <v>0</v>
      </c>
      <c r="BH168" s="104">
        <f>IF(N168="sníž. přenesená",J168,0)</f>
        <v>0</v>
      </c>
      <c r="BI168" s="104">
        <f>IF(N168="nulová",J168,0)</f>
        <v>0</v>
      </c>
      <c r="BJ168" s="5" t="s">
        <v>76</v>
      </c>
      <c r="BK168" s="104">
        <f>ROUND(I168*H168,2)</f>
        <v>0</v>
      </c>
      <c r="BL168" s="5" t="s">
        <v>86</v>
      </c>
      <c r="BM168" s="103" t="s">
        <v>245</v>
      </c>
    </row>
    <row r="169" spans="1:65" s="15" customFormat="1" ht="16.5" customHeight="1">
      <c r="A169" s="12"/>
      <c r="B169" s="13"/>
      <c r="C169" s="190" t="s">
        <v>129</v>
      </c>
      <c r="D169" s="190" t="s">
        <v>265</v>
      </c>
      <c r="E169" s="191" t="s">
        <v>2803</v>
      </c>
      <c r="F169" s="192" t="s">
        <v>2804</v>
      </c>
      <c r="G169" s="193" t="s">
        <v>1366</v>
      </c>
      <c r="H169" s="194">
        <v>4.5</v>
      </c>
      <c r="I169" s="2">
        <v>0</v>
      </c>
      <c r="J169" s="195">
        <f>ROUND(I169*H169,2)</f>
        <v>0</v>
      </c>
      <c r="K169" s="192" t="s">
        <v>182</v>
      </c>
      <c r="L169" s="196"/>
      <c r="M169" s="197" t="s">
        <v>1</v>
      </c>
      <c r="N169" s="198" t="s">
        <v>37</v>
      </c>
      <c r="O169" s="100"/>
      <c r="P169" s="101">
        <f>O169*H169</f>
        <v>0</v>
      </c>
      <c r="Q169" s="101">
        <v>0</v>
      </c>
      <c r="R169" s="101">
        <f>Q169*H169</f>
        <v>0</v>
      </c>
      <c r="S169" s="101">
        <v>0</v>
      </c>
      <c r="T169" s="102">
        <f>S169*H169</f>
        <v>0</v>
      </c>
      <c r="U169" s="12"/>
      <c r="V169" s="12"/>
      <c r="W169" s="12"/>
      <c r="X169" s="12"/>
      <c r="Y169" s="12"/>
      <c r="Z169" s="12"/>
      <c r="AA169" s="12"/>
      <c r="AB169" s="12"/>
      <c r="AC169" s="12"/>
      <c r="AD169" s="12"/>
      <c r="AE169" s="12"/>
      <c r="AR169" s="103" t="s">
        <v>98</v>
      </c>
      <c r="AT169" s="103" t="s">
        <v>265</v>
      </c>
      <c r="AU169" s="103" t="s">
        <v>80</v>
      </c>
      <c r="AY169" s="5" t="s">
        <v>176</v>
      </c>
      <c r="BE169" s="104">
        <f>IF(N169="základní",J169,0)</f>
        <v>0</v>
      </c>
      <c r="BF169" s="104">
        <f>IF(N169="snížená",J169,0)</f>
        <v>0</v>
      </c>
      <c r="BG169" s="104">
        <f>IF(N169="zákl. přenesená",J169,0)</f>
        <v>0</v>
      </c>
      <c r="BH169" s="104">
        <f>IF(N169="sníž. přenesená",J169,0)</f>
        <v>0</v>
      </c>
      <c r="BI169" s="104">
        <f>IF(N169="nulová",J169,0)</f>
        <v>0</v>
      </c>
      <c r="BJ169" s="5" t="s">
        <v>76</v>
      </c>
      <c r="BK169" s="104">
        <f>ROUND(I169*H169,2)</f>
        <v>0</v>
      </c>
      <c r="BL169" s="5" t="s">
        <v>86</v>
      </c>
      <c r="BM169" s="103" t="s">
        <v>252</v>
      </c>
    </row>
    <row r="170" spans="2:51" s="174" customFormat="1" ht="12">
      <c r="B170" s="175"/>
      <c r="D170" s="105" t="s">
        <v>186</v>
      </c>
      <c r="E170" s="176" t="s">
        <v>1</v>
      </c>
      <c r="F170" s="177" t="s">
        <v>2805</v>
      </c>
      <c r="H170" s="178">
        <v>4.5</v>
      </c>
      <c r="L170" s="175"/>
      <c r="M170" s="179"/>
      <c r="N170" s="180"/>
      <c r="O170" s="180"/>
      <c r="P170" s="180"/>
      <c r="Q170" s="180"/>
      <c r="R170" s="180"/>
      <c r="S170" s="180"/>
      <c r="T170" s="181"/>
      <c r="AT170" s="176" t="s">
        <v>186</v>
      </c>
      <c r="AU170" s="176" t="s">
        <v>80</v>
      </c>
      <c r="AV170" s="174" t="s">
        <v>80</v>
      </c>
      <c r="AW170" s="174" t="s">
        <v>29</v>
      </c>
      <c r="AX170" s="174" t="s">
        <v>72</v>
      </c>
      <c r="AY170" s="176" t="s">
        <v>176</v>
      </c>
    </row>
    <row r="171" spans="2:51" s="182" customFormat="1" ht="12">
      <c r="B171" s="183"/>
      <c r="D171" s="105" t="s">
        <v>186</v>
      </c>
      <c r="E171" s="184" t="s">
        <v>1</v>
      </c>
      <c r="F171" s="185" t="s">
        <v>191</v>
      </c>
      <c r="H171" s="186">
        <v>4.5</v>
      </c>
      <c r="L171" s="183"/>
      <c r="M171" s="187"/>
      <c r="N171" s="188"/>
      <c r="O171" s="188"/>
      <c r="P171" s="188"/>
      <c r="Q171" s="188"/>
      <c r="R171" s="188"/>
      <c r="S171" s="188"/>
      <c r="T171" s="189"/>
      <c r="AT171" s="184" t="s">
        <v>186</v>
      </c>
      <c r="AU171" s="184" t="s">
        <v>80</v>
      </c>
      <c r="AV171" s="182" t="s">
        <v>86</v>
      </c>
      <c r="AW171" s="182" t="s">
        <v>29</v>
      </c>
      <c r="AX171" s="182" t="s">
        <v>76</v>
      </c>
      <c r="AY171" s="184" t="s">
        <v>176</v>
      </c>
    </row>
    <row r="172" spans="1:65" s="15" customFormat="1" ht="24.2" customHeight="1">
      <c r="A172" s="12"/>
      <c r="B172" s="13"/>
      <c r="C172" s="92" t="s">
        <v>256</v>
      </c>
      <c r="D172" s="92" t="s">
        <v>178</v>
      </c>
      <c r="E172" s="93" t="s">
        <v>2806</v>
      </c>
      <c r="F172" s="94" t="s">
        <v>2807</v>
      </c>
      <c r="G172" s="95" t="s">
        <v>181</v>
      </c>
      <c r="H172" s="96">
        <v>290.197</v>
      </c>
      <c r="I172" s="1">
        <v>0</v>
      </c>
      <c r="J172" s="97">
        <f>ROUND(I172*H172,2)</f>
        <v>0</v>
      </c>
      <c r="K172" s="94" t="s">
        <v>182</v>
      </c>
      <c r="L172" s="13"/>
      <c r="M172" s="98" t="s">
        <v>1</v>
      </c>
      <c r="N172" s="99" t="s">
        <v>37</v>
      </c>
      <c r="O172" s="100"/>
      <c r="P172" s="101">
        <f>O172*H172</f>
        <v>0</v>
      </c>
      <c r="Q172" s="101">
        <v>0</v>
      </c>
      <c r="R172" s="101">
        <f>Q172*H172</f>
        <v>0</v>
      </c>
      <c r="S172" s="101">
        <v>0</v>
      </c>
      <c r="T172" s="102">
        <f>S172*H172</f>
        <v>0</v>
      </c>
      <c r="U172" s="12"/>
      <c r="V172" s="12"/>
      <c r="W172" s="12"/>
      <c r="X172" s="12"/>
      <c r="Y172" s="12"/>
      <c r="Z172" s="12"/>
      <c r="AA172" s="12"/>
      <c r="AB172" s="12"/>
      <c r="AC172" s="12"/>
      <c r="AD172" s="12"/>
      <c r="AE172" s="12"/>
      <c r="AR172" s="103" t="s">
        <v>86</v>
      </c>
      <c r="AT172" s="103" t="s">
        <v>178</v>
      </c>
      <c r="AU172" s="103" t="s">
        <v>80</v>
      </c>
      <c r="AY172" s="5" t="s">
        <v>176</v>
      </c>
      <c r="BE172" s="104">
        <f>IF(N172="základní",J172,0)</f>
        <v>0</v>
      </c>
      <c r="BF172" s="104">
        <f>IF(N172="snížená",J172,0)</f>
        <v>0</v>
      </c>
      <c r="BG172" s="104">
        <f>IF(N172="zákl. přenesená",J172,0)</f>
        <v>0</v>
      </c>
      <c r="BH172" s="104">
        <f>IF(N172="sníž. přenesená",J172,0)</f>
        <v>0</v>
      </c>
      <c r="BI172" s="104">
        <f>IF(N172="nulová",J172,0)</f>
        <v>0</v>
      </c>
      <c r="BJ172" s="5" t="s">
        <v>76</v>
      </c>
      <c r="BK172" s="104">
        <f>ROUND(I172*H172,2)</f>
        <v>0</v>
      </c>
      <c r="BL172" s="5" t="s">
        <v>86</v>
      </c>
      <c r="BM172" s="103" t="s">
        <v>260</v>
      </c>
    </row>
    <row r="173" spans="2:63" s="79" customFormat="1" ht="22.7" customHeight="1">
      <c r="B173" s="80"/>
      <c r="D173" s="81" t="s">
        <v>71</v>
      </c>
      <c r="E173" s="90" t="s">
        <v>83</v>
      </c>
      <c r="F173" s="90" t="s">
        <v>194</v>
      </c>
      <c r="J173" s="91">
        <f>BK173</f>
        <v>0</v>
      </c>
      <c r="L173" s="80"/>
      <c r="M173" s="84"/>
      <c r="N173" s="85"/>
      <c r="O173" s="85"/>
      <c r="P173" s="86">
        <f>SUM(P174:P181)</f>
        <v>0</v>
      </c>
      <c r="Q173" s="85"/>
      <c r="R173" s="86">
        <f>SUM(R174:R181)</f>
        <v>0</v>
      </c>
      <c r="S173" s="85"/>
      <c r="T173" s="87">
        <f>SUM(T174:T181)</f>
        <v>0</v>
      </c>
      <c r="AR173" s="81" t="s">
        <v>76</v>
      </c>
      <c r="AT173" s="88" t="s">
        <v>71</v>
      </c>
      <c r="AU173" s="88" t="s">
        <v>76</v>
      </c>
      <c r="AY173" s="81" t="s">
        <v>176</v>
      </c>
      <c r="BK173" s="89">
        <f>SUM(BK174:BK181)</f>
        <v>0</v>
      </c>
    </row>
    <row r="174" spans="1:65" s="15" customFormat="1" ht="24.2" customHeight="1">
      <c r="A174" s="12"/>
      <c r="B174" s="13"/>
      <c r="C174" s="92" t="s">
        <v>211</v>
      </c>
      <c r="D174" s="92" t="s">
        <v>178</v>
      </c>
      <c r="E174" s="93" t="s">
        <v>2808</v>
      </c>
      <c r="F174" s="94" t="s">
        <v>2809</v>
      </c>
      <c r="G174" s="95" t="s">
        <v>259</v>
      </c>
      <c r="H174" s="96">
        <v>1</v>
      </c>
      <c r="I174" s="1">
        <v>0</v>
      </c>
      <c r="J174" s="97">
        <f>ROUND(I174*H174,2)</f>
        <v>0</v>
      </c>
      <c r="K174" s="94" t="s">
        <v>182</v>
      </c>
      <c r="L174" s="13"/>
      <c r="M174" s="98" t="s">
        <v>1</v>
      </c>
      <c r="N174" s="99" t="s">
        <v>37</v>
      </c>
      <c r="O174" s="100"/>
      <c r="P174" s="101">
        <f>O174*H174</f>
        <v>0</v>
      </c>
      <c r="Q174" s="101">
        <v>0</v>
      </c>
      <c r="R174" s="101">
        <f>Q174*H174</f>
        <v>0</v>
      </c>
      <c r="S174" s="101">
        <v>0</v>
      </c>
      <c r="T174" s="102">
        <f>S174*H174</f>
        <v>0</v>
      </c>
      <c r="U174" s="12"/>
      <c r="V174" s="12"/>
      <c r="W174" s="12"/>
      <c r="X174" s="12"/>
      <c r="Y174" s="12"/>
      <c r="Z174" s="12"/>
      <c r="AA174" s="12"/>
      <c r="AB174" s="12"/>
      <c r="AC174" s="12"/>
      <c r="AD174" s="12"/>
      <c r="AE174" s="12"/>
      <c r="AR174" s="103" t="s">
        <v>86</v>
      </c>
      <c r="AT174" s="103" t="s">
        <v>178</v>
      </c>
      <c r="AU174" s="103" t="s">
        <v>80</v>
      </c>
      <c r="AY174" s="5" t="s">
        <v>176</v>
      </c>
      <c r="BE174" s="104">
        <f>IF(N174="základní",J174,0)</f>
        <v>0</v>
      </c>
      <c r="BF174" s="104">
        <f>IF(N174="snížená",J174,0)</f>
        <v>0</v>
      </c>
      <c r="BG174" s="104">
        <f>IF(N174="zákl. přenesená",J174,0)</f>
        <v>0</v>
      </c>
      <c r="BH174" s="104">
        <f>IF(N174="sníž. přenesená",J174,0)</f>
        <v>0</v>
      </c>
      <c r="BI174" s="104">
        <f>IF(N174="nulová",J174,0)</f>
        <v>0</v>
      </c>
      <c r="BJ174" s="5" t="s">
        <v>76</v>
      </c>
      <c r="BK174" s="104">
        <f>ROUND(I174*H174,2)</f>
        <v>0</v>
      </c>
      <c r="BL174" s="5" t="s">
        <v>86</v>
      </c>
      <c r="BM174" s="103" t="s">
        <v>268</v>
      </c>
    </row>
    <row r="175" spans="2:51" s="167" customFormat="1" ht="12">
      <c r="B175" s="168"/>
      <c r="D175" s="105" t="s">
        <v>186</v>
      </c>
      <c r="E175" s="169" t="s">
        <v>1</v>
      </c>
      <c r="F175" s="170" t="s">
        <v>1318</v>
      </c>
      <c r="H175" s="169" t="s">
        <v>1</v>
      </c>
      <c r="L175" s="168"/>
      <c r="M175" s="171"/>
      <c r="N175" s="172"/>
      <c r="O175" s="172"/>
      <c r="P175" s="172"/>
      <c r="Q175" s="172"/>
      <c r="R175" s="172"/>
      <c r="S175" s="172"/>
      <c r="T175" s="173"/>
      <c r="AT175" s="169" t="s">
        <v>186</v>
      </c>
      <c r="AU175" s="169" t="s">
        <v>80</v>
      </c>
      <c r="AV175" s="167" t="s">
        <v>76</v>
      </c>
      <c r="AW175" s="167" t="s">
        <v>29</v>
      </c>
      <c r="AX175" s="167" t="s">
        <v>72</v>
      </c>
      <c r="AY175" s="169" t="s">
        <v>176</v>
      </c>
    </row>
    <row r="176" spans="2:51" s="167" customFormat="1" ht="12">
      <c r="B176" s="168"/>
      <c r="D176" s="105" t="s">
        <v>186</v>
      </c>
      <c r="E176" s="169" t="s">
        <v>1</v>
      </c>
      <c r="F176" s="170" t="s">
        <v>2810</v>
      </c>
      <c r="H176" s="169" t="s">
        <v>1</v>
      </c>
      <c r="L176" s="168"/>
      <c r="M176" s="171"/>
      <c r="N176" s="172"/>
      <c r="O176" s="172"/>
      <c r="P176" s="172"/>
      <c r="Q176" s="172"/>
      <c r="R176" s="172"/>
      <c r="S176" s="172"/>
      <c r="T176" s="173"/>
      <c r="AT176" s="169" t="s">
        <v>186</v>
      </c>
      <c r="AU176" s="169" t="s">
        <v>80</v>
      </c>
      <c r="AV176" s="167" t="s">
        <v>76</v>
      </c>
      <c r="AW176" s="167" t="s">
        <v>29</v>
      </c>
      <c r="AX176" s="167" t="s">
        <v>72</v>
      </c>
      <c r="AY176" s="169" t="s">
        <v>176</v>
      </c>
    </row>
    <row r="177" spans="2:51" s="174" customFormat="1" ht="12">
      <c r="B177" s="175"/>
      <c r="D177" s="105" t="s">
        <v>186</v>
      </c>
      <c r="E177" s="176" t="s">
        <v>1</v>
      </c>
      <c r="F177" s="177" t="s">
        <v>76</v>
      </c>
      <c r="H177" s="178">
        <v>1</v>
      </c>
      <c r="L177" s="175"/>
      <c r="M177" s="179"/>
      <c r="N177" s="180"/>
      <c r="O177" s="180"/>
      <c r="P177" s="180"/>
      <c r="Q177" s="180"/>
      <c r="R177" s="180"/>
      <c r="S177" s="180"/>
      <c r="T177" s="181"/>
      <c r="AT177" s="176" t="s">
        <v>186</v>
      </c>
      <c r="AU177" s="176" t="s">
        <v>80</v>
      </c>
      <c r="AV177" s="174" t="s">
        <v>80</v>
      </c>
      <c r="AW177" s="174" t="s">
        <v>29</v>
      </c>
      <c r="AX177" s="174" t="s">
        <v>72</v>
      </c>
      <c r="AY177" s="176" t="s">
        <v>176</v>
      </c>
    </row>
    <row r="178" spans="2:51" s="182" customFormat="1" ht="12">
      <c r="B178" s="183"/>
      <c r="D178" s="105" t="s">
        <v>186</v>
      </c>
      <c r="E178" s="184" t="s">
        <v>1</v>
      </c>
      <c r="F178" s="185" t="s">
        <v>191</v>
      </c>
      <c r="H178" s="186">
        <v>1</v>
      </c>
      <c r="L178" s="183"/>
      <c r="M178" s="187"/>
      <c r="N178" s="188"/>
      <c r="O178" s="188"/>
      <c r="P178" s="188"/>
      <c r="Q178" s="188"/>
      <c r="R178" s="188"/>
      <c r="S178" s="188"/>
      <c r="T178" s="189"/>
      <c r="AT178" s="184" t="s">
        <v>186</v>
      </c>
      <c r="AU178" s="184" t="s">
        <v>80</v>
      </c>
      <c r="AV178" s="182" t="s">
        <v>86</v>
      </c>
      <c r="AW178" s="182" t="s">
        <v>29</v>
      </c>
      <c r="AX178" s="182" t="s">
        <v>76</v>
      </c>
      <c r="AY178" s="184" t="s">
        <v>176</v>
      </c>
    </row>
    <row r="179" spans="1:65" s="15" customFormat="1" ht="33" customHeight="1">
      <c r="A179" s="12"/>
      <c r="B179" s="13"/>
      <c r="C179" s="190" t="s">
        <v>264</v>
      </c>
      <c r="D179" s="190" t="s">
        <v>265</v>
      </c>
      <c r="E179" s="191" t="s">
        <v>2811</v>
      </c>
      <c r="F179" s="192" t="s">
        <v>2812</v>
      </c>
      <c r="G179" s="193" t="s">
        <v>259</v>
      </c>
      <c r="H179" s="194">
        <v>1</v>
      </c>
      <c r="I179" s="2">
        <v>0</v>
      </c>
      <c r="J179" s="195">
        <f>ROUND(I179*H179,2)</f>
        <v>0</v>
      </c>
      <c r="K179" s="192" t="s">
        <v>182</v>
      </c>
      <c r="L179" s="196"/>
      <c r="M179" s="197" t="s">
        <v>1</v>
      </c>
      <c r="N179" s="198" t="s">
        <v>37</v>
      </c>
      <c r="O179" s="100"/>
      <c r="P179" s="101">
        <f>O179*H179</f>
        <v>0</v>
      </c>
      <c r="Q179" s="101">
        <v>0</v>
      </c>
      <c r="R179" s="101">
        <f>Q179*H179</f>
        <v>0</v>
      </c>
      <c r="S179" s="101">
        <v>0</v>
      </c>
      <c r="T179" s="102">
        <f>S179*H179</f>
        <v>0</v>
      </c>
      <c r="U179" s="12"/>
      <c r="V179" s="12"/>
      <c r="W179" s="12"/>
      <c r="X179" s="12"/>
      <c r="Y179" s="12"/>
      <c r="Z179" s="12"/>
      <c r="AA179" s="12"/>
      <c r="AB179" s="12"/>
      <c r="AC179" s="12"/>
      <c r="AD179" s="12"/>
      <c r="AE179" s="12"/>
      <c r="AR179" s="103" t="s">
        <v>98</v>
      </c>
      <c r="AT179" s="103" t="s">
        <v>265</v>
      </c>
      <c r="AU179" s="103" t="s">
        <v>80</v>
      </c>
      <c r="AY179" s="5" t="s">
        <v>176</v>
      </c>
      <c r="BE179" s="104">
        <f>IF(N179="základní",J179,0)</f>
        <v>0</v>
      </c>
      <c r="BF179" s="104">
        <f>IF(N179="snížená",J179,0)</f>
        <v>0</v>
      </c>
      <c r="BG179" s="104">
        <f>IF(N179="zákl. přenesená",J179,0)</f>
        <v>0</v>
      </c>
      <c r="BH179" s="104">
        <f>IF(N179="sníž. přenesená",J179,0)</f>
        <v>0</v>
      </c>
      <c r="BI179" s="104">
        <f>IF(N179="nulová",J179,0)</f>
        <v>0</v>
      </c>
      <c r="BJ179" s="5" t="s">
        <v>76</v>
      </c>
      <c r="BK179" s="104">
        <f>ROUND(I179*H179,2)</f>
        <v>0</v>
      </c>
      <c r="BL179" s="5" t="s">
        <v>86</v>
      </c>
      <c r="BM179" s="103" t="s">
        <v>272</v>
      </c>
    </row>
    <row r="180" spans="2:51" s="174" customFormat="1" ht="22.5">
      <c r="B180" s="175"/>
      <c r="D180" s="105" t="s">
        <v>186</v>
      </c>
      <c r="E180" s="176" t="s">
        <v>1</v>
      </c>
      <c r="F180" s="177" t="s">
        <v>2813</v>
      </c>
      <c r="H180" s="178">
        <v>1</v>
      </c>
      <c r="L180" s="175"/>
      <c r="M180" s="179"/>
      <c r="N180" s="180"/>
      <c r="O180" s="180"/>
      <c r="P180" s="180"/>
      <c r="Q180" s="180"/>
      <c r="R180" s="180"/>
      <c r="S180" s="180"/>
      <c r="T180" s="181"/>
      <c r="AT180" s="176" t="s">
        <v>186</v>
      </c>
      <c r="AU180" s="176" t="s">
        <v>80</v>
      </c>
      <c r="AV180" s="174" t="s">
        <v>80</v>
      </c>
      <c r="AW180" s="174" t="s">
        <v>29</v>
      </c>
      <c r="AX180" s="174" t="s">
        <v>72</v>
      </c>
      <c r="AY180" s="176" t="s">
        <v>176</v>
      </c>
    </row>
    <row r="181" spans="2:51" s="182" customFormat="1" ht="12">
      <c r="B181" s="183"/>
      <c r="D181" s="105" t="s">
        <v>186</v>
      </c>
      <c r="E181" s="184" t="s">
        <v>1</v>
      </c>
      <c r="F181" s="185" t="s">
        <v>191</v>
      </c>
      <c r="H181" s="186">
        <v>1</v>
      </c>
      <c r="L181" s="183"/>
      <c r="M181" s="187"/>
      <c r="N181" s="188"/>
      <c r="O181" s="188"/>
      <c r="P181" s="188"/>
      <c r="Q181" s="188"/>
      <c r="R181" s="188"/>
      <c r="S181" s="188"/>
      <c r="T181" s="189"/>
      <c r="AT181" s="184" t="s">
        <v>186</v>
      </c>
      <c r="AU181" s="184" t="s">
        <v>80</v>
      </c>
      <c r="AV181" s="182" t="s">
        <v>86</v>
      </c>
      <c r="AW181" s="182" t="s">
        <v>29</v>
      </c>
      <c r="AX181" s="182" t="s">
        <v>76</v>
      </c>
      <c r="AY181" s="184" t="s">
        <v>176</v>
      </c>
    </row>
    <row r="182" spans="2:63" s="79" customFormat="1" ht="22.7" customHeight="1">
      <c r="B182" s="80"/>
      <c r="D182" s="81" t="s">
        <v>71</v>
      </c>
      <c r="E182" s="90" t="s">
        <v>86</v>
      </c>
      <c r="F182" s="90" t="s">
        <v>255</v>
      </c>
      <c r="J182" s="91">
        <f>BK182</f>
        <v>0</v>
      </c>
      <c r="L182" s="80"/>
      <c r="M182" s="84"/>
      <c r="N182" s="85"/>
      <c r="O182" s="85"/>
      <c r="P182" s="86">
        <f>P183</f>
        <v>0</v>
      </c>
      <c r="Q182" s="85"/>
      <c r="R182" s="86">
        <f>R183</f>
        <v>0</v>
      </c>
      <c r="S182" s="85"/>
      <c r="T182" s="87">
        <f>T183</f>
        <v>0</v>
      </c>
      <c r="AR182" s="81" t="s">
        <v>76</v>
      </c>
      <c r="AT182" s="88" t="s">
        <v>71</v>
      </c>
      <c r="AU182" s="88" t="s">
        <v>76</v>
      </c>
      <c r="AY182" s="81" t="s">
        <v>176</v>
      </c>
      <c r="BK182" s="89">
        <f>BK183</f>
        <v>0</v>
      </c>
    </row>
    <row r="183" spans="1:65" s="15" customFormat="1" ht="24.2" customHeight="1">
      <c r="A183" s="12"/>
      <c r="B183" s="13"/>
      <c r="C183" s="92" t="s">
        <v>222</v>
      </c>
      <c r="D183" s="92" t="s">
        <v>178</v>
      </c>
      <c r="E183" s="93" t="s">
        <v>2814</v>
      </c>
      <c r="F183" s="94" t="s">
        <v>2815</v>
      </c>
      <c r="G183" s="95" t="s">
        <v>700</v>
      </c>
      <c r="H183" s="96">
        <v>1</v>
      </c>
      <c r="I183" s="1">
        <v>0</v>
      </c>
      <c r="J183" s="97">
        <f>ROUND(I183*H183,2)</f>
        <v>0</v>
      </c>
      <c r="K183" s="94" t="s">
        <v>1898</v>
      </c>
      <c r="L183" s="13"/>
      <c r="M183" s="98" t="s">
        <v>1</v>
      </c>
      <c r="N183" s="99" t="s">
        <v>37</v>
      </c>
      <c r="O183" s="100"/>
      <c r="P183" s="101">
        <f>O183*H183</f>
        <v>0</v>
      </c>
      <c r="Q183" s="101">
        <v>0</v>
      </c>
      <c r="R183" s="101">
        <f>Q183*H183</f>
        <v>0</v>
      </c>
      <c r="S183" s="101">
        <v>0</v>
      </c>
      <c r="T183" s="102">
        <f>S183*H183</f>
        <v>0</v>
      </c>
      <c r="U183" s="12"/>
      <c r="V183" s="12"/>
      <c r="W183" s="12"/>
      <c r="X183" s="12"/>
      <c r="Y183" s="12"/>
      <c r="Z183" s="12"/>
      <c r="AA183" s="12"/>
      <c r="AB183" s="12"/>
      <c r="AC183" s="12"/>
      <c r="AD183" s="12"/>
      <c r="AE183" s="12"/>
      <c r="AR183" s="103" t="s">
        <v>86</v>
      </c>
      <c r="AT183" s="103" t="s">
        <v>178</v>
      </c>
      <c r="AU183" s="103" t="s">
        <v>80</v>
      </c>
      <c r="AY183" s="5" t="s">
        <v>176</v>
      </c>
      <c r="BE183" s="104">
        <f>IF(N183="základní",J183,0)</f>
        <v>0</v>
      </c>
      <c r="BF183" s="104">
        <f>IF(N183="snížená",J183,0)</f>
        <v>0</v>
      </c>
      <c r="BG183" s="104">
        <f>IF(N183="zákl. přenesená",J183,0)</f>
        <v>0</v>
      </c>
      <c r="BH183" s="104">
        <f>IF(N183="sníž. přenesená",J183,0)</f>
        <v>0</v>
      </c>
      <c r="BI183" s="104">
        <f>IF(N183="nulová",J183,0)</f>
        <v>0</v>
      </c>
      <c r="BJ183" s="5" t="s">
        <v>76</v>
      </c>
      <c r="BK183" s="104">
        <f>ROUND(I183*H183,2)</f>
        <v>0</v>
      </c>
      <c r="BL183" s="5" t="s">
        <v>86</v>
      </c>
      <c r="BM183" s="103" t="s">
        <v>278</v>
      </c>
    </row>
    <row r="184" spans="2:63" s="79" customFormat="1" ht="22.7" customHeight="1">
      <c r="B184" s="80"/>
      <c r="D184" s="81" t="s">
        <v>71</v>
      </c>
      <c r="E184" s="90" t="s">
        <v>89</v>
      </c>
      <c r="F184" s="90" t="s">
        <v>2816</v>
      </c>
      <c r="J184" s="91">
        <f>BK184</f>
        <v>0</v>
      </c>
      <c r="L184" s="80"/>
      <c r="M184" s="84"/>
      <c r="N184" s="85"/>
      <c r="O184" s="85"/>
      <c r="P184" s="86">
        <f>SUM(P185:P201)</f>
        <v>0</v>
      </c>
      <c r="Q184" s="85"/>
      <c r="R184" s="86">
        <f>SUM(R185:R201)</f>
        <v>0</v>
      </c>
      <c r="S184" s="85"/>
      <c r="T184" s="87">
        <f>SUM(T185:T201)</f>
        <v>0</v>
      </c>
      <c r="AR184" s="81" t="s">
        <v>76</v>
      </c>
      <c r="AT184" s="88" t="s">
        <v>71</v>
      </c>
      <c r="AU184" s="88" t="s">
        <v>76</v>
      </c>
      <c r="AY184" s="81" t="s">
        <v>176</v>
      </c>
      <c r="BK184" s="89">
        <f>SUM(BK185:BK201)</f>
        <v>0</v>
      </c>
    </row>
    <row r="185" spans="1:65" s="15" customFormat="1" ht="21.75" customHeight="1">
      <c r="A185" s="12"/>
      <c r="B185" s="13"/>
      <c r="C185" s="92" t="s">
        <v>8</v>
      </c>
      <c r="D185" s="92" t="s">
        <v>178</v>
      </c>
      <c r="E185" s="93" t="s">
        <v>2817</v>
      </c>
      <c r="F185" s="94" t="s">
        <v>2818</v>
      </c>
      <c r="G185" s="95" t="s">
        <v>181</v>
      </c>
      <c r="H185" s="96">
        <v>311.226</v>
      </c>
      <c r="I185" s="1">
        <v>0</v>
      </c>
      <c r="J185" s="97">
        <f>ROUND(I185*H185,2)</f>
        <v>0</v>
      </c>
      <c r="K185" s="94" t="s">
        <v>182</v>
      </c>
      <c r="L185" s="13"/>
      <c r="M185" s="98" t="s">
        <v>1</v>
      </c>
      <c r="N185" s="99" t="s">
        <v>37</v>
      </c>
      <c r="O185" s="100"/>
      <c r="P185" s="101">
        <f>O185*H185</f>
        <v>0</v>
      </c>
      <c r="Q185" s="101">
        <v>0</v>
      </c>
      <c r="R185" s="101">
        <f>Q185*H185</f>
        <v>0</v>
      </c>
      <c r="S185" s="101">
        <v>0</v>
      </c>
      <c r="T185" s="102">
        <f>S185*H185</f>
        <v>0</v>
      </c>
      <c r="U185" s="12"/>
      <c r="V185" s="12"/>
      <c r="W185" s="12"/>
      <c r="X185" s="12"/>
      <c r="Y185" s="12"/>
      <c r="Z185" s="12"/>
      <c r="AA185" s="12"/>
      <c r="AB185" s="12"/>
      <c r="AC185" s="12"/>
      <c r="AD185" s="12"/>
      <c r="AE185" s="12"/>
      <c r="AR185" s="103" t="s">
        <v>86</v>
      </c>
      <c r="AT185" s="103" t="s">
        <v>178</v>
      </c>
      <c r="AU185" s="103" t="s">
        <v>80</v>
      </c>
      <c r="AY185" s="5" t="s">
        <v>176</v>
      </c>
      <c r="BE185" s="104">
        <f>IF(N185="základní",J185,0)</f>
        <v>0</v>
      </c>
      <c r="BF185" s="104">
        <f>IF(N185="snížená",J185,0)</f>
        <v>0</v>
      </c>
      <c r="BG185" s="104">
        <f>IF(N185="zákl. přenesená",J185,0)</f>
        <v>0</v>
      </c>
      <c r="BH185" s="104">
        <f>IF(N185="sníž. přenesená",J185,0)</f>
        <v>0</v>
      </c>
      <c r="BI185" s="104">
        <f>IF(N185="nulová",J185,0)</f>
        <v>0</v>
      </c>
      <c r="BJ185" s="5" t="s">
        <v>76</v>
      </c>
      <c r="BK185" s="104">
        <f>ROUND(I185*H185,2)</f>
        <v>0</v>
      </c>
      <c r="BL185" s="5" t="s">
        <v>86</v>
      </c>
      <c r="BM185" s="103" t="s">
        <v>284</v>
      </c>
    </row>
    <row r="186" spans="2:51" s="167" customFormat="1" ht="12">
      <c r="B186" s="168"/>
      <c r="D186" s="105" t="s">
        <v>186</v>
      </c>
      <c r="E186" s="169" t="s">
        <v>1</v>
      </c>
      <c r="F186" s="170" t="s">
        <v>2819</v>
      </c>
      <c r="H186" s="169" t="s">
        <v>1</v>
      </c>
      <c r="L186" s="168"/>
      <c r="M186" s="171"/>
      <c r="N186" s="172"/>
      <c r="O186" s="172"/>
      <c r="P186" s="172"/>
      <c r="Q186" s="172"/>
      <c r="R186" s="172"/>
      <c r="S186" s="172"/>
      <c r="T186" s="173"/>
      <c r="AT186" s="169" t="s">
        <v>186</v>
      </c>
      <c r="AU186" s="169" t="s">
        <v>80</v>
      </c>
      <c r="AV186" s="167" t="s">
        <v>76</v>
      </c>
      <c r="AW186" s="167" t="s">
        <v>29</v>
      </c>
      <c r="AX186" s="167" t="s">
        <v>72</v>
      </c>
      <c r="AY186" s="169" t="s">
        <v>176</v>
      </c>
    </row>
    <row r="187" spans="2:51" s="167" customFormat="1" ht="12">
      <c r="B187" s="168"/>
      <c r="D187" s="105" t="s">
        <v>186</v>
      </c>
      <c r="E187" s="169" t="s">
        <v>1</v>
      </c>
      <c r="F187" s="170" t="s">
        <v>2820</v>
      </c>
      <c r="H187" s="169" t="s">
        <v>1</v>
      </c>
      <c r="L187" s="168"/>
      <c r="M187" s="171"/>
      <c r="N187" s="172"/>
      <c r="O187" s="172"/>
      <c r="P187" s="172"/>
      <c r="Q187" s="172"/>
      <c r="R187" s="172"/>
      <c r="S187" s="172"/>
      <c r="T187" s="173"/>
      <c r="AT187" s="169" t="s">
        <v>186</v>
      </c>
      <c r="AU187" s="169" t="s">
        <v>80</v>
      </c>
      <c r="AV187" s="167" t="s">
        <v>76</v>
      </c>
      <c r="AW187" s="167" t="s">
        <v>29</v>
      </c>
      <c r="AX187" s="167" t="s">
        <v>72</v>
      </c>
      <c r="AY187" s="169" t="s">
        <v>176</v>
      </c>
    </row>
    <row r="188" spans="2:51" s="174" customFormat="1" ht="12">
      <c r="B188" s="175"/>
      <c r="D188" s="105" t="s">
        <v>186</v>
      </c>
      <c r="E188" s="176" t="s">
        <v>1</v>
      </c>
      <c r="F188" s="177" t="s">
        <v>2821</v>
      </c>
      <c r="H188" s="178">
        <v>290.197</v>
      </c>
      <c r="L188" s="175"/>
      <c r="M188" s="179"/>
      <c r="N188" s="180"/>
      <c r="O188" s="180"/>
      <c r="P188" s="180"/>
      <c r="Q188" s="180"/>
      <c r="R188" s="180"/>
      <c r="S188" s="180"/>
      <c r="T188" s="181"/>
      <c r="AT188" s="176" t="s">
        <v>186</v>
      </c>
      <c r="AU188" s="176" t="s">
        <v>80</v>
      </c>
      <c r="AV188" s="174" t="s">
        <v>80</v>
      </c>
      <c r="AW188" s="174" t="s">
        <v>29</v>
      </c>
      <c r="AX188" s="174" t="s">
        <v>72</v>
      </c>
      <c r="AY188" s="176" t="s">
        <v>176</v>
      </c>
    </row>
    <row r="189" spans="2:51" s="167" customFormat="1" ht="12">
      <c r="B189" s="168"/>
      <c r="D189" s="105" t="s">
        <v>186</v>
      </c>
      <c r="E189" s="169" t="s">
        <v>1</v>
      </c>
      <c r="F189" s="170" t="s">
        <v>2822</v>
      </c>
      <c r="H189" s="169" t="s">
        <v>1</v>
      </c>
      <c r="L189" s="168"/>
      <c r="M189" s="171"/>
      <c r="N189" s="172"/>
      <c r="O189" s="172"/>
      <c r="P189" s="172"/>
      <c r="Q189" s="172"/>
      <c r="R189" s="172"/>
      <c r="S189" s="172"/>
      <c r="T189" s="173"/>
      <c r="AT189" s="169" t="s">
        <v>186</v>
      </c>
      <c r="AU189" s="169" t="s">
        <v>80</v>
      </c>
      <c r="AV189" s="167" t="s">
        <v>76</v>
      </c>
      <c r="AW189" s="167" t="s">
        <v>29</v>
      </c>
      <c r="AX189" s="167" t="s">
        <v>72</v>
      </c>
      <c r="AY189" s="169" t="s">
        <v>176</v>
      </c>
    </row>
    <row r="190" spans="2:51" s="174" customFormat="1" ht="12">
      <c r="B190" s="175"/>
      <c r="D190" s="105" t="s">
        <v>186</v>
      </c>
      <c r="E190" s="176" t="s">
        <v>1</v>
      </c>
      <c r="F190" s="177" t="s">
        <v>2823</v>
      </c>
      <c r="H190" s="178">
        <v>21.029</v>
      </c>
      <c r="L190" s="175"/>
      <c r="M190" s="179"/>
      <c r="N190" s="180"/>
      <c r="O190" s="180"/>
      <c r="P190" s="180"/>
      <c r="Q190" s="180"/>
      <c r="R190" s="180"/>
      <c r="S190" s="180"/>
      <c r="T190" s="181"/>
      <c r="AT190" s="176" t="s">
        <v>186</v>
      </c>
      <c r="AU190" s="176" t="s">
        <v>80</v>
      </c>
      <c r="AV190" s="174" t="s">
        <v>80</v>
      </c>
      <c r="AW190" s="174" t="s">
        <v>29</v>
      </c>
      <c r="AX190" s="174" t="s">
        <v>72</v>
      </c>
      <c r="AY190" s="176" t="s">
        <v>176</v>
      </c>
    </row>
    <row r="191" spans="2:51" s="182" customFormat="1" ht="12">
      <c r="B191" s="183"/>
      <c r="D191" s="105" t="s">
        <v>186</v>
      </c>
      <c r="E191" s="184" t="s">
        <v>1</v>
      </c>
      <c r="F191" s="185" t="s">
        <v>191</v>
      </c>
      <c r="H191" s="186">
        <v>311.226</v>
      </c>
      <c r="L191" s="183"/>
      <c r="M191" s="187"/>
      <c r="N191" s="188"/>
      <c r="O191" s="188"/>
      <c r="P191" s="188"/>
      <c r="Q191" s="188"/>
      <c r="R191" s="188"/>
      <c r="S191" s="188"/>
      <c r="T191" s="189"/>
      <c r="AT191" s="184" t="s">
        <v>186</v>
      </c>
      <c r="AU191" s="184" t="s">
        <v>80</v>
      </c>
      <c r="AV191" s="182" t="s">
        <v>86</v>
      </c>
      <c r="AW191" s="182" t="s">
        <v>29</v>
      </c>
      <c r="AX191" s="182" t="s">
        <v>76</v>
      </c>
      <c r="AY191" s="184" t="s">
        <v>176</v>
      </c>
    </row>
    <row r="192" spans="1:65" s="15" customFormat="1" ht="33" customHeight="1">
      <c r="A192" s="12"/>
      <c r="B192" s="13"/>
      <c r="C192" s="92" t="s">
        <v>230</v>
      </c>
      <c r="D192" s="92" t="s">
        <v>178</v>
      </c>
      <c r="E192" s="93" t="s">
        <v>2824</v>
      </c>
      <c r="F192" s="94" t="s">
        <v>2825</v>
      </c>
      <c r="G192" s="95" t="s">
        <v>181</v>
      </c>
      <c r="H192" s="96">
        <v>290.197</v>
      </c>
      <c r="I192" s="1">
        <v>0</v>
      </c>
      <c r="J192" s="97">
        <f>ROUND(I192*H192,2)</f>
        <v>0</v>
      </c>
      <c r="K192" s="94" t="s">
        <v>182</v>
      </c>
      <c r="L192" s="13"/>
      <c r="M192" s="98" t="s">
        <v>1</v>
      </c>
      <c r="N192" s="99" t="s">
        <v>37</v>
      </c>
      <c r="O192" s="100"/>
      <c r="P192" s="101">
        <f>O192*H192</f>
        <v>0</v>
      </c>
      <c r="Q192" s="101">
        <v>0</v>
      </c>
      <c r="R192" s="101">
        <f>Q192*H192</f>
        <v>0</v>
      </c>
      <c r="S192" s="101">
        <v>0</v>
      </c>
      <c r="T192" s="102">
        <f>S192*H192</f>
        <v>0</v>
      </c>
      <c r="U192" s="12"/>
      <c r="V192" s="12"/>
      <c r="W192" s="12"/>
      <c r="X192" s="12"/>
      <c r="Y192" s="12"/>
      <c r="Z192" s="12"/>
      <c r="AA192" s="12"/>
      <c r="AB192" s="12"/>
      <c r="AC192" s="12"/>
      <c r="AD192" s="12"/>
      <c r="AE192" s="12"/>
      <c r="AR192" s="103" t="s">
        <v>86</v>
      </c>
      <c r="AT192" s="103" t="s">
        <v>178</v>
      </c>
      <c r="AU192" s="103" t="s">
        <v>80</v>
      </c>
      <c r="AY192" s="5" t="s">
        <v>176</v>
      </c>
      <c r="BE192" s="104">
        <f>IF(N192="základní",J192,0)</f>
        <v>0</v>
      </c>
      <c r="BF192" s="104">
        <f>IF(N192="snížená",J192,0)</f>
        <v>0</v>
      </c>
      <c r="BG192" s="104">
        <f>IF(N192="zákl. přenesená",J192,0)</f>
        <v>0</v>
      </c>
      <c r="BH192" s="104">
        <f>IF(N192="sníž. přenesená",J192,0)</f>
        <v>0</v>
      </c>
      <c r="BI192" s="104">
        <f>IF(N192="nulová",J192,0)</f>
        <v>0</v>
      </c>
      <c r="BJ192" s="5" t="s">
        <v>76</v>
      </c>
      <c r="BK192" s="104">
        <f>ROUND(I192*H192,2)</f>
        <v>0</v>
      </c>
      <c r="BL192" s="5" t="s">
        <v>86</v>
      </c>
      <c r="BM192" s="103" t="s">
        <v>304</v>
      </c>
    </row>
    <row r="193" spans="2:51" s="167" customFormat="1" ht="12">
      <c r="B193" s="168"/>
      <c r="D193" s="105" t="s">
        <v>186</v>
      </c>
      <c r="E193" s="169" t="s">
        <v>1</v>
      </c>
      <c r="F193" s="170" t="s">
        <v>2777</v>
      </c>
      <c r="H193" s="169" t="s">
        <v>1</v>
      </c>
      <c r="L193" s="168"/>
      <c r="M193" s="171"/>
      <c r="N193" s="172"/>
      <c r="O193" s="172"/>
      <c r="P193" s="172"/>
      <c r="Q193" s="172"/>
      <c r="R193" s="172"/>
      <c r="S193" s="172"/>
      <c r="T193" s="173"/>
      <c r="AT193" s="169" t="s">
        <v>186</v>
      </c>
      <c r="AU193" s="169" t="s">
        <v>80</v>
      </c>
      <c r="AV193" s="167" t="s">
        <v>76</v>
      </c>
      <c r="AW193" s="167" t="s">
        <v>29</v>
      </c>
      <c r="AX193" s="167" t="s">
        <v>72</v>
      </c>
      <c r="AY193" s="169" t="s">
        <v>176</v>
      </c>
    </row>
    <row r="194" spans="2:51" s="174" customFormat="1" ht="12">
      <c r="B194" s="175"/>
      <c r="D194" s="105" t="s">
        <v>186</v>
      </c>
      <c r="E194" s="176" t="s">
        <v>1</v>
      </c>
      <c r="F194" s="177" t="s">
        <v>2778</v>
      </c>
      <c r="H194" s="178">
        <v>36.887</v>
      </c>
      <c r="L194" s="175"/>
      <c r="M194" s="179"/>
      <c r="N194" s="180"/>
      <c r="O194" s="180"/>
      <c r="P194" s="180"/>
      <c r="Q194" s="180"/>
      <c r="R194" s="180"/>
      <c r="S194" s="180"/>
      <c r="T194" s="181"/>
      <c r="AT194" s="176" t="s">
        <v>186</v>
      </c>
      <c r="AU194" s="176" t="s">
        <v>80</v>
      </c>
      <c r="AV194" s="174" t="s">
        <v>80</v>
      </c>
      <c r="AW194" s="174" t="s">
        <v>29</v>
      </c>
      <c r="AX194" s="174" t="s">
        <v>72</v>
      </c>
      <c r="AY194" s="176" t="s">
        <v>176</v>
      </c>
    </row>
    <row r="195" spans="2:51" s="174" customFormat="1" ht="12">
      <c r="B195" s="175"/>
      <c r="D195" s="105" t="s">
        <v>186</v>
      </c>
      <c r="E195" s="176" t="s">
        <v>1</v>
      </c>
      <c r="F195" s="177" t="s">
        <v>2773</v>
      </c>
      <c r="H195" s="178">
        <v>89.11</v>
      </c>
      <c r="L195" s="175"/>
      <c r="M195" s="179"/>
      <c r="N195" s="180"/>
      <c r="O195" s="180"/>
      <c r="P195" s="180"/>
      <c r="Q195" s="180"/>
      <c r="R195" s="180"/>
      <c r="S195" s="180"/>
      <c r="T195" s="181"/>
      <c r="AT195" s="176" t="s">
        <v>186</v>
      </c>
      <c r="AU195" s="176" t="s">
        <v>80</v>
      </c>
      <c r="AV195" s="174" t="s">
        <v>80</v>
      </c>
      <c r="AW195" s="174" t="s">
        <v>29</v>
      </c>
      <c r="AX195" s="174" t="s">
        <v>72</v>
      </c>
      <c r="AY195" s="176" t="s">
        <v>176</v>
      </c>
    </row>
    <row r="196" spans="2:51" s="174" customFormat="1" ht="12">
      <c r="B196" s="175"/>
      <c r="D196" s="105" t="s">
        <v>186</v>
      </c>
      <c r="E196" s="176" t="s">
        <v>1</v>
      </c>
      <c r="F196" s="177" t="s">
        <v>2779</v>
      </c>
      <c r="H196" s="178">
        <v>14.875</v>
      </c>
      <c r="L196" s="175"/>
      <c r="M196" s="179"/>
      <c r="N196" s="180"/>
      <c r="O196" s="180"/>
      <c r="P196" s="180"/>
      <c r="Q196" s="180"/>
      <c r="R196" s="180"/>
      <c r="S196" s="180"/>
      <c r="T196" s="181"/>
      <c r="AT196" s="176" t="s">
        <v>186</v>
      </c>
      <c r="AU196" s="176" t="s">
        <v>80</v>
      </c>
      <c r="AV196" s="174" t="s">
        <v>80</v>
      </c>
      <c r="AW196" s="174" t="s">
        <v>29</v>
      </c>
      <c r="AX196" s="174" t="s">
        <v>72</v>
      </c>
      <c r="AY196" s="176" t="s">
        <v>176</v>
      </c>
    </row>
    <row r="197" spans="2:51" s="174" customFormat="1" ht="12">
      <c r="B197" s="175"/>
      <c r="D197" s="105" t="s">
        <v>186</v>
      </c>
      <c r="E197" s="176" t="s">
        <v>1</v>
      </c>
      <c r="F197" s="177" t="s">
        <v>2780</v>
      </c>
      <c r="H197" s="178">
        <v>149.325</v>
      </c>
      <c r="L197" s="175"/>
      <c r="M197" s="179"/>
      <c r="N197" s="180"/>
      <c r="O197" s="180"/>
      <c r="P197" s="180"/>
      <c r="Q197" s="180"/>
      <c r="R197" s="180"/>
      <c r="S197" s="180"/>
      <c r="T197" s="181"/>
      <c r="AT197" s="176" t="s">
        <v>186</v>
      </c>
      <c r="AU197" s="176" t="s">
        <v>80</v>
      </c>
      <c r="AV197" s="174" t="s">
        <v>80</v>
      </c>
      <c r="AW197" s="174" t="s">
        <v>29</v>
      </c>
      <c r="AX197" s="174" t="s">
        <v>72</v>
      </c>
      <c r="AY197" s="176" t="s">
        <v>176</v>
      </c>
    </row>
    <row r="198" spans="2:51" s="182" customFormat="1" ht="12">
      <c r="B198" s="183"/>
      <c r="D198" s="105" t="s">
        <v>186</v>
      </c>
      <c r="E198" s="184" t="s">
        <v>1</v>
      </c>
      <c r="F198" s="185" t="s">
        <v>191</v>
      </c>
      <c r="H198" s="186">
        <v>290.197</v>
      </c>
      <c r="L198" s="183"/>
      <c r="M198" s="187"/>
      <c r="N198" s="188"/>
      <c r="O198" s="188"/>
      <c r="P198" s="188"/>
      <c r="Q198" s="188"/>
      <c r="R198" s="188"/>
      <c r="S198" s="188"/>
      <c r="T198" s="189"/>
      <c r="AT198" s="184" t="s">
        <v>186</v>
      </c>
      <c r="AU198" s="184" t="s">
        <v>80</v>
      </c>
      <c r="AV198" s="182" t="s">
        <v>86</v>
      </c>
      <c r="AW198" s="182" t="s">
        <v>29</v>
      </c>
      <c r="AX198" s="182" t="s">
        <v>76</v>
      </c>
      <c r="AY198" s="184" t="s">
        <v>176</v>
      </c>
    </row>
    <row r="199" spans="1:65" s="15" customFormat="1" ht="16.5" customHeight="1">
      <c r="A199" s="12"/>
      <c r="B199" s="13"/>
      <c r="C199" s="190" t="s">
        <v>307</v>
      </c>
      <c r="D199" s="190" t="s">
        <v>265</v>
      </c>
      <c r="E199" s="191" t="s">
        <v>2826</v>
      </c>
      <c r="F199" s="192" t="s">
        <v>2827</v>
      </c>
      <c r="G199" s="193" t="s">
        <v>181</v>
      </c>
      <c r="H199" s="194">
        <v>298.903</v>
      </c>
      <c r="I199" s="2">
        <v>0</v>
      </c>
      <c r="J199" s="195">
        <f>ROUND(I199*H199,2)</f>
        <v>0</v>
      </c>
      <c r="K199" s="192" t="s">
        <v>182</v>
      </c>
      <c r="L199" s="196"/>
      <c r="M199" s="197" t="s">
        <v>1</v>
      </c>
      <c r="N199" s="198" t="s">
        <v>37</v>
      </c>
      <c r="O199" s="100"/>
      <c r="P199" s="101">
        <f>O199*H199</f>
        <v>0</v>
      </c>
      <c r="Q199" s="101">
        <v>0</v>
      </c>
      <c r="R199" s="101">
        <f>Q199*H199</f>
        <v>0</v>
      </c>
      <c r="S199" s="101">
        <v>0</v>
      </c>
      <c r="T199" s="102">
        <f>S199*H199</f>
        <v>0</v>
      </c>
      <c r="U199" s="12"/>
      <c r="V199" s="12"/>
      <c r="W199" s="12"/>
      <c r="X199" s="12"/>
      <c r="Y199" s="12"/>
      <c r="Z199" s="12"/>
      <c r="AA199" s="12"/>
      <c r="AB199" s="12"/>
      <c r="AC199" s="12"/>
      <c r="AD199" s="12"/>
      <c r="AE199" s="12"/>
      <c r="AR199" s="103" t="s">
        <v>98</v>
      </c>
      <c r="AT199" s="103" t="s">
        <v>265</v>
      </c>
      <c r="AU199" s="103" t="s">
        <v>80</v>
      </c>
      <c r="AY199" s="5" t="s">
        <v>176</v>
      </c>
      <c r="BE199" s="104">
        <f>IF(N199="základní",J199,0)</f>
        <v>0</v>
      </c>
      <c r="BF199" s="104">
        <f>IF(N199="snížená",J199,0)</f>
        <v>0</v>
      </c>
      <c r="BG199" s="104">
        <f>IF(N199="zákl. přenesená",J199,0)</f>
        <v>0</v>
      </c>
      <c r="BH199" s="104">
        <f>IF(N199="sníž. přenesená",J199,0)</f>
        <v>0</v>
      </c>
      <c r="BI199" s="104">
        <f>IF(N199="nulová",J199,0)</f>
        <v>0</v>
      </c>
      <c r="BJ199" s="5" t="s">
        <v>76</v>
      </c>
      <c r="BK199" s="104">
        <f>ROUND(I199*H199,2)</f>
        <v>0</v>
      </c>
      <c r="BL199" s="5" t="s">
        <v>86</v>
      </c>
      <c r="BM199" s="103" t="s">
        <v>310</v>
      </c>
    </row>
    <row r="200" spans="2:51" s="174" customFormat="1" ht="12">
      <c r="B200" s="175"/>
      <c r="D200" s="105" t="s">
        <v>186</v>
      </c>
      <c r="E200" s="176" t="s">
        <v>1</v>
      </c>
      <c r="F200" s="177" t="s">
        <v>2828</v>
      </c>
      <c r="H200" s="178">
        <v>298.903</v>
      </c>
      <c r="L200" s="175"/>
      <c r="M200" s="179"/>
      <c r="N200" s="180"/>
      <c r="O200" s="180"/>
      <c r="P200" s="180"/>
      <c r="Q200" s="180"/>
      <c r="R200" s="180"/>
      <c r="S200" s="180"/>
      <c r="T200" s="181"/>
      <c r="AT200" s="176" t="s">
        <v>186</v>
      </c>
      <c r="AU200" s="176" t="s">
        <v>80</v>
      </c>
      <c r="AV200" s="174" t="s">
        <v>80</v>
      </c>
      <c r="AW200" s="174" t="s">
        <v>29</v>
      </c>
      <c r="AX200" s="174" t="s">
        <v>72</v>
      </c>
      <c r="AY200" s="176" t="s">
        <v>176</v>
      </c>
    </row>
    <row r="201" spans="2:51" s="182" customFormat="1" ht="12">
      <c r="B201" s="183"/>
      <c r="D201" s="105" t="s">
        <v>186</v>
      </c>
      <c r="E201" s="184" t="s">
        <v>1</v>
      </c>
      <c r="F201" s="185" t="s">
        <v>191</v>
      </c>
      <c r="H201" s="186">
        <v>298.903</v>
      </c>
      <c r="L201" s="183"/>
      <c r="M201" s="187"/>
      <c r="N201" s="188"/>
      <c r="O201" s="188"/>
      <c r="P201" s="188"/>
      <c r="Q201" s="188"/>
      <c r="R201" s="188"/>
      <c r="S201" s="188"/>
      <c r="T201" s="189"/>
      <c r="AT201" s="184" t="s">
        <v>186</v>
      </c>
      <c r="AU201" s="184" t="s">
        <v>80</v>
      </c>
      <c r="AV201" s="182" t="s">
        <v>86</v>
      </c>
      <c r="AW201" s="182" t="s">
        <v>29</v>
      </c>
      <c r="AX201" s="182" t="s">
        <v>76</v>
      </c>
      <c r="AY201" s="184" t="s">
        <v>176</v>
      </c>
    </row>
    <row r="202" spans="2:63" s="79" customFormat="1" ht="22.7" customHeight="1">
      <c r="B202" s="80"/>
      <c r="D202" s="81" t="s">
        <v>71</v>
      </c>
      <c r="E202" s="90" t="s">
        <v>92</v>
      </c>
      <c r="F202" s="90" t="s">
        <v>269</v>
      </c>
      <c r="J202" s="91">
        <f>BK202</f>
        <v>0</v>
      </c>
      <c r="L202" s="80"/>
      <c r="M202" s="84"/>
      <c r="N202" s="85"/>
      <c r="O202" s="85"/>
      <c r="P202" s="86">
        <f>SUM(P203:P213)</f>
        <v>0</v>
      </c>
      <c r="Q202" s="85"/>
      <c r="R202" s="86">
        <f>SUM(R203:R213)</f>
        <v>0</v>
      </c>
      <c r="S202" s="85"/>
      <c r="T202" s="87">
        <f>SUM(T203:T213)</f>
        <v>0</v>
      </c>
      <c r="AR202" s="81" t="s">
        <v>76</v>
      </c>
      <c r="AT202" s="88" t="s">
        <v>71</v>
      </c>
      <c r="AU202" s="88" t="s">
        <v>76</v>
      </c>
      <c r="AY202" s="81" t="s">
        <v>176</v>
      </c>
      <c r="BK202" s="89">
        <f>SUM(BK203:BK213)</f>
        <v>0</v>
      </c>
    </row>
    <row r="203" spans="1:65" s="15" customFormat="1" ht="21.75" customHeight="1">
      <c r="A203" s="12"/>
      <c r="B203" s="13"/>
      <c r="C203" s="92" t="s">
        <v>245</v>
      </c>
      <c r="D203" s="92" t="s">
        <v>178</v>
      </c>
      <c r="E203" s="93" t="s">
        <v>2829</v>
      </c>
      <c r="F203" s="94" t="s">
        <v>2830</v>
      </c>
      <c r="G203" s="95" t="s">
        <v>181</v>
      </c>
      <c r="H203" s="96">
        <v>60.62</v>
      </c>
      <c r="I203" s="1">
        <v>0</v>
      </c>
      <c r="J203" s="97">
        <f>ROUND(I203*H203,2)</f>
        <v>0</v>
      </c>
      <c r="K203" s="94" t="s">
        <v>182</v>
      </c>
      <c r="L203" s="13"/>
      <c r="M203" s="98" t="s">
        <v>1</v>
      </c>
      <c r="N203" s="99" t="s">
        <v>37</v>
      </c>
      <c r="O203" s="100"/>
      <c r="P203" s="101">
        <f>O203*H203</f>
        <v>0</v>
      </c>
      <c r="Q203" s="101">
        <v>0</v>
      </c>
      <c r="R203" s="101">
        <f>Q203*H203</f>
        <v>0</v>
      </c>
      <c r="S203" s="101">
        <v>0</v>
      </c>
      <c r="T203" s="102">
        <f>S203*H203</f>
        <v>0</v>
      </c>
      <c r="U203" s="12"/>
      <c r="V203" s="12"/>
      <c r="W203" s="12"/>
      <c r="X203" s="12"/>
      <c r="Y203" s="12"/>
      <c r="Z203" s="12"/>
      <c r="AA203" s="12"/>
      <c r="AB203" s="12"/>
      <c r="AC203" s="12"/>
      <c r="AD203" s="12"/>
      <c r="AE203" s="12"/>
      <c r="AR203" s="103" t="s">
        <v>86</v>
      </c>
      <c r="AT203" s="103" t="s">
        <v>178</v>
      </c>
      <c r="AU203" s="103" t="s">
        <v>80</v>
      </c>
      <c r="AY203" s="5" t="s">
        <v>176</v>
      </c>
      <c r="BE203" s="104">
        <f>IF(N203="základní",J203,0)</f>
        <v>0</v>
      </c>
      <c r="BF203" s="104">
        <f>IF(N203="snížená",J203,0)</f>
        <v>0</v>
      </c>
      <c r="BG203" s="104">
        <f>IF(N203="zákl. přenesená",J203,0)</f>
        <v>0</v>
      </c>
      <c r="BH203" s="104">
        <f>IF(N203="sníž. přenesená",J203,0)</f>
        <v>0</v>
      </c>
      <c r="BI203" s="104">
        <f>IF(N203="nulová",J203,0)</f>
        <v>0</v>
      </c>
      <c r="BJ203" s="5" t="s">
        <v>76</v>
      </c>
      <c r="BK203" s="104">
        <f>ROUND(I203*H203,2)</f>
        <v>0</v>
      </c>
      <c r="BL203" s="5" t="s">
        <v>86</v>
      </c>
      <c r="BM203" s="103" t="s">
        <v>329</v>
      </c>
    </row>
    <row r="204" spans="2:51" s="167" customFormat="1" ht="12">
      <c r="B204" s="168"/>
      <c r="D204" s="105" t="s">
        <v>186</v>
      </c>
      <c r="E204" s="169" t="s">
        <v>1</v>
      </c>
      <c r="F204" s="170" t="s">
        <v>2831</v>
      </c>
      <c r="H204" s="169" t="s">
        <v>1</v>
      </c>
      <c r="L204" s="168"/>
      <c r="M204" s="171"/>
      <c r="N204" s="172"/>
      <c r="O204" s="172"/>
      <c r="P204" s="172"/>
      <c r="Q204" s="172"/>
      <c r="R204" s="172"/>
      <c r="S204" s="172"/>
      <c r="T204" s="173"/>
      <c r="AT204" s="169" t="s">
        <v>186</v>
      </c>
      <c r="AU204" s="169" t="s">
        <v>80</v>
      </c>
      <c r="AV204" s="167" t="s">
        <v>76</v>
      </c>
      <c r="AW204" s="167" t="s">
        <v>29</v>
      </c>
      <c r="AX204" s="167" t="s">
        <v>72</v>
      </c>
      <c r="AY204" s="169" t="s">
        <v>176</v>
      </c>
    </row>
    <row r="205" spans="2:51" s="167" customFormat="1" ht="12">
      <c r="B205" s="168"/>
      <c r="D205" s="105" t="s">
        <v>186</v>
      </c>
      <c r="E205" s="169" t="s">
        <v>1</v>
      </c>
      <c r="F205" s="170" t="s">
        <v>2832</v>
      </c>
      <c r="H205" s="169" t="s">
        <v>1</v>
      </c>
      <c r="L205" s="168"/>
      <c r="M205" s="171"/>
      <c r="N205" s="172"/>
      <c r="O205" s="172"/>
      <c r="P205" s="172"/>
      <c r="Q205" s="172"/>
      <c r="R205" s="172"/>
      <c r="S205" s="172"/>
      <c r="T205" s="173"/>
      <c r="AT205" s="169" t="s">
        <v>186</v>
      </c>
      <c r="AU205" s="169" t="s">
        <v>80</v>
      </c>
      <c r="AV205" s="167" t="s">
        <v>76</v>
      </c>
      <c r="AW205" s="167" t="s">
        <v>29</v>
      </c>
      <c r="AX205" s="167" t="s">
        <v>72</v>
      </c>
      <c r="AY205" s="169" t="s">
        <v>176</v>
      </c>
    </row>
    <row r="206" spans="2:51" s="174" customFormat="1" ht="12">
      <c r="B206" s="175"/>
      <c r="D206" s="105" t="s">
        <v>186</v>
      </c>
      <c r="E206" s="176" t="s">
        <v>1</v>
      </c>
      <c r="F206" s="177" t="s">
        <v>2833</v>
      </c>
      <c r="H206" s="178">
        <v>60.62</v>
      </c>
      <c r="L206" s="175"/>
      <c r="M206" s="179"/>
      <c r="N206" s="180"/>
      <c r="O206" s="180"/>
      <c r="P206" s="180"/>
      <c r="Q206" s="180"/>
      <c r="R206" s="180"/>
      <c r="S206" s="180"/>
      <c r="T206" s="181"/>
      <c r="AT206" s="176" t="s">
        <v>186</v>
      </c>
      <c r="AU206" s="176" t="s">
        <v>80</v>
      </c>
      <c r="AV206" s="174" t="s">
        <v>80</v>
      </c>
      <c r="AW206" s="174" t="s">
        <v>29</v>
      </c>
      <c r="AX206" s="174" t="s">
        <v>72</v>
      </c>
      <c r="AY206" s="176" t="s">
        <v>176</v>
      </c>
    </row>
    <row r="207" spans="2:51" s="182" customFormat="1" ht="12">
      <c r="B207" s="183"/>
      <c r="D207" s="105" t="s">
        <v>186</v>
      </c>
      <c r="E207" s="184" t="s">
        <v>1</v>
      </c>
      <c r="F207" s="185" t="s">
        <v>191</v>
      </c>
      <c r="H207" s="186">
        <v>60.62</v>
      </c>
      <c r="L207" s="183"/>
      <c r="M207" s="187"/>
      <c r="N207" s="188"/>
      <c r="O207" s="188"/>
      <c r="P207" s="188"/>
      <c r="Q207" s="188"/>
      <c r="R207" s="188"/>
      <c r="S207" s="188"/>
      <c r="T207" s="189"/>
      <c r="AT207" s="184" t="s">
        <v>186</v>
      </c>
      <c r="AU207" s="184" t="s">
        <v>80</v>
      </c>
      <c r="AV207" s="182" t="s">
        <v>86</v>
      </c>
      <c r="AW207" s="182" t="s">
        <v>29</v>
      </c>
      <c r="AX207" s="182" t="s">
        <v>76</v>
      </c>
      <c r="AY207" s="184" t="s">
        <v>176</v>
      </c>
    </row>
    <row r="208" spans="1:65" s="15" customFormat="1" ht="24.2" customHeight="1">
      <c r="A208" s="12"/>
      <c r="B208" s="13"/>
      <c r="C208" s="92" t="s">
        <v>331</v>
      </c>
      <c r="D208" s="92" t="s">
        <v>178</v>
      </c>
      <c r="E208" s="93" t="s">
        <v>2834</v>
      </c>
      <c r="F208" s="94" t="s">
        <v>2835</v>
      </c>
      <c r="G208" s="95" t="s">
        <v>181</v>
      </c>
      <c r="H208" s="96">
        <v>82.536</v>
      </c>
      <c r="I208" s="1">
        <v>0</v>
      </c>
      <c r="J208" s="97">
        <f>ROUND(I208*H208,2)</f>
        <v>0</v>
      </c>
      <c r="K208" s="94" t="s">
        <v>182</v>
      </c>
      <c r="L208" s="13"/>
      <c r="M208" s="98" t="s">
        <v>1</v>
      </c>
      <c r="N208" s="99" t="s">
        <v>37</v>
      </c>
      <c r="O208" s="100"/>
      <c r="P208" s="101">
        <f>O208*H208</f>
        <v>0</v>
      </c>
      <c r="Q208" s="101">
        <v>0</v>
      </c>
      <c r="R208" s="101">
        <f>Q208*H208</f>
        <v>0</v>
      </c>
      <c r="S208" s="101">
        <v>0</v>
      </c>
      <c r="T208" s="102">
        <f>S208*H208</f>
        <v>0</v>
      </c>
      <c r="U208" s="12"/>
      <c r="V208" s="12"/>
      <c r="W208" s="12"/>
      <c r="X208" s="12"/>
      <c r="Y208" s="12"/>
      <c r="Z208" s="12"/>
      <c r="AA208" s="12"/>
      <c r="AB208" s="12"/>
      <c r="AC208" s="12"/>
      <c r="AD208" s="12"/>
      <c r="AE208" s="12"/>
      <c r="AR208" s="103" t="s">
        <v>86</v>
      </c>
      <c r="AT208" s="103" t="s">
        <v>178</v>
      </c>
      <c r="AU208" s="103" t="s">
        <v>80</v>
      </c>
      <c r="AY208" s="5" t="s">
        <v>176</v>
      </c>
      <c r="BE208" s="104">
        <f>IF(N208="základní",J208,0)</f>
        <v>0</v>
      </c>
      <c r="BF208" s="104">
        <f>IF(N208="snížená",J208,0)</f>
        <v>0</v>
      </c>
      <c r="BG208" s="104">
        <f>IF(N208="zákl. přenesená",J208,0)</f>
        <v>0</v>
      </c>
      <c r="BH208" s="104">
        <f>IF(N208="sníž. přenesená",J208,0)</f>
        <v>0</v>
      </c>
      <c r="BI208" s="104">
        <f>IF(N208="nulová",J208,0)</f>
        <v>0</v>
      </c>
      <c r="BJ208" s="5" t="s">
        <v>76</v>
      </c>
      <c r="BK208" s="104">
        <f>ROUND(I208*H208,2)</f>
        <v>0</v>
      </c>
      <c r="BL208" s="5" t="s">
        <v>86</v>
      </c>
      <c r="BM208" s="103" t="s">
        <v>334</v>
      </c>
    </row>
    <row r="209" spans="2:51" s="167" customFormat="1" ht="12">
      <c r="B209" s="168"/>
      <c r="D209" s="105" t="s">
        <v>186</v>
      </c>
      <c r="E209" s="169" t="s">
        <v>1</v>
      </c>
      <c r="F209" s="170" t="s">
        <v>2831</v>
      </c>
      <c r="H209" s="169" t="s">
        <v>1</v>
      </c>
      <c r="L209" s="168"/>
      <c r="M209" s="171"/>
      <c r="N209" s="172"/>
      <c r="O209" s="172"/>
      <c r="P209" s="172"/>
      <c r="Q209" s="172"/>
      <c r="R209" s="172"/>
      <c r="S209" s="172"/>
      <c r="T209" s="173"/>
      <c r="AT209" s="169" t="s">
        <v>186</v>
      </c>
      <c r="AU209" s="169" t="s">
        <v>80</v>
      </c>
      <c r="AV209" s="167" t="s">
        <v>76</v>
      </c>
      <c r="AW209" s="167" t="s">
        <v>29</v>
      </c>
      <c r="AX209" s="167" t="s">
        <v>72</v>
      </c>
      <c r="AY209" s="169" t="s">
        <v>176</v>
      </c>
    </row>
    <row r="210" spans="2:51" s="174" customFormat="1" ht="12">
      <c r="B210" s="175"/>
      <c r="D210" s="105" t="s">
        <v>186</v>
      </c>
      <c r="E210" s="176" t="s">
        <v>1</v>
      </c>
      <c r="F210" s="177" t="s">
        <v>2833</v>
      </c>
      <c r="H210" s="178">
        <v>60.62</v>
      </c>
      <c r="L210" s="175"/>
      <c r="M210" s="179"/>
      <c r="N210" s="180"/>
      <c r="O210" s="180"/>
      <c r="P210" s="180"/>
      <c r="Q210" s="180"/>
      <c r="R210" s="180"/>
      <c r="S210" s="180"/>
      <c r="T210" s="181"/>
      <c r="AT210" s="176" t="s">
        <v>186</v>
      </c>
      <c r="AU210" s="176" t="s">
        <v>80</v>
      </c>
      <c r="AV210" s="174" t="s">
        <v>80</v>
      </c>
      <c r="AW210" s="174" t="s">
        <v>29</v>
      </c>
      <c r="AX210" s="174" t="s">
        <v>72</v>
      </c>
      <c r="AY210" s="176" t="s">
        <v>176</v>
      </c>
    </row>
    <row r="211" spans="2:51" s="174" customFormat="1" ht="12">
      <c r="B211" s="175"/>
      <c r="D211" s="105" t="s">
        <v>186</v>
      </c>
      <c r="E211" s="176" t="s">
        <v>1</v>
      </c>
      <c r="F211" s="177" t="s">
        <v>2823</v>
      </c>
      <c r="H211" s="178">
        <v>21.029</v>
      </c>
      <c r="L211" s="175"/>
      <c r="M211" s="179"/>
      <c r="N211" s="180"/>
      <c r="O211" s="180"/>
      <c r="P211" s="180"/>
      <c r="Q211" s="180"/>
      <c r="R211" s="180"/>
      <c r="S211" s="180"/>
      <c r="T211" s="181"/>
      <c r="AT211" s="176" t="s">
        <v>186</v>
      </c>
      <c r="AU211" s="176" t="s">
        <v>80</v>
      </c>
      <c r="AV211" s="174" t="s">
        <v>80</v>
      </c>
      <c r="AW211" s="174" t="s">
        <v>29</v>
      </c>
      <c r="AX211" s="174" t="s">
        <v>72</v>
      </c>
      <c r="AY211" s="176" t="s">
        <v>176</v>
      </c>
    </row>
    <row r="212" spans="2:51" s="174" customFormat="1" ht="12">
      <c r="B212" s="175"/>
      <c r="D212" s="105" t="s">
        <v>186</v>
      </c>
      <c r="E212" s="176" t="s">
        <v>1</v>
      </c>
      <c r="F212" s="177" t="s">
        <v>2836</v>
      </c>
      <c r="H212" s="178">
        <v>0.887</v>
      </c>
      <c r="L212" s="175"/>
      <c r="M212" s="179"/>
      <c r="N212" s="180"/>
      <c r="O212" s="180"/>
      <c r="P212" s="180"/>
      <c r="Q212" s="180"/>
      <c r="R212" s="180"/>
      <c r="S212" s="180"/>
      <c r="T212" s="181"/>
      <c r="AT212" s="176" t="s">
        <v>186</v>
      </c>
      <c r="AU212" s="176" t="s">
        <v>80</v>
      </c>
      <c r="AV212" s="174" t="s">
        <v>80</v>
      </c>
      <c r="AW212" s="174" t="s">
        <v>29</v>
      </c>
      <c r="AX212" s="174" t="s">
        <v>72</v>
      </c>
      <c r="AY212" s="176" t="s">
        <v>176</v>
      </c>
    </row>
    <row r="213" spans="2:51" s="182" customFormat="1" ht="12">
      <c r="B213" s="183"/>
      <c r="D213" s="105" t="s">
        <v>186</v>
      </c>
      <c r="E213" s="184" t="s">
        <v>1</v>
      </c>
      <c r="F213" s="185" t="s">
        <v>191</v>
      </c>
      <c r="H213" s="186">
        <v>82.536</v>
      </c>
      <c r="L213" s="183"/>
      <c r="M213" s="187"/>
      <c r="N213" s="188"/>
      <c r="O213" s="188"/>
      <c r="P213" s="188"/>
      <c r="Q213" s="188"/>
      <c r="R213" s="188"/>
      <c r="S213" s="188"/>
      <c r="T213" s="189"/>
      <c r="AT213" s="184" t="s">
        <v>186</v>
      </c>
      <c r="AU213" s="184" t="s">
        <v>80</v>
      </c>
      <c r="AV213" s="182" t="s">
        <v>86</v>
      </c>
      <c r="AW213" s="182" t="s">
        <v>29</v>
      </c>
      <c r="AX213" s="182" t="s">
        <v>76</v>
      </c>
      <c r="AY213" s="184" t="s">
        <v>176</v>
      </c>
    </row>
    <row r="214" spans="2:63" s="79" customFormat="1" ht="22.7" customHeight="1">
      <c r="B214" s="80"/>
      <c r="D214" s="81" t="s">
        <v>71</v>
      </c>
      <c r="E214" s="90" t="s">
        <v>98</v>
      </c>
      <c r="F214" s="90" t="s">
        <v>1981</v>
      </c>
      <c r="J214" s="91">
        <f>BK214</f>
        <v>0</v>
      </c>
      <c r="L214" s="80"/>
      <c r="M214" s="84"/>
      <c r="N214" s="85"/>
      <c r="O214" s="85"/>
      <c r="P214" s="86">
        <f>P215</f>
        <v>0</v>
      </c>
      <c r="Q214" s="85"/>
      <c r="R214" s="86">
        <f>R215</f>
        <v>0</v>
      </c>
      <c r="S214" s="85"/>
      <c r="T214" s="87">
        <f>T215</f>
        <v>0</v>
      </c>
      <c r="AR214" s="81" t="s">
        <v>76</v>
      </c>
      <c r="AT214" s="88" t="s">
        <v>71</v>
      </c>
      <c r="AU214" s="88" t="s">
        <v>76</v>
      </c>
      <c r="AY214" s="81" t="s">
        <v>176</v>
      </c>
      <c r="BK214" s="89">
        <f>BK215</f>
        <v>0</v>
      </c>
    </row>
    <row r="215" spans="1:65" s="15" customFormat="1" ht="48.95" customHeight="1">
      <c r="A215" s="12"/>
      <c r="B215" s="13"/>
      <c r="C215" s="92" t="s">
        <v>252</v>
      </c>
      <c r="D215" s="92" t="s">
        <v>178</v>
      </c>
      <c r="E215" s="93" t="s">
        <v>2837</v>
      </c>
      <c r="F215" s="94" t="s">
        <v>2838</v>
      </c>
      <c r="G215" s="95" t="s">
        <v>328</v>
      </c>
      <c r="H215" s="96">
        <v>97</v>
      </c>
      <c r="I215" s="1">
        <v>0</v>
      </c>
      <c r="J215" s="97">
        <f>ROUND(I215*H215,2)</f>
        <v>0</v>
      </c>
      <c r="K215" s="94" t="s">
        <v>1898</v>
      </c>
      <c r="L215" s="13"/>
      <c r="M215" s="98" t="s">
        <v>1</v>
      </c>
      <c r="N215" s="99" t="s">
        <v>37</v>
      </c>
      <c r="O215" s="100"/>
      <c r="P215" s="101">
        <f>O215*H215</f>
        <v>0</v>
      </c>
      <c r="Q215" s="101">
        <v>0</v>
      </c>
      <c r="R215" s="101">
        <f>Q215*H215</f>
        <v>0</v>
      </c>
      <c r="S215" s="101">
        <v>0</v>
      </c>
      <c r="T215" s="102">
        <f>S215*H215</f>
        <v>0</v>
      </c>
      <c r="U215" s="12"/>
      <c r="V215" s="12"/>
      <c r="W215" s="12"/>
      <c r="X215" s="12"/>
      <c r="Y215" s="12"/>
      <c r="Z215" s="12"/>
      <c r="AA215" s="12"/>
      <c r="AB215" s="12"/>
      <c r="AC215" s="12"/>
      <c r="AD215" s="12"/>
      <c r="AE215" s="12"/>
      <c r="AR215" s="103" t="s">
        <v>86</v>
      </c>
      <c r="AT215" s="103" t="s">
        <v>178</v>
      </c>
      <c r="AU215" s="103" t="s">
        <v>80</v>
      </c>
      <c r="AY215" s="5" t="s">
        <v>176</v>
      </c>
      <c r="BE215" s="104">
        <f>IF(N215="základní",J215,0)</f>
        <v>0</v>
      </c>
      <c r="BF215" s="104">
        <f>IF(N215="snížená",J215,0)</f>
        <v>0</v>
      </c>
      <c r="BG215" s="104">
        <f>IF(N215="zákl. přenesená",J215,0)</f>
        <v>0</v>
      </c>
      <c r="BH215" s="104">
        <f>IF(N215="sníž. přenesená",J215,0)</f>
        <v>0</v>
      </c>
      <c r="BI215" s="104">
        <f>IF(N215="nulová",J215,0)</f>
        <v>0</v>
      </c>
      <c r="BJ215" s="5" t="s">
        <v>76</v>
      </c>
      <c r="BK215" s="104">
        <f>ROUND(I215*H215,2)</f>
        <v>0</v>
      </c>
      <c r="BL215" s="5" t="s">
        <v>86</v>
      </c>
      <c r="BM215" s="103" t="s">
        <v>337</v>
      </c>
    </row>
    <row r="216" spans="2:63" s="79" customFormat="1" ht="22.7" customHeight="1">
      <c r="B216" s="80"/>
      <c r="D216" s="81" t="s">
        <v>71</v>
      </c>
      <c r="E216" s="90" t="s">
        <v>126</v>
      </c>
      <c r="F216" s="90" t="s">
        <v>696</v>
      </c>
      <c r="J216" s="91">
        <f>BK216</f>
        <v>0</v>
      </c>
      <c r="L216" s="80"/>
      <c r="M216" s="84"/>
      <c r="N216" s="85"/>
      <c r="O216" s="85"/>
      <c r="P216" s="86">
        <f>SUM(P217:P236)</f>
        <v>0</v>
      </c>
      <c r="Q216" s="85"/>
      <c r="R216" s="86">
        <f>SUM(R217:R236)</f>
        <v>0</v>
      </c>
      <c r="S216" s="85"/>
      <c r="T216" s="87">
        <f>SUM(T217:T236)</f>
        <v>0</v>
      </c>
      <c r="AR216" s="81" t="s">
        <v>76</v>
      </c>
      <c r="AT216" s="88" t="s">
        <v>71</v>
      </c>
      <c r="AU216" s="88" t="s">
        <v>76</v>
      </c>
      <c r="AY216" s="81" t="s">
        <v>176</v>
      </c>
      <c r="BK216" s="89">
        <f>SUM(BK217:BK236)</f>
        <v>0</v>
      </c>
    </row>
    <row r="217" spans="1:65" s="15" customFormat="1" ht="33" customHeight="1">
      <c r="A217" s="12"/>
      <c r="B217" s="13"/>
      <c r="C217" s="92" t="s">
        <v>7</v>
      </c>
      <c r="D217" s="92" t="s">
        <v>178</v>
      </c>
      <c r="E217" s="93" t="s">
        <v>2839</v>
      </c>
      <c r="F217" s="94" t="s">
        <v>2840</v>
      </c>
      <c r="G217" s="95" t="s">
        <v>328</v>
      </c>
      <c r="H217" s="96">
        <v>207.26</v>
      </c>
      <c r="I217" s="1">
        <v>0</v>
      </c>
      <c r="J217" s="97">
        <f>ROUND(I217*H217,2)</f>
        <v>0</v>
      </c>
      <c r="K217" s="94" t="s">
        <v>182</v>
      </c>
      <c r="L217" s="13"/>
      <c r="M217" s="98" t="s">
        <v>1</v>
      </c>
      <c r="N217" s="99" t="s">
        <v>37</v>
      </c>
      <c r="O217" s="100"/>
      <c r="P217" s="101">
        <f>O217*H217</f>
        <v>0</v>
      </c>
      <c r="Q217" s="101">
        <v>0</v>
      </c>
      <c r="R217" s="101">
        <f>Q217*H217</f>
        <v>0</v>
      </c>
      <c r="S217" s="101">
        <v>0</v>
      </c>
      <c r="T217" s="102">
        <f>S217*H217</f>
        <v>0</v>
      </c>
      <c r="U217" s="12"/>
      <c r="V217" s="12"/>
      <c r="W217" s="12"/>
      <c r="X217" s="12"/>
      <c r="Y217" s="12"/>
      <c r="Z217" s="12"/>
      <c r="AA217" s="12"/>
      <c r="AB217" s="12"/>
      <c r="AC217" s="12"/>
      <c r="AD217" s="12"/>
      <c r="AE217" s="12"/>
      <c r="AR217" s="103" t="s">
        <v>86</v>
      </c>
      <c r="AT217" s="103" t="s">
        <v>178</v>
      </c>
      <c r="AU217" s="103" t="s">
        <v>80</v>
      </c>
      <c r="AY217" s="5" t="s">
        <v>176</v>
      </c>
      <c r="BE217" s="104">
        <f>IF(N217="základní",J217,0)</f>
        <v>0</v>
      </c>
      <c r="BF217" s="104">
        <f>IF(N217="snížená",J217,0)</f>
        <v>0</v>
      </c>
      <c r="BG217" s="104">
        <f>IF(N217="zákl. přenesená",J217,0)</f>
        <v>0</v>
      </c>
      <c r="BH217" s="104">
        <f>IF(N217="sníž. přenesená",J217,0)</f>
        <v>0</v>
      </c>
      <c r="BI217" s="104">
        <f>IF(N217="nulová",J217,0)</f>
        <v>0</v>
      </c>
      <c r="BJ217" s="5" t="s">
        <v>76</v>
      </c>
      <c r="BK217" s="104">
        <f>ROUND(I217*H217,2)</f>
        <v>0</v>
      </c>
      <c r="BL217" s="5" t="s">
        <v>86</v>
      </c>
      <c r="BM217" s="103" t="s">
        <v>343</v>
      </c>
    </row>
    <row r="218" spans="2:51" s="167" customFormat="1" ht="12">
      <c r="B218" s="168"/>
      <c r="D218" s="105" t="s">
        <v>186</v>
      </c>
      <c r="E218" s="169" t="s">
        <v>1</v>
      </c>
      <c r="F218" s="170" t="s">
        <v>2777</v>
      </c>
      <c r="H218" s="169" t="s">
        <v>1</v>
      </c>
      <c r="L218" s="168"/>
      <c r="M218" s="171"/>
      <c r="N218" s="172"/>
      <c r="O218" s="172"/>
      <c r="P218" s="172"/>
      <c r="Q218" s="172"/>
      <c r="R218" s="172"/>
      <c r="S218" s="172"/>
      <c r="T218" s="173"/>
      <c r="AT218" s="169" t="s">
        <v>186</v>
      </c>
      <c r="AU218" s="169" t="s">
        <v>80</v>
      </c>
      <c r="AV218" s="167" t="s">
        <v>76</v>
      </c>
      <c r="AW218" s="167" t="s">
        <v>29</v>
      </c>
      <c r="AX218" s="167" t="s">
        <v>72</v>
      </c>
      <c r="AY218" s="169" t="s">
        <v>176</v>
      </c>
    </row>
    <row r="219" spans="2:51" s="174" customFormat="1" ht="12">
      <c r="B219" s="175"/>
      <c r="D219" s="105" t="s">
        <v>186</v>
      </c>
      <c r="E219" s="176" t="s">
        <v>1</v>
      </c>
      <c r="F219" s="177" t="s">
        <v>2841</v>
      </c>
      <c r="H219" s="178">
        <v>169.18</v>
      </c>
      <c r="L219" s="175"/>
      <c r="M219" s="179"/>
      <c r="N219" s="180"/>
      <c r="O219" s="180"/>
      <c r="P219" s="180"/>
      <c r="Q219" s="180"/>
      <c r="R219" s="180"/>
      <c r="S219" s="180"/>
      <c r="T219" s="181"/>
      <c r="AT219" s="176" t="s">
        <v>186</v>
      </c>
      <c r="AU219" s="176" t="s">
        <v>80</v>
      </c>
      <c r="AV219" s="174" t="s">
        <v>80</v>
      </c>
      <c r="AW219" s="174" t="s">
        <v>29</v>
      </c>
      <c r="AX219" s="174" t="s">
        <v>72</v>
      </c>
      <c r="AY219" s="176" t="s">
        <v>176</v>
      </c>
    </row>
    <row r="220" spans="2:51" s="174" customFormat="1" ht="12">
      <c r="B220" s="175"/>
      <c r="D220" s="105" t="s">
        <v>186</v>
      </c>
      <c r="E220" s="176" t="s">
        <v>1</v>
      </c>
      <c r="F220" s="177" t="s">
        <v>2842</v>
      </c>
      <c r="H220" s="178">
        <v>38.08</v>
      </c>
      <c r="L220" s="175"/>
      <c r="M220" s="179"/>
      <c r="N220" s="180"/>
      <c r="O220" s="180"/>
      <c r="P220" s="180"/>
      <c r="Q220" s="180"/>
      <c r="R220" s="180"/>
      <c r="S220" s="180"/>
      <c r="T220" s="181"/>
      <c r="AT220" s="176" t="s">
        <v>186</v>
      </c>
      <c r="AU220" s="176" t="s">
        <v>80</v>
      </c>
      <c r="AV220" s="174" t="s">
        <v>80</v>
      </c>
      <c r="AW220" s="174" t="s">
        <v>29</v>
      </c>
      <c r="AX220" s="174" t="s">
        <v>72</v>
      </c>
      <c r="AY220" s="176" t="s">
        <v>176</v>
      </c>
    </row>
    <row r="221" spans="2:51" s="182" customFormat="1" ht="12">
      <c r="B221" s="183"/>
      <c r="D221" s="105" t="s">
        <v>186</v>
      </c>
      <c r="E221" s="184" t="s">
        <v>1</v>
      </c>
      <c r="F221" s="185" t="s">
        <v>191</v>
      </c>
      <c r="H221" s="186">
        <v>207.26</v>
      </c>
      <c r="L221" s="183"/>
      <c r="M221" s="187"/>
      <c r="N221" s="188"/>
      <c r="O221" s="188"/>
      <c r="P221" s="188"/>
      <c r="Q221" s="188"/>
      <c r="R221" s="188"/>
      <c r="S221" s="188"/>
      <c r="T221" s="189"/>
      <c r="AT221" s="184" t="s">
        <v>186</v>
      </c>
      <c r="AU221" s="184" t="s">
        <v>80</v>
      </c>
      <c r="AV221" s="182" t="s">
        <v>86</v>
      </c>
      <c r="AW221" s="182" t="s">
        <v>29</v>
      </c>
      <c r="AX221" s="182" t="s">
        <v>76</v>
      </c>
      <c r="AY221" s="184" t="s">
        <v>176</v>
      </c>
    </row>
    <row r="222" spans="1:65" s="15" customFormat="1" ht="16.5" customHeight="1">
      <c r="A222" s="12"/>
      <c r="B222" s="13"/>
      <c r="C222" s="190" t="s">
        <v>260</v>
      </c>
      <c r="D222" s="190" t="s">
        <v>265</v>
      </c>
      <c r="E222" s="191" t="s">
        <v>2843</v>
      </c>
      <c r="F222" s="192" t="s">
        <v>2844</v>
      </c>
      <c r="G222" s="193" t="s">
        <v>328</v>
      </c>
      <c r="H222" s="194">
        <v>211.405</v>
      </c>
      <c r="I222" s="2">
        <v>0</v>
      </c>
      <c r="J222" s="195">
        <f>ROUND(I222*H222,2)</f>
        <v>0</v>
      </c>
      <c r="K222" s="192" t="s">
        <v>182</v>
      </c>
      <c r="L222" s="196"/>
      <c r="M222" s="197" t="s">
        <v>1</v>
      </c>
      <c r="N222" s="198" t="s">
        <v>37</v>
      </c>
      <c r="O222" s="100"/>
      <c r="P222" s="101">
        <f>O222*H222</f>
        <v>0</v>
      </c>
      <c r="Q222" s="101">
        <v>0</v>
      </c>
      <c r="R222" s="101">
        <f>Q222*H222</f>
        <v>0</v>
      </c>
      <c r="S222" s="101">
        <v>0</v>
      </c>
      <c r="T222" s="102">
        <f>S222*H222</f>
        <v>0</v>
      </c>
      <c r="U222" s="12"/>
      <c r="V222" s="12"/>
      <c r="W222" s="12"/>
      <c r="X222" s="12"/>
      <c r="Y222" s="12"/>
      <c r="Z222" s="12"/>
      <c r="AA222" s="12"/>
      <c r="AB222" s="12"/>
      <c r="AC222" s="12"/>
      <c r="AD222" s="12"/>
      <c r="AE222" s="12"/>
      <c r="AR222" s="103" t="s">
        <v>98</v>
      </c>
      <c r="AT222" s="103" t="s">
        <v>265</v>
      </c>
      <c r="AU222" s="103" t="s">
        <v>80</v>
      </c>
      <c r="AY222" s="5" t="s">
        <v>176</v>
      </c>
      <c r="BE222" s="104">
        <f>IF(N222="základní",J222,0)</f>
        <v>0</v>
      </c>
      <c r="BF222" s="104">
        <f>IF(N222="snížená",J222,0)</f>
        <v>0</v>
      </c>
      <c r="BG222" s="104">
        <f>IF(N222="zákl. přenesená",J222,0)</f>
        <v>0</v>
      </c>
      <c r="BH222" s="104">
        <f>IF(N222="sníž. přenesená",J222,0)</f>
        <v>0</v>
      </c>
      <c r="BI222" s="104">
        <f>IF(N222="nulová",J222,0)</f>
        <v>0</v>
      </c>
      <c r="BJ222" s="5" t="s">
        <v>76</v>
      </c>
      <c r="BK222" s="104">
        <f>ROUND(I222*H222,2)</f>
        <v>0</v>
      </c>
      <c r="BL222" s="5" t="s">
        <v>86</v>
      </c>
      <c r="BM222" s="103" t="s">
        <v>349</v>
      </c>
    </row>
    <row r="223" spans="2:51" s="174" customFormat="1" ht="12">
      <c r="B223" s="175"/>
      <c r="D223" s="105" t="s">
        <v>186</v>
      </c>
      <c r="E223" s="176" t="s">
        <v>1</v>
      </c>
      <c r="F223" s="177" t="s">
        <v>2845</v>
      </c>
      <c r="H223" s="178">
        <v>211.405</v>
      </c>
      <c r="L223" s="175"/>
      <c r="M223" s="179"/>
      <c r="N223" s="180"/>
      <c r="O223" s="180"/>
      <c r="P223" s="180"/>
      <c r="Q223" s="180"/>
      <c r="R223" s="180"/>
      <c r="S223" s="180"/>
      <c r="T223" s="181"/>
      <c r="AT223" s="176" t="s">
        <v>186</v>
      </c>
      <c r="AU223" s="176" t="s">
        <v>80</v>
      </c>
      <c r="AV223" s="174" t="s">
        <v>80</v>
      </c>
      <c r="AW223" s="174" t="s">
        <v>29</v>
      </c>
      <c r="AX223" s="174" t="s">
        <v>72</v>
      </c>
      <c r="AY223" s="176" t="s">
        <v>176</v>
      </c>
    </row>
    <row r="224" spans="2:51" s="182" customFormat="1" ht="12">
      <c r="B224" s="183"/>
      <c r="D224" s="105" t="s">
        <v>186</v>
      </c>
      <c r="E224" s="184" t="s">
        <v>1</v>
      </c>
      <c r="F224" s="185" t="s">
        <v>191</v>
      </c>
      <c r="H224" s="186">
        <v>211.405</v>
      </c>
      <c r="L224" s="183"/>
      <c r="M224" s="187"/>
      <c r="N224" s="188"/>
      <c r="O224" s="188"/>
      <c r="P224" s="188"/>
      <c r="Q224" s="188"/>
      <c r="R224" s="188"/>
      <c r="S224" s="188"/>
      <c r="T224" s="189"/>
      <c r="AT224" s="184" t="s">
        <v>186</v>
      </c>
      <c r="AU224" s="184" t="s">
        <v>80</v>
      </c>
      <c r="AV224" s="182" t="s">
        <v>86</v>
      </c>
      <c r="AW224" s="182" t="s">
        <v>29</v>
      </c>
      <c r="AX224" s="182" t="s">
        <v>76</v>
      </c>
      <c r="AY224" s="184" t="s">
        <v>176</v>
      </c>
    </row>
    <row r="225" spans="1:65" s="15" customFormat="1" ht="24.2" customHeight="1">
      <c r="A225" s="12"/>
      <c r="B225" s="13"/>
      <c r="C225" s="92" t="s">
        <v>351</v>
      </c>
      <c r="D225" s="92" t="s">
        <v>178</v>
      </c>
      <c r="E225" s="93" t="s">
        <v>2846</v>
      </c>
      <c r="F225" s="94" t="s">
        <v>2847</v>
      </c>
      <c r="G225" s="95" t="s">
        <v>328</v>
      </c>
      <c r="H225" s="96">
        <v>24</v>
      </c>
      <c r="I225" s="1">
        <v>0</v>
      </c>
      <c r="J225" s="97">
        <f>ROUND(I225*H225,2)</f>
        <v>0</v>
      </c>
      <c r="K225" s="94" t="s">
        <v>182</v>
      </c>
      <c r="L225" s="13"/>
      <c r="M225" s="98" t="s">
        <v>1</v>
      </c>
      <c r="N225" s="99" t="s">
        <v>37</v>
      </c>
      <c r="O225" s="100"/>
      <c r="P225" s="101">
        <f>O225*H225</f>
        <v>0</v>
      </c>
      <c r="Q225" s="101">
        <v>0</v>
      </c>
      <c r="R225" s="101">
        <f>Q225*H225</f>
        <v>0</v>
      </c>
      <c r="S225" s="101">
        <v>0</v>
      </c>
      <c r="T225" s="102">
        <f>S225*H225</f>
        <v>0</v>
      </c>
      <c r="U225" s="12"/>
      <c r="V225" s="12"/>
      <c r="W225" s="12"/>
      <c r="X225" s="12"/>
      <c r="Y225" s="12"/>
      <c r="Z225" s="12"/>
      <c r="AA225" s="12"/>
      <c r="AB225" s="12"/>
      <c r="AC225" s="12"/>
      <c r="AD225" s="12"/>
      <c r="AE225" s="12"/>
      <c r="AR225" s="103" t="s">
        <v>86</v>
      </c>
      <c r="AT225" s="103" t="s">
        <v>178</v>
      </c>
      <c r="AU225" s="103" t="s">
        <v>80</v>
      </c>
      <c r="AY225" s="5" t="s">
        <v>176</v>
      </c>
      <c r="BE225" s="104">
        <f>IF(N225="základní",J225,0)</f>
        <v>0</v>
      </c>
      <c r="BF225" s="104">
        <f>IF(N225="snížená",J225,0)</f>
        <v>0</v>
      </c>
      <c r="BG225" s="104">
        <f>IF(N225="zákl. přenesená",J225,0)</f>
        <v>0</v>
      </c>
      <c r="BH225" s="104">
        <f>IF(N225="sníž. přenesená",J225,0)</f>
        <v>0</v>
      </c>
      <c r="BI225" s="104">
        <f>IF(N225="nulová",J225,0)</f>
        <v>0</v>
      </c>
      <c r="BJ225" s="5" t="s">
        <v>76</v>
      </c>
      <c r="BK225" s="104">
        <f>ROUND(I225*H225,2)</f>
        <v>0</v>
      </c>
      <c r="BL225" s="5" t="s">
        <v>86</v>
      </c>
      <c r="BM225" s="103" t="s">
        <v>354</v>
      </c>
    </row>
    <row r="226" spans="2:51" s="174" customFormat="1" ht="12">
      <c r="B226" s="175"/>
      <c r="D226" s="105" t="s">
        <v>186</v>
      </c>
      <c r="E226" s="176" t="s">
        <v>1</v>
      </c>
      <c r="F226" s="177" t="s">
        <v>2848</v>
      </c>
      <c r="H226" s="178">
        <v>24</v>
      </c>
      <c r="L226" s="175"/>
      <c r="M226" s="179"/>
      <c r="N226" s="180"/>
      <c r="O226" s="180"/>
      <c r="P226" s="180"/>
      <c r="Q226" s="180"/>
      <c r="R226" s="180"/>
      <c r="S226" s="180"/>
      <c r="T226" s="181"/>
      <c r="AT226" s="176" t="s">
        <v>186</v>
      </c>
      <c r="AU226" s="176" t="s">
        <v>80</v>
      </c>
      <c r="AV226" s="174" t="s">
        <v>80</v>
      </c>
      <c r="AW226" s="174" t="s">
        <v>29</v>
      </c>
      <c r="AX226" s="174" t="s">
        <v>72</v>
      </c>
      <c r="AY226" s="176" t="s">
        <v>176</v>
      </c>
    </row>
    <row r="227" spans="2:51" s="182" customFormat="1" ht="12">
      <c r="B227" s="183"/>
      <c r="D227" s="105" t="s">
        <v>186</v>
      </c>
      <c r="E227" s="184" t="s">
        <v>1</v>
      </c>
      <c r="F227" s="185" t="s">
        <v>191</v>
      </c>
      <c r="H227" s="186">
        <v>24</v>
      </c>
      <c r="L227" s="183"/>
      <c r="M227" s="187"/>
      <c r="N227" s="188"/>
      <c r="O227" s="188"/>
      <c r="P227" s="188"/>
      <c r="Q227" s="188"/>
      <c r="R227" s="188"/>
      <c r="S227" s="188"/>
      <c r="T227" s="189"/>
      <c r="AT227" s="184" t="s">
        <v>186</v>
      </c>
      <c r="AU227" s="184" t="s">
        <v>80</v>
      </c>
      <c r="AV227" s="182" t="s">
        <v>86</v>
      </c>
      <c r="AW227" s="182" t="s">
        <v>29</v>
      </c>
      <c r="AX227" s="182" t="s">
        <v>76</v>
      </c>
      <c r="AY227" s="184" t="s">
        <v>176</v>
      </c>
    </row>
    <row r="228" spans="1:65" s="15" customFormat="1" ht="24.2" customHeight="1">
      <c r="A228" s="12"/>
      <c r="B228" s="13"/>
      <c r="C228" s="92" t="s">
        <v>268</v>
      </c>
      <c r="D228" s="92" t="s">
        <v>178</v>
      </c>
      <c r="E228" s="93" t="s">
        <v>2849</v>
      </c>
      <c r="F228" s="94" t="s">
        <v>2850</v>
      </c>
      <c r="G228" s="95" t="s">
        <v>181</v>
      </c>
      <c r="H228" s="96">
        <v>2.888</v>
      </c>
      <c r="I228" s="1">
        <v>0</v>
      </c>
      <c r="J228" s="97">
        <f>ROUND(I228*H228,2)</f>
        <v>0</v>
      </c>
      <c r="K228" s="94" t="s">
        <v>182</v>
      </c>
      <c r="L228" s="13"/>
      <c r="M228" s="98" t="s">
        <v>1</v>
      </c>
      <c r="N228" s="99" t="s">
        <v>37</v>
      </c>
      <c r="O228" s="100"/>
      <c r="P228" s="101">
        <f>O228*H228</f>
        <v>0</v>
      </c>
      <c r="Q228" s="101">
        <v>0</v>
      </c>
      <c r="R228" s="101">
        <f>Q228*H228</f>
        <v>0</v>
      </c>
      <c r="S228" s="101">
        <v>0</v>
      </c>
      <c r="T228" s="102">
        <f>S228*H228</f>
        <v>0</v>
      </c>
      <c r="U228" s="12"/>
      <c r="V228" s="12"/>
      <c r="W228" s="12"/>
      <c r="X228" s="12"/>
      <c r="Y228" s="12"/>
      <c r="Z228" s="12"/>
      <c r="AA228" s="12"/>
      <c r="AB228" s="12"/>
      <c r="AC228" s="12"/>
      <c r="AD228" s="12"/>
      <c r="AE228" s="12"/>
      <c r="AR228" s="103" t="s">
        <v>86</v>
      </c>
      <c r="AT228" s="103" t="s">
        <v>178</v>
      </c>
      <c r="AU228" s="103" t="s">
        <v>80</v>
      </c>
      <c r="AY228" s="5" t="s">
        <v>176</v>
      </c>
      <c r="BE228" s="104">
        <f>IF(N228="základní",J228,0)</f>
        <v>0</v>
      </c>
      <c r="BF228" s="104">
        <f>IF(N228="snížená",J228,0)</f>
        <v>0</v>
      </c>
      <c r="BG228" s="104">
        <f>IF(N228="zákl. přenesená",J228,0)</f>
        <v>0</v>
      </c>
      <c r="BH228" s="104">
        <f>IF(N228="sníž. přenesená",J228,0)</f>
        <v>0</v>
      </c>
      <c r="BI228" s="104">
        <f>IF(N228="nulová",J228,0)</f>
        <v>0</v>
      </c>
      <c r="BJ228" s="5" t="s">
        <v>76</v>
      </c>
      <c r="BK228" s="104">
        <f>ROUND(I228*H228,2)</f>
        <v>0</v>
      </c>
      <c r="BL228" s="5" t="s">
        <v>86</v>
      </c>
      <c r="BM228" s="103" t="s">
        <v>363</v>
      </c>
    </row>
    <row r="229" spans="2:51" s="167" customFormat="1" ht="12">
      <c r="B229" s="168"/>
      <c r="D229" s="105" t="s">
        <v>186</v>
      </c>
      <c r="E229" s="169" t="s">
        <v>1</v>
      </c>
      <c r="F229" s="170" t="s">
        <v>2851</v>
      </c>
      <c r="H229" s="169" t="s">
        <v>1</v>
      </c>
      <c r="L229" s="168"/>
      <c r="M229" s="171"/>
      <c r="N229" s="172"/>
      <c r="O229" s="172"/>
      <c r="P229" s="172"/>
      <c r="Q229" s="172"/>
      <c r="R229" s="172"/>
      <c r="S229" s="172"/>
      <c r="T229" s="173"/>
      <c r="AT229" s="169" t="s">
        <v>186</v>
      </c>
      <c r="AU229" s="169" t="s">
        <v>80</v>
      </c>
      <c r="AV229" s="167" t="s">
        <v>76</v>
      </c>
      <c r="AW229" s="167" t="s">
        <v>29</v>
      </c>
      <c r="AX229" s="167" t="s">
        <v>72</v>
      </c>
      <c r="AY229" s="169" t="s">
        <v>176</v>
      </c>
    </row>
    <row r="230" spans="2:51" s="167" customFormat="1" ht="22.5">
      <c r="B230" s="168"/>
      <c r="D230" s="105" t="s">
        <v>186</v>
      </c>
      <c r="E230" s="169" t="s">
        <v>1</v>
      </c>
      <c r="F230" s="170" t="s">
        <v>2852</v>
      </c>
      <c r="H230" s="169" t="s">
        <v>1</v>
      </c>
      <c r="L230" s="168"/>
      <c r="M230" s="171"/>
      <c r="N230" s="172"/>
      <c r="O230" s="172"/>
      <c r="P230" s="172"/>
      <c r="Q230" s="172"/>
      <c r="R230" s="172"/>
      <c r="S230" s="172"/>
      <c r="T230" s="173"/>
      <c r="AT230" s="169" t="s">
        <v>186</v>
      </c>
      <c r="AU230" s="169" t="s">
        <v>80</v>
      </c>
      <c r="AV230" s="167" t="s">
        <v>76</v>
      </c>
      <c r="AW230" s="167" t="s">
        <v>29</v>
      </c>
      <c r="AX230" s="167" t="s">
        <v>72</v>
      </c>
      <c r="AY230" s="169" t="s">
        <v>176</v>
      </c>
    </row>
    <row r="231" spans="2:51" s="174" customFormat="1" ht="12">
      <c r="B231" s="175"/>
      <c r="D231" s="105" t="s">
        <v>186</v>
      </c>
      <c r="E231" s="176" t="s">
        <v>1</v>
      </c>
      <c r="F231" s="177" t="s">
        <v>2853</v>
      </c>
      <c r="H231" s="178">
        <v>2.888</v>
      </c>
      <c r="L231" s="175"/>
      <c r="M231" s="179"/>
      <c r="N231" s="180"/>
      <c r="O231" s="180"/>
      <c r="P231" s="180"/>
      <c r="Q231" s="180"/>
      <c r="R231" s="180"/>
      <c r="S231" s="180"/>
      <c r="T231" s="181"/>
      <c r="AT231" s="176" t="s">
        <v>186</v>
      </c>
      <c r="AU231" s="176" t="s">
        <v>80</v>
      </c>
      <c r="AV231" s="174" t="s">
        <v>80</v>
      </c>
      <c r="AW231" s="174" t="s">
        <v>29</v>
      </c>
      <c r="AX231" s="174" t="s">
        <v>72</v>
      </c>
      <c r="AY231" s="176" t="s">
        <v>176</v>
      </c>
    </row>
    <row r="232" spans="2:51" s="182" customFormat="1" ht="12">
      <c r="B232" s="183"/>
      <c r="D232" s="105" t="s">
        <v>186</v>
      </c>
      <c r="E232" s="184" t="s">
        <v>1</v>
      </c>
      <c r="F232" s="185" t="s">
        <v>191</v>
      </c>
      <c r="H232" s="186">
        <v>2.888</v>
      </c>
      <c r="L232" s="183"/>
      <c r="M232" s="187"/>
      <c r="N232" s="188"/>
      <c r="O232" s="188"/>
      <c r="P232" s="188"/>
      <c r="Q232" s="188"/>
      <c r="R232" s="188"/>
      <c r="S232" s="188"/>
      <c r="T232" s="189"/>
      <c r="AT232" s="184" t="s">
        <v>186</v>
      </c>
      <c r="AU232" s="184" t="s">
        <v>80</v>
      </c>
      <c r="AV232" s="182" t="s">
        <v>86</v>
      </c>
      <c r="AW232" s="182" t="s">
        <v>29</v>
      </c>
      <c r="AX232" s="182" t="s">
        <v>76</v>
      </c>
      <c r="AY232" s="184" t="s">
        <v>176</v>
      </c>
    </row>
    <row r="233" spans="1:65" s="15" customFormat="1" ht="24.2" customHeight="1">
      <c r="A233" s="12"/>
      <c r="B233" s="13"/>
      <c r="C233" s="92" t="s">
        <v>365</v>
      </c>
      <c r="D233" s="92" t="s">
        <v>178</v>
      </c>
      <c r="E233" s="93" t="s">
        <v>2854</v>
      </c>
      <c r="F233" s="94" t="s">
        <v>2855</v>
      </c>
      <c r="G233" s="95" t="s">
        <v>328</v>
      </c>
      <c r="H233" s="96">
        <v>3.5</v>
      </c>
      <c r="I233" s="1">
        <v>0</v>
      </c>
      <c r="J233" s="97">
        <f>ROUND(I233*H233,2)</f>
        <v>0</v>
      </c>
      <c r="K233" s="94" t="s">
        <v>182</v>
      </c>
      <c r="L233" s="13"/>
      <c r="M233" s="98" t="s">
        <v>1</v>
      </c>
      <c r="N233" s="99" t="s">
        <v>37</v>
      </c>
      <c r="O233" s="100"/>
      <c r="P233" s="101">
        <f>O233*H233</f>
        <v>0</v>
      </c>
      <c r="Q233" s="101">
        <v>0</v>
      </c>
      <c r="R233" s="101">
        <f>Q233*H233</f>
        <v>0</v>
      </c>
      <c r="S233" s="101">
        <v>0</v>
      </c>
      <c r="T233" s="102">
        <f>S233*H233</f>
        <v>0</v>
      </c>
      <c r="U233" s="12"/>
      <c r="V233" s="12"/>
      <c r="W233" s="12"/>
      <c r="X233" s="12"/>
      <c r="Y233" s="12"/>
      <c r="Z233" s="12"/>
      <c r="AA233" s="12"/>
      <c r="AB233" s="12"/>
      <c r="AC233" s="12"/>
      <c r="AD233" s="12"/>
      <c r="AE233" s="12"/>
      <c r="AR233" s="103" t="s">
        <v>86</v>
      </c>
      <c r="AT233" s="103" t="s">
        <v>178</v>
      </c>
      <c r="AU233" s="103" t="s">
        <v>80</v>
      </c>
      <c r="AY233" s="5" t="s">
        <v>176</v>
      </c>
      <c r="BE233" s="104">
        <f>IF(N233="základní",J233,0)</f>
        <v>0</v>
      </c>
      <c r="BF233" s="104">
        <f>IF(N233="snížená",J233,0)</f>
        <v>0</v>
      </c>
      <c r="BG233" s="104">
        <f>IF(N233="zákl. přenesená",J233,0)</f>
        <v>0</v>
      </c>
      <c r="BH233" s="104">
        <f>IF(N233="sníž. přenesená",J233,0)</f>
        <v>0</v>
      </c>
      <c r="BI233" s="104">
        <f>IF(N233="nulová",J233,0)</f>
        <v>0</v>
      </c>
      <c r="BJ233" s="5" t="s">
        <v>76</v>
      </c>
      <c r="BK233" s="104">
        <f>ROUND(I233*H233,2)</f>
        <v>0</v>
      </c>
      <c r="BL233" s="5" t="s">
        <v>86</v>
      </c>
      <c r="BM233" s="103" t="s">
        <v>368</v>
      </c>
    </row>
    <row r="234" spans="2:51" s="167" customFormat="1" ht="12">
      <c r="B234" s="168"/>
      <c r="D234" s="105" t="s">
        <v>186</v>
      </c>
      <c r="E234" s="169" t="s">
        <v>1</v>
      </c>
      <c r="F234" s="170" t="s">
        <v>2856</v>
      </c>
      <c r="H234" s="169" t="s">
        <v>1</v>
      </c>
      <c r="L234" s="168"/>
      <c r="M234" s="171"/>
      <c r="N234" s="172"/>
      <c r="O234" s="172"/>
      <c r="P234" s="172"/>
      <c r="Q234" s="172"/>
      <c r="R234" s="172"/>
      <c r="S234" s="172"/>
      <c r="T234" s="173"/>
      <c r="AT234" s="169" t="s">
        <v>186</v>
      </c>
      <c r="AU234" s="169" t="s">
        <v>80</v>
      </c>
      <c r="AV234" s="167" t="s">
        <v>76</v>
      </c>
      <c r="AW234" s="167" t="s">
        <v>29</v>
      </c>
      <c r="AX234" s="167" t="s">
        <v>72</v>
      </c>
      <c r="AY234" s="169" t="s">
        <v>176</v>
      </c>
    </row>
    <row r="235" spans="2:51" s="174" customFormat="1" ht="12">
      <c r="B235" s="175"/>
      <c r="D235" s="105" t="s">
        <v>186</v>
      </c>
      <c r="E235" s="176" t="s">
        <v>1</v>
      </c>
      <c r="F235" s="177" t="s">
        <v>2857</v>
      </c>
      <c r="H235" s="178">
        <v>3.5</v>
      </c>
      <c r="L235" s="175"/>
      <c r="M235" s="179"/>
      <c r="N235" s="180"/>
      <c r="O235" s="180"/>
      <c r="P235" s="180"/>
      <c r="Q235" s="180"/>
      <c r="R235" s="180"/>
      <c r="S235" s="180"/>
      <c r="T235" s="181"/>
      <c r="AT235" s="176" t="s">
        <v>186</v>
      </c>
      <c r="AU235" s="176" t="s">
        <v>80</v>
      </c>
      <c r="AV235" s="174" t="s">
        <v>80</v>
      </c>
      <c r="AW235" s="174" t="s">
        <v>29</v>
      </c>
      <c r="AX235" s="174" t="s">
        <v>72</v>
      </c>
      <c r="AY235" s="176" t="s">
        <v>176</v>
      </c>
    </row>
    <row r="236" spans="2:51" s="182" customFormat="1" ht="12">
      <c r="B236" s="183"/>
      <c r="D236" s="105" t="s">
        <v>186</v>
      </c>
      <c r="E236" s="184" t="s">
        <v>1</v>
      </c>
      <c r="F236" s="185" t="s">
        <v>191</v>
      </c>
      <c r="H236" s="186">
        <v>3.5</v>
      </c>
      <c r="L236" s="183"/>
      <c r="M236" s="187"/>
      <c r="N236" s="188"/>
      <c r="O236" s="188"/>
      <c r="P236" s="188"/>
      <c r="Q236" s="188"/>
      <c r="R236" s="188"/>
      <c r="S236" s="188"/>
      <c r="T236" s="189"/>
      <c r="AT236" s="184" t="s">
        <v>186</v>
      </c>
      <c r="AU236" s="184" t="s">
        <v>80</v>
      </c>
      <c r="AV236" s="182" t="s">
        <v>86</v>
      </c>
      <c r="AW236" s="182" t="s">
        <v>29</v>
      </c>
      <c r="AX236" s="182" t="s">
        <v>76</v>
      </c>
      <c r="AY236" s="184" t="s">
        <v>176</v>
      </c>
    </row>
    <row r="237" spans="2:63" s="79" customFormat="1" ht="22.7" customHeight="1">
      <c r="B237" s="80"/>
      <c r="D237" s="81" t="s">
        <v>71</v>
      </c>
      <c r="E237" s="90" t="s">
        <v>870</v>
      </c>
      <c r="F237" s="90" t="s">
        <v>871</v>
      </c>
      <c r="J237" s="91">
        <f>BK237</f>
        <v>0</v>
      </c>
      <c r="L237" s="80"/>
      <c r="M237" s="84"/>
      <c r="N237" s="85"/>
      <c r="O237" s="85"/>
      <c r="P237" s="86">
        <f>SUM(P238:P243)</f>
        <v>0</v>
      </c>
      <c r="Q237" s="85"/>
      <c r="R237" s="86">
        <f>SUM(R238:R243)</f>
        <v>0</v>
      </c>
      <c r="S237" s="85"/>
      <c r="T237" s="87">
        <f>SUM(T238:T243)</f>
        <v>0</v>
      </c>
      <c r="AR237" s="81" t="s">
        <v>76</v>
      </c>
      <c r="AT237" s="88" t="s">
        <v>71</v>
      </c>
      <c r="AU237" s="88" t="s">
        <v>76</v>
      </c>
      <c r="AY237" s="81" t="s">
        <v>176</v>
      </c>
      <c r="BK237" s="89">
        <f>SUM(BK238:BK243)</f>
        <v>0</v>
      </c>
    </row>
    <row r="238" spans="1:65" s="15" customFormat="1" ht="24.2" customHeight="1">
      <c r="A238" s="12"/>
      <c r="B238" s="13"/>
      <c r="C238" s="92" t="s">
        <v>272</v>
      </c>
      <c r="D238" s="92" t="s">
        <v>178</v>
      </c>
      <c r="E238" s="93" t="s">
        <v>2858</v>
      </c>
      <c r="F238" s="94" t="s">
        <v>2859</v>
      </c>
      <c r="G238" s="95" t="s">
        <v>221</v>
      </c>
      <c r="H238" s="96">
        <v>108.975</v>
      </c>
      <c r="I238" s="1">
        <v>0</v>
      </c>
      <c r="J238" s="97">
        <f>ROUND(I238*H238,2)</f>
        <v>0</v>
      </c>
      <c r="K238" s="94" t="s">
        <v>182</v>
      </c>
      <c r="L238" s="13"/>
      <c r="M238" s="98" t="s">
        <v>1</v>
      </c>
      <c r="N238" s="99" t="s">
        <v>37</v>
      </c>
      <c r="O238" s="100"/>
      <c r="P238" s="101">
        <f>O238*H238</f>
        <v>0</v>
      </c>
      <c r="Q238" s="101">
        <v>0</v>
      </c>
      <c r="R238" s="101">
        <f>Q238*H238</f>
        <v>0</v>
      </c>
      <c r="S238" s="101">
        <v>0</v>
      </c>
      <c r="T238" s="102">
        <f>S238*H238</f>
        <v>0</v>
      </c>
      <c r="U238" s="12"/>
      <c r="V238" s="12"/>
      <c r="W238" s="12"/>
      <c r="X238" s="12"/>
      <c r="Y238" s="12"/>
      <c r="Z238" s="12"/>
      <c r="AA238" s="12"/>
      <c r="AB238" s="12"/>
      <c r="AC238" s="12"/>
      <c r="AD238" s="12"/>
      <c r="AE238" s="12"/>
      <c r="AR238" s="103" t="s">
        <v>86</v>
      </c>
      <c r="AT238" s="103" t="s">
        <v>178</v>
      </c>
      <c r="AU238" s="103" t="s">
        <v>80</v>
      </c>
      <c r="AY238" s="5" t="s">
        <v>176</v>
      </c>
      <c r="BE238" s="104">
        <f>IF(N238="základní",J238,0)</f>
        <v>0</v>
      </c>
      <c r="BF238" s="104">
        <f>IF(N238="snížená",J238,0)</f>
        <v>0</v>
      </c>
      <c r="BG238" s="104">
        <f>IF(N238="zákl. přenesená",J238,0)</f>
        <v>0</v>
      </c>
      <c r="BH238" s="104">
        <f>IF(N238="sníž. přenesená",J238,0)</f>
        <v>0</v>
      </c>
      <c r="BI238" s="104">
        <f>IF(N238="nulová",J238,0)</f>
        <v>0</v>
      </c>
      <c r="BJ238" s="5" t="s">
        <v>76</v>
      </c>
      <c r="BK238" s="104">
        <f>ROUND(I238*H238,2)</f>
        <v>0</v>
      </c>
      <c r="BL238" s="5" t="s">
        <v>86</v>
      </c>
      <c r="BM238" s="103" t="s">
        <v>372</v>
      </c>
    </row>
    <row r="239" spans="1:65" s="15" customFormat="1" ht="24.2" customHeight="1">
      <c r="A239" s="12"/>
      <c r="B239" s="13"/>
      <c r="C239" s="92" t="s">
        <v>375</v>
      </c>
      <c r="D239" s="92" t="s">
        <v>178</v>
      </c>
      <c r="E239" s="93" t="s">
        <v>876</v>
      </c>
      <c r="F239" s="94" t="s">
        <v>877</v>
      </c>
      <c r="G239" s="95" t="s">
        <v>221</v>
      </c>
      <c r="H239" s="96">
        <v>108.975</v>
      </c>
      <c r="I239" s="1">
        <v>0</v>
      </c>
      <c r="J239" s="97">
        <f>ROUND(I239*H239,2)</f>
        <v>0</v>
      </c>
      <c r="K239" s="94" t="s">
        <v>182</v>
      </c>
      <c r="L239" s="13"/>
      <c r="M239" s="98" t="s">
        <v>1</v>
      </c>
      <c r="N239" s="99" t="s">
        <v>37</v>
      </c>
      <c r="O239" s="100"/>
      <c r="P239" s="101">
        <f>O239*H239</f>
        <v>0</v>
      </c>
      <c r="Q239" s="101">
        <v>0</v>
      </c>
      <c r="R239" s="101">
        <f>Q239*H239</f>
        <v>0</v>
      </c>
      <c r="S239" s="101">
        <v>0</v>
      </c>
      <c r="T239" s="102">
        <f>S239*H239</f>
        <v>0</v>
      </c>
      <c r="U239" s="12"/>
      <c r="V239" s="12"/>
      <c r="W239" s="12"/>
      <c r="X239" s="12"/>
      <c r="Y239" s="12"/>
      <c r="Z239" s="12"/>
      <c r="AA239" s="12"/>
      <c r="AB239" s="12"/>
      <c r="AC239" s="12"/>
      <c r="AD239" s="12"/>
      <c r="AE239" s="12"/>
      <c r="AR239" s="103" t="s">
        <v>86</v>
      </c>
      <c r="AT239" s="103" t="s">
        <v>178</v>
      </c>
      <c r="AU239" s="103" t="s">
        <v>80</v>
      </c>
      <c r="AY239" s="5" t="s">
        <v>176</v>
      </c>
      <c r="BE239" s="104">
        <f>IF(N239="základní",J239,0)</f>
        <v>0</v>
      </c>
      <c r="BF239" s="104">
        <f>IF(N239="snížená",J239,0)</f>
        <v>0</v>
      </c>
      <c r="BG239" s="104">
        <f>IF(N239="zákl. přenesená",J239,0)</f>
        <v>0</v>
      </c>
      <c r="BH239" s="104">
        <f>IF(N239="sníž. přenesená",J239,0)</f>
        <v>0</v>
      </c>
      <c r="BI239" s="104">
        <f>IF(N239="nulová",J239,0)</f>
        <v>0</v>
      </c>
      <c r="BJ239" s="5" t="s">
        <v>76</v>
      </c>
      <c r="BK239" s="104">
        <f>ROUND(I239*H239,2)</f>
        <v>0</v>
      </c>
      <c r="BL239" s="5" t="s">
        <v>86</v>
      </c>
      <c r="BM239" s="103" t="s">
        <v>378</v>
      </c>
    </row>
    <row r="240" spans="1:65" s="15" customFormat="1" ht="24.2" customHeight="1">
      <c r="A240" s="12"/>
      <c r="B240" s="13"/>
      <c r="C240" s="92" t="s">
        <v>278</v>
      </c>
      <c r="D240" s="92" t="s">
        <v>178</v>
      </c>
      <c r="E240" s="93" t="s">
        <v>880</v>
      </c>
      <c r="F240" s="94" t="s">
        <v>881</v>
      </c>
      <c r="G240" s="95" t="s">
        <v>221</v>
      </c>
      <c r="H240" s="96">
        <v>2070.525</v>
      </c>
      <c r="I240" s="1">
        <v>0</v>
      </c>
      <c r="J240" s="97">
        <f>ROUND(I240*H240,2)</f>
        <v>0</v>
      </c>
      <c r="K240" s="94" t="s">
        <v>182</v>
      </c>
      <c r="L240" s="13"/>
      <c r="M240" s="98" t="s">
        <v>1</v>
      </c>
      <c r="N240" s="99" t="s">
        <v>37</v>
      </c>
      <c r="O240" s="100"/>
      <c r="P240" s="101">
        <f>O240*H240</f>
        <v>0</v>
      </c>
      <c r="Q240" s="101">
        <v>0</v>
      </c>
      <c r="R240" s="101">
        <f>Q240*H240</f>
        <v>0</v>
      </c>
      <c r="S240" s="101">
        <v>0</v>
      </c>
      <c r="T240" s="102">
        <f>S240*H240</f>
        <v>0</v>
      </c>
      <c r="U240" s="12"/>
      <c r="V240" s="12"/>
      <c r="W240" s="12"/>
      <c r="X240" s="12"/>
      <c r="Y240" s="12"/>
      <c r="Z240" s="12"/>
      <c r="AA240" s="12"/>
      <c r="AB240" s="12"/>
      <c r="AC240" s="12"/>
      <c r="AD240" s="12"/>
      <c r="AE240" s="12"/>
      <c r="AR240" s="103" t="s">
        <v>86</v>
      </c>
      <c r="AT240" s="103" t="s">
        <v>178</v>
      </c>
      <c r="AU240" s="103" t="s">
        <v>80</v>
      </c>
      <c r="AY240" s="5" t="s">
        <v>176</v>
      </c>
      <c r="BE240" s="104">
        <f>IF(N240="základní",J240,0)</f>
        <v>0</v>
      </c>
      <c r="BF240" s="104">
        <f>IF(N240="snížená",J240,0)</f>
        <v>0</v>
      </c>
      <c r="BG240" s="104">
        <f>IF(N240="zákl. přenesená",J240,0)</f>
        <v>0</v>
      </c>
      <c r="BH240" s="104">
        <f>IF(N240="sníž. přenesená",J240,0)</f>
        <v>0</v>
      </c>
      <c r="BI240" s="104">
        <f>IF(N240="nulová",J240,0)</f>
        <v>0</v>
      </c>
      <c r="BJ240" s="5" t="s">
        <v>76</v>
      </c>
      <c r="BK240" s="104">
        <f>ROUND(I240*H240,2)</f>
        <v>0</v>
      </c>
      <c r="BL240" s="5" t="s">
        <v>86</v>
      </c>
      <c r="BM240" s="103" t="s">
        <v>381</v>
      </c>
    </row>
    <row r="241" spans="2:51" s="174" customFormat="1" ht="12">
      <c r="B241" s="175"/>
      <c r="D241" s="105" t="s">
        <v>186</v>
      </c>
      <c r="E241" s="176" t="s">
        <v>1</v>
      </c>
      <c r="F241" s="177" t="s">
        <v>2860</v>
      </c>
      <c r="H241" s="178">
        <v>2070.525</v>
      </c>
      <c r="L241" s="175"/>
      <c r="M241" s="179"/>
      <c r="N241" s="180"/>
      <c r="O241" s="180"/>
      <c r="P241" s="180"/>
      <c r="Q241" s="180"/>
      <c r="R241" s="180"/>
      <c r="S241" s="180"/>
      <c r="T241" s="181"/>
      <c r="AT241" s="176" t="s">
        <v>186</v>
      </c>
      <c r="AU241" s="176" t="s">
        <v>80</v>
      </c>
      <c r="AV241" s="174" t="s">
        <v>80</v>
      </c>
      <c r="AW241" s="174" t="s">
        <v>29</v>
      </c>
      <c r="AX241" s="174" t="s">
        <v>72</v>
      </c>
      <c r="AY241" s="176" t="s">
        <v>176</v>
      </c>
    </row>
    <row r="242" spans="2:51" s="182" customFormat="1" ht="12">
      <c r="B242" s="183"/>
      <c r="D242" s="105" t="s">
        <v>186</v>
      </c>
      <c r="E242" s="184" t="s">
        <v>1</v>
      </c>
      <c r="F242" s="185" t="s">
        <v>191</v>
      </c>
      <c r="H242" s="186">
        <v>2070.525</v>
      </c>
      <c r="L242" s="183"/>
      <c r="M242" s="187"/>
      <c r="N242" s="188"/>
      <c r="O242" s="188"/>
      <c r="P242" s="188"/>
      <c r="Q242" s="188"/>
      <c r="R242" s="188"/>
      <c r="S242" s="188"/>
      <c r="T242" s="189"/>
      <c r="AT242" s="184" t="s">
        <v>186</v>
      </c>
      <c r="AU242" s="184" t="s">
        <v>80</v>
      </c>
      <c r="AV242" s="182" t="s">
        <v>86</v>
      </c>
      <c r="AW242" s="182" t="s">
        <v>29</v>
      </c>
      <c r="AX242" s="182" t="s">
        <v>76</v>
      </c>
      <c r="AY242" s="184" t="s">
        <v>176</v>
      </c>
    </row>
    <row r="243" spans="1:65" s="15" customFormat="1" ht="33" customHeight="1">
      <c r="A243" s="12"/>
      <c r="B243" s="13"/>
      <c r="C243" s="92" t="s">
        <v>382</v>
      </c>
      <c r="D243" s="92" t="s">
        <v>178</v>
      </c>
      <c r="E243" s="93" t="s">
        <v>884</v>
      </c>
      <c r="F243" s="94" t="s">
        <v>885</v>
      </c>
      <c r="G243" s="95" t="s">
        <v>221</v>
      </c>
      <c r="H243" s="96">
        <v>108.975</v>
      </c>
      <c r="I243" s="1">
        <v>0</v>
      </c>
      <c r="J243" s="97">
        <f>ROUND(I243*H243,2)</f>
        <v>0</v>
      </c>
      <c r="K243" s="94" t="s">
        <v>182</v>
      </c>
      <c r="L243" s="13"/>
      <c r="M243" s="98" t="s">
        <v>1</v>
      </c>
      <c r="N243" s="99" t="s">
        <v>37</v>
      </c>
      <c r="O243" s="100"/>
      <c r="P243" s="101">
        <f>O243*H243</f>
        <v>0</v>
      </c>
      <c r="Q243" s="101">
        <v>0</v>
      </c>
      <c r="R243" s="101">
        <f>Q243*H243</f>
        <v>0</v>
      </c>
      <c r="S243" s="101">
        <v>0</v>
      </c>
      <c r="T243" s="102">
        <f>S243*H243</f>
        <v>0</v>
      </c>
      <c r="U243" s="12"/>
      <c r="V243" s="12"/>
      <c r="W243" s="12"/>
      <c r="X243" s="12"/>
      <c r="Y243" s="12"/>
      <c r="Z243" s="12"/>
      <c r="AA243" s="12"/>
      <c r="AB243" s="12"/>
      <c r="AC243" s="12"/>
      <c r="AD243" s="12"/>
      <c r="AE243" s="12"/>
      <c r="AR243" s="103" t="s">
        <v>86</v>
      </c>
      <c r="AT243" s="103" t="s">
        <v>178</v>
      </c>
      <c r="AU243" s="103" t="s">
        <v>80</v>
      </c>
      <c r="AY243" s="5" t="s">
        <v>176</v>
      </c>
      <c r="BE243" s="104">
        <f>IF(N243="základní",J243,0)</f>
        <v>0</v>
      </c>
      <c r="BF243" s="104">
        <f>IF(N243="snížená",J243,0)</f>
        <v>0</v>
      </c>
      <c r="BG243" s="104">
        <f>IF(N243="zákl. přenesená",J243,0)</f>
        <v>0</v>
      </c>
      <c r="BH243" s="104">
        <f>IF(N243="sníž. přenesená",J243,0)</f>
        <v>0</v>
      </c>
      <c r="BI243" s="104">
        <f>IF(N243="nulová",J243,0)</f>
        <v>0</v>
      </c>
      <c r="BJ243" s="5" t="s">
        <v>76</v>
      </c>
      <c r="BK243" s="104">
        <f>ROUND(I243*H243,2)</f>
        <v>0</v>
      </c>
      <c r="BL243" s="5" t="s">
        <v>86</v>
      </c>
      <c r="BM243" s="103" t="s">
        <v>385</v>
      </c>
    </row>
    <row r="244" spans="2:63" s="79" customFormat="1" ht="22.7" customHeight="1">
      <c r="B244" s="80"/>
      <c r="D244" s="81" t="s">
        <v>71</v>
      </c>
      <c r="E244" s="90" t="s">
        <v>887</v>
      </c>
      <c r="F244" s="90" t="s">
        <v>888</v>
      </c>
      <c r="J244" s="91">
        <f>BK244</f>
        <v>0</v>
      </c>
      <c r="L244" s="80"/>
      <c r="M244" s="84"/>
      <c r="N244" s="85"/>
      <c r="O244" s="85"/>
      <c r="P244" s="86">
        <f>P245</f>
        <v>0</v>
      </c>
      <c r="Q244" s="85"/>
      <c r="R244" s="86">
        <f>R245</f>
        <v>0</v>
      </c>
      <c r="S244" s="85"/>
      <c r="T244" s="87">
        <f>T245</f>
        <v>0</v>
      </c>
      <c r="AR244" s="81" t="s">
        <v>76</v>
      </c>
      <c r="AT244" s="88" t="s">
        <v>71</v>
      </c>
      <c r="AU244" s="88" t="s">
        <v>76</v>
      </c>
      <c r="AY244" s="81" t="s">
        <v>176</v>
      </c>
      <c r="BK244" s="89">
        <f>BK245</f>
        <v>0</v>
      </c>
    </row>
    <row r="245" spans="1:65" s="15" customFormat="1" ht="24.2" customHeight="1">
      <c r="A245" s="12"/>
      <c r="B245" s="13"/>
      <c r="C245" s="92" t="s">
        <v>284</v>
      </c>
      <c r="D245" s="92" t="s">
        <v>178</v>
      </c>
      <c r="E245" s="93" t="s">
        <v>2861</v>
      </c>
      <c r="F245" s="94" t="s">
        <v>2862</v>
      </c>
      <c r="G245" s="95" t="s">
        <v>221</v>
      </c>
      <c r="H245" s="96">
        <v>335.756</v>
      </c>
      <c r="I245" s="1">
        <v>0</v>
      </c>
      <c r="J245" s="97">
        <f>ROUND(I245*H245,2)</f>
        <v>0</v>
      </c>
      <c r="K245" s="94" t="s">
        <v>182</v>
      </c>
      <c r="L245" s="13"/>
      <c r="M245" s="207" t="s">
        <v>1</v>
      </c>
      <c r="N245" s="208" t="s">
        <v>37</v>
      </c>
      <c r="O245" s="112"/>
      <c r="P245" s="209">
        <f>O245*H245</f>
        <v>0</v>
      </c>
      <c r="Q245" s="209">
        <v>0</v>
      </c>
      <c r="R245" s="209">
        <f>Q245*H245</f>
        <v>0</v>
      </c>
      <c r="S245" s="209">
        <v>0</v>
      </c>
      <c r="T245" s="210">
        <f>S245*H245</f>
        <v>0</v>
      </c>
      <c r="U245" s="12"/>
      <c r="V245" s="12"/>
      <c r="W245" s="12"/>
      <c r="X245" s="12"/>
      <c r="Y245" s="12"/>
      <c r="Z245" s="12"/>
      <c r="AA245" s="12"/>
      <c r="AB245" s="12"/>
      <c r="AC245" s="12"/>
      <c r="AD245" s="12"/>
      <c r="AE245" s="12"/>
      <c r="AR245" s="103" t="s">
        <v>86</v>
      </c>
      <c r="AT245" s="103" t="s">
        <v>178</v>
      </c>
      <c r="AU245" s="103" t="s">
        <v>80</v>
      </c>
      <c r="AY245" s="5" t="s">
        <v>176</v>
      </c>
      <c r="BE245" s="104">
        <f>IF(N245="základní",J245,0)</f>
        <v>0</v>
      </c>
      <c r="BF245" s="104">
        <f>IF(N245="snížená",J245,0)</f>
        <v>0</v>
      </c>
      <c r="BG245" s="104">
        <f>IF(N245="zákl. přenesená",J245,0)</f>
        <v>0</v>
      </c>
      <c r="BH245" s="104">
        <f>IF(N245="sníž. přenesená",J245,0)</f>
        <v>0</v>
      </c>
      <c r="BI245" s="104">
        <f>IF(N245="nulová",J245,0)</f>
        <v>0</v>
      </c>
      <c r="BJ245" s="5" t="s">
        <v>76</v>
      </c>
      <c r="BK245" s="104">
        <f>ROUND(I245*H245,2)</f>
        <v>0</v>
      </c>
      <c r="BL245" s="5" t="s">
        <v>86</v>
      </c>
      <c r="BM245" s="103" t="s">
        <v>388</v>
      </c>
    </row>
    <row r="246" spans="1:31" s="15" customFormat="1" ht="6.95" customHeight="1">
      <c r="A246" s="12"/>
      <c r="B246" s="44"/>
      <c r="C246" s="45"/>
      <c r="D246" s="45"/>
      <c r="E246" s="45"/>
      <c r="F246" s="45"/>
      <c r="G246" s="45"/>
      <c r="H246" s="45"/>
      <c r="I246" s="45"/>
      <c r="J246" s="45"/>
      <c r="K246" s="45"/>
      <c r="L246" s="13"/>
      <c r="M246" s="12"/>
      <c r="O246" s="12"/>
      <c r="P246" s="12"/>
      <c r="Q246" s="12"/>
      <c r="R246" s="12"/>
      <c r="S246" s="12"/>
      <c r="T246" s="12"/>
      <c r="U246" s="12"/>
      <c r="V246" s="12"/>
      <c r="W246" s="12"/>
      <c r="X246" s="12"/>
      <c r="Y246" s="12"/>
      <c r="Z246" s="12"/>
      <c r="AA246" s="12"/>
      <c r="AB246" s="12"/>
      <c r="AC246" s="12"/>
      <c r="AD246" s="12"/>
      <c r="AE246" s="12"/>
    </row>
  </sheetData>
  <sheetProtection algorithmName="SHA-512" hashValue="lEQMbR2RqvM1TqXIJKpMH2BmqkntstIRnH0yuTE7xQqpksEKECrlxnJlmSl9AS7zRGOR12XlEFlwhfT/BnK7eQ==" saltValue="AZD7+hiOBXxTK8Z9zoSE9w==" spinCount="100000" sheet="1" objects="1" scenarios="1"/>
  <autoFilter ref="C125:K245"/>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zoomScale="115" zoomScaleNormal="115" workbookViewId="0" topLeftCell="A143">
      <selection activeCell="H131" sqref="H131:I131"/>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131</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2863</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19"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6" t="str">
        <f>'Rekapitulace stavby'!E14</f>
        <v>Vyplň údaj</v>
      </c>
      <c r="F18" s="255"/>
      <c r="G18" s="255"/>
      <c r="H18" s="255"/>
      <c r="I18" s="11" t="s">
        <v>25</v>
      </c>
      <c r="J18" s="119"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ROUND(J121,2)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ROUND((SUM(BE121:BE151)),2)</f>
        <v>0</v>
      </c>
      <c r="G33" s="12"/>
      <c r="H33" s="12"/>
      <c r="I33" s="29">
        <v>0.21</v>
      </c>
      <c r="J33" s="28">
        <f>ROUND(((SUM(BE121:BE151))*I33),2)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ROUND((SUM(BF121:BF151)),2)</f>
        <v>0</v>
      </c>
      <c r="G34" s="12"/>
      <c r="H34" s="12"/>
      <c r="I34" s="29">
        <v>0.15</v>
      </c>
      <c r="J34" s="28">
        <f>ROUND(((SUM(BF121:BF151))*I34),2)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ROUND((SUM(BG121:BG151)),2)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ROUND((SUM(BH121:BH151)),2)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ROUND((SUM(BI121:BI151)),2)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10 - Vedlejší a ostatní náklady</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J121</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2864</v>
      </c>
      <c r="E97" s="55"/>
      <c r="F97" s="55"/>
      <c r="G97" s="55"/>
      <c r="H97" s="55"/>
      <c r="I97" s="55"/>
      <c r="J97" s="56">
        <f>J122</f>
        <v>0</v>
      </c>
      <c r="L97" s="53"/>
    </row>
    <row r="98" spans="2:12" s="57" customFormat="1" ht="20.1" customHeight="1">
      <c r="B98" s="58"/>
      <c r="D98" s="59" t="s">
        <v>2865</v>
      </c>
      <c r="E98" s="60"/>
      <c r="F98" s="60"/>
      <c r="G98" s="60"/>
      <c r="H98" s="60"/>
      <c r="I98" s="60"/>
      <c r="J98" s="61">
        <f>J123</f>
        <v>0</v>
      </c>
      <c r="L98" s="58"/>
    </row>
    <row r="99" spans="2:12" s="57" customFormat="1" ht="20.1" customHeight="1">
      <c r="B99" s="58"/>
      <c r="D99" s="59" t="s">
        <v>2866</v>
      </c>
      <c r="E99" s="60"/>
      <c r="F99" s="60"/>
      <c r="G99" s="60"/>
      <c r="H99" s="60"/>
      <c r="I99" s="60"/>
      <c r="J99" s="61">
        <f>J130</f>
        <v>0</v>
      </c>
      <c r="L99" s="58"/>
    </row>
    <row r="100" spans="2:12" s="57" customFormat="1" ht="20.1" customHeight="1">
      <c r="B100" s="58"/>
      <c r="D100" s="59" t="s">
        <v>2867</v>
      </c>
      <c r="E100" s="60"/>
      <c r="F100" s="60"/>
      <c r="G100" s="60"/>
      <c r="H100" s="60"/>
      <c r="I100" s="60"/>
      <c r="J100" s="61">
        <f>J136</f>
        <v>0</v>
      </c>
      <c r="L100" s="58"/>
    </row>
    <row r="101" spans="2:12" s="57" customFormat="1" ht="20.1" customHeight="1">
      <c r="B101" s="58"/>
      <c r="D101" s="59" t="s">
        <v>2868</v>
      </c>
      <c r="E101" s="60"/>
      <c r="F101" s="60"/>
      <c r="G101" s="60"/>
      <c r="H101" s="60"/>
      <c r="I101" s="60"/>
      <c r="J101" s="61">
        <f>J143</f>
        <v>0</v>
      </c>
      <c r="L101" s="58"/>
    </row>
    <row r="102" spans="1:31" s="15" customFormat="1" ht="21.75" customHeight="1">
      <c r="A102" s="12"/>
      <c r="B102" s="13"/>
      <c r="C102" s="12"/>
      <c r="D102" s="12"/>
      <c r="E102" s="12"/>
      <c r="F102" s="12"/>
      <c r="G102" s="12"/>
      <c r="H102" s="12"/>
      <c r="I102" s="12"/>
      <c r="J102" s="12"/>
      <c r="K102" s="12"/>
      <c r="L102" s="14"/>
      <c r="S102" s="12"/>
      <c r="T102" s="12"/>
      <c r="U102" s="12"/>
      <c r="V102" s="12"/>
      <c r="W102" s="12"/>
      <c r="X102" s="12"/>
      <c r="Y102" s="12"/>
      <c r="Z102" s="12"/>
      <c r="AA102" s="12"/>
      <c r="AB102" s="12"/>
      <c r="AC102" s="12"/>
      <c r="AD102" s="12"/>
      <c r="AE102" s="12"/>
    </row>
    <row r="103" spans="1:31" s="15" customFormat="1" ht="6.95" customHeight="1">
      <c r="A103" s="12"/>
      <c r="B103" s="44"/>
      <c r="C103" s="45"/>
      <c r="D103" s="45"/>
      <c r="E103" s="45"/>
      <c r="F103" s="45"/>
      <c r="G103" s="45"/>
      <c r="H103" s="45"/>
      <c r="I103" s="45"/>
      <c r="J103" s="45"/>
      <c r="K103" s="45"/>
      <c r="L103" s="14"/>
      <c r="S103" s="12"/>
      <c r="T103" s="12"/>
      <c r="U103" s="12"/>
      <c r="V103" s="12"/>
      <c r="W103" s="12"/>
      <c r="X103" s="12"/>
      <c r="Y103" s="12"/>
      <c r="Z103" s="12"/>
      <c r="AA103" s="12"/>
      <c r="AB103" s="12"/>
      <c r="AC103" s="12"/>
      <c r="AD103" s="12"/>
      <c r="AE103" s="12"/>
    </row>
    <row r="107" spans="1:31" s="15" customFormat="1" ht="6.95" customHeight="1">
      <c r="A107" s="12"/>
      <c r="B107" s="46"/>
      <c r="C107" s="47"/>
      <c r="D107" s="47"/>
      <c r="E107" s="47"/>
      <c r="F107" s="47"/>
      <c r="G107" s="47"/>
      <c r="H107" s="47"/>
      <c r="I107" s="47"/>
      <c r="J107" s="47"/>
      <c r="K107" s="47"/>
      <c r="L107" s="14"/>
      <c r="S107" s="12"/>
      <c r="T107" s="12"/>
      <c r="U107" s="12"/>
      <c r="V107" s="12"/>
      <c r="W107" s="12"/>
      <c r="X107" s="12"/>
      <c r="Y107" s="12"/>
      <c r="Z107" s="12"/>
      <c r="AA107" s="12"/>
      <c r="AB107" s="12"/>
      <c r="AC107" s="12"/>
      <c r="AD107" s="12"/>
      <c r="AE107" s="12"/>
    </row>
    <row r="108" spans="1:31" s="15" customFormat="1" ht="24.95" customHeight="1">
      <c r="A108" s="12"/>
      <c r="B108" s="13"/>
      <c r="C108" s="9" t="s">
        <v>161</v>
      </c>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6.95" customHeight="1">
      <c r="A109" s="12"/>
      <c r="B109" s="13"/>
      <c r="C109" s="12"/>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12" customHeight="1">
      <c r="A110" s="12"/>
      <c r="B110" s="13"/>
      <c r="C110" s="11" t="s">
        <v>16</v>
      </c>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6.5" customHeight="1">
      <c r="A111" s="12"/>
      <c r="B111" s="13"/>
      <c r="C111" s="12"/>
      <c r="D111" s="12"/>
      <c r="E111" s="284" t="str">
        <f>E7</f>
        <v>Soupis prací</v>
      </c>
      <c r="F111" s="285"/>
      <c r="G111" s="285"/>
      <c r="H111" s="285"/>
      <c r="I111" s="12"/>
      <c r="J111" s="12"/>
      <c r="K111" s="12"/>
      <c r="L111" s="14"/>
      <c r="S111" s="12"/>
      <c r="T111" s="12"/>
      <c r="U111" s="12"/>
      <c r="V111" s="12"/>
      <c r="W111" s="12"/>
      <c r="X111" s="12"/>
      <c r="Y111" s="12"/>
      <c r="Z111" s="12"/>
      <c r="AA111" s="12"/>
      <c r="AB111" s="12"/>
      <c r="AC111" s="12"/>
      <c r="AD111" s="12"/>
      <c r="AE111" s="12"/>
    </row>
    <row r="112" spans="1:31" s="15" customFormat="1" ht="12" customHeight="1">
      <c r="A112" s="12"/>
      <c r="B112" s="13"/>
      <c r="C112" s="11" t="s">
        <v>133</v>
      </c>
      <c r="D112" s="12"/>
      <c r="E112" s="12"/>
      <c r="F112" s="12"/>
      <c r="G112" s="12"/>
      <c r="H112" s="12"/>
      <c r="I112" s="12"/>
      <c r="J112" s="12"/>
      <c r="K112" s="12"/>
      <c r="L112" s="14"/>
      <c r="S112" s="12"/>
      <c r="T112" s="12"/>
      <c r="U112" s="12"/>
      <c r="V112" s="12"/>
      <c r="W112" s="12"/>
      <c r="X112" s="12"/>
      <c r="Y112" s="12"/>
      <c r="Z112" s="12"/>
      <c r="AA112" s="12"/>
      <c r="AB112" s="12"/>
      <c r="AC112" s="12"/>
      <c r="AD112" s="12"/>
      <c r="AE112" s="12"/>
    </row>
    <row r="113" spans="1:31" s="15" customFormat="1" ht="16.5" customHeight="1">
      <c r="A113" s="12"/>
      <c r="B113" s="13"/>
      <c r="C113" s="12"/>
      <c r="D113" s="12"/>
      <c r="E113" s="243" t="str">
        <f>E9</f>
        <v>10 - Vedlejší a ostatní náklady</v>
      </c>
      <c r="F113" s="283"/>
      <c r="G113" s="283"/>
      <c r="H113" s="283"/>
      <c r="I113" s="12"/>
      <c r="J113" s="12"/>
      <c r="K113" s="12"/>
      <c r="L113" s="14"/>
      <c r="S113" s="12"/>
      <c r="T113" s="12"/>
      <c r="U113" s="12"/>
      <c r="V113" s="12"/>
      <c r="W113" s="12"/>
      <c r="X113" s="12"/>
      <c r="Y113" s="12"/>
      <c r="Z113" s="12"/>
      <c r="AA113" s="12"/>
      <c r="AB113" s="12"/>
      <c r="AC113" s="12"/>
      <c r="AD113" s="12"/>
      <c r="AE113" s="12"/>
    </row>
    <row r="114" spans="1:31" s="15" customFormat="1" ht="6.95" customHeight="1">
      <c r="A114" s="12"/>
      <c r="B114" s="13"/>
      <c r="C114" s="12"/>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2" customHeight="1">
      <c r="A115" s="12"/>
      <c r="B115" s="13"/>
      <c r="C115" s="11" t="s">
        <v>20</v>
      </c>
      <c r="D115" s="12"/>
      <c r="E115" s="12"/>
      <c r="F115" s="16" t="str">
        <f>F12</f>
        <v xml:space="preserve"> </v>
      </c>
      <c r="G115" s="12"/>
      <c r="H115" s="12"/>
      <c r="I115" s="11" t="s">
        <v>22</v>
      </c>
      <c r="J115" s="17">
        <f>IF(J12="","",J12)</f>
        <v>44663</v>
      </c>
      <c r="K115" s="12"/>
      <c r="L115" s="14"/>
      <c r="S115" s="12"/>
      <c r="T115" s="12"/>
      <c r="U115" s="12"/>
      <c r="V115" s="12"/>
      <c r="W115" s="12"/>
      <c r="X115" s="12"/>
      <c r="Y115" s="12"/>
      <c r="Z115" s="12"/>
      <c r="AA115" s="12"/>
      <c r="AB115" s="12"/>
      <c r="AC115" s="12"/>
      <c r="AD115" s="12"/>
      <c r="AE115" s="12"/>
    </row>
    <row r="116" spans="1:31" s="15" customFormat="1" ht="6.95" customHeight="1">
      <c r="A116" s="12"/>
      <c r="B116" s="13"/>
      <c r="C116" s="12"/>
      <c r="D116" s="12"/>
      <c r="E116" s="12"/>
      <c r="F116" s="12"/>
      <c r="G116" s="12"/>
      <c r="H116" s="12"/>
      <c r="I116" s="12"/>
      <c r="J116" s="12"/>
      <c r="K116" s="12"/>
      <c r="L116" s="14"/>
      <c r="S116" s="12"/>
      <c r="T116" s="12"/>
      <c r="U116" s="12"/>
      <c r="V116" s="12"/>
      <c r="W116" s="12"/>
      <c r="X116" s="12"/>
      <c r="Y116" s="12"/>
      <c r="Z116" s="12"/>
      <c r="AA116" s="12"/>
      <c r="AB116" s="12"/>
      <c r="AC116" s="12"/>
      <c r="AD116" s="12"/>
      <c r="AE116" s="12"/>
    </row>
    <row r="117" spans="1:31" s="15" customFormat="1" ht="15.2" customHeight="1">
      <c r="A117" s="12"/>
      <c r="B117" s="13"/>
      <c r="C117" s="11" t="s">
        <v>23</v>
      </c>
      <c r="D117" s="12"/>
      <c r="E117" s="12"/>
      <c r="F117" s="16" t="str">
        <f>E15</f>
        <v xml:space="preserve"> </v>
      </c>
      <c r="G117" s="12"/>
      <c r="H117" s="12"/>
      <c r="I117" s="11" t="s">
        <v>28</v>
      </c>
      <c r="J117" s="48" t="str">
        <f>E21</f>
        <v xml:space="preserve"> </v>
      </c>
      <c r="K117" s="12"/>
      <c r="L117" s="14"/>
      <c r="S117" s="12"/>
      <c r="T117" s="12"/>
      <c r="U117" s="12"/>
      <c r="V117" s="12"/>
      <c r="W117" s="12"/>
      <c r="X117" s="12"/>
      <c r="Y117" s="12"/>
      <c r="Z117" s="12"/>
      <c r="AA117" s="12"/>
      <c r="AB117" s="12"/>
      <c r="AC117" s="12"/>
      <c r="AD117" s="12"/>
      <c r="AE117" s="12"/>
    </row>
    <row r="118" spans="1:31" s="15" customFormat="1" ht="15.2" customHeight="1">
      <c r="A118" s="12"/>
      <c r="B118" s="13"/>
      <c r="C118" s="11" t="s">
        <v>26</v>
      </c>
      <c r="D118" s="12"/>
      <c r="E118" s="12"/>
      <c r="F118" s="16" t="str">
        <f>IF(E18="","",E18)</f>
        <v>Vyplň údaj</v>
      </c>
      <c r="G118" s="12"/>
      <c r="H118" s="12"/>
      <c r="I118" s="11" t="s">
        <v>30</v>
      </c>
      <c r="J118" s="48" t="str">
        <f>E24</f>
        <v xml:space="preserve"> </v>
      </c>
      <c r="K118" s="12"/>
      <c r="L118" s="14"/>
      <c r="S118" s="12"/>
      <c r="T118" s="12"/>
      <c r="U118" s="12"/>
      <c r="V118" s="12"/>
      <c r="W118" s="12"/>
      <c r="X118" s="12"/>
      <c r="Y118" s="12"/>
      <c r="Z118" s="12"/>
      <c r="AA118" s="12"/>
      <c r="AB118" s="12"/>
      <c r="AC118" s="12"/>
      <c r="AD118" s="12"/>
      <c r="AE118" s="12"/>
    </row>
    <row r="119" spans="1:31" s="15" customFormat="1" ht="10.35" customHeight="1">
      <c r="A119" s="12"/>
      <c r="B119" s="13"/>
      <c r="C119" s="12"/>
      <c r="D119" s="12"/>
      <c r="E119" s="12"/>
      <c r="F119" s="12"/>
      <c r="G119" s="12"/>
      <c r="H119" s="12"/>
      <c r="I119" s="12"/>
      <c r="J119" s="12"/>
      <c r="K119" s="12"/>
      <c r="L119" s="14"/>
      <c r="S119" s="12"/>
      <c r="T119" s="12"/>
      <c r="U119" s="12"/>
      <c r="V119" s="12"/>
      <c r="W119" s="12"/>
      <c r="X119" s="12"/>
      <c r="Y119" s="12"/>
      <c r="Z119" s="12"/>
      <c r="AA119" s="12"/>
      <c r="AB119" s="12"/>
      <c r="AC119" s="12"/>
      <c r="AD119" s="12"/>
      <c r="AE119" s="12"/>
    </row>
    <row r="120" spans="1:31" s="71" customFormat="1" ht="29.25" customHeight="1">
      <c r="A120" s="62"/>
      <c r="B120" s="63"/>
      <c r="C120" s="64" t="s">
        <v>162</v>
      </c>
      <c r="D120" s="65" t="s">
        <v>57</v>
      </c>
      <c r="E120" s="65" t="s">
        <v>53</v>
      </c>
      <c r="F120" s="65" t="s">
        <v>54</v>
      </c>
      <c r="G120" s="65" t="s">
        <v>163</v>
      </c>
      <c r="H120" s="65" t="s">
        <v>164</v>
      </c>
      <c r="I120" s="65" t="s">
        <v>165</v>
      </c>
      <c r="J120" s="65" t="s">
        <v>137</v>
      </c>
      <c r="K120" s="66" t="s">
        <v>166</v>
      </c>
      <c r="L120" s="67"/>
      <c r="M120" s="68" t="s">
        <v>1</v>
      </c>
      <c r="N120" s="69" t="s">
        <v>36</v>
      </c>
      <c r="O120" s="69" t="s">
        <v>167</v>
      </c>
      <c r="P120" s="69" t="s">
        <v>168</v>
      </c>
      <c r="Q120" s="69" t="s">
        <v>169</v>
      </c>
      <c r="R120" s="69" t="s">
        <v>170</v>
      </c>
      <c r="S120" s="69" t="s">
        <v>171</v>
      </c>
      <c r="T120" s="70" t="s">
        <v>172</v>
      </c>
      <c r="U120" s="62"/>
      <c r="V120" s="62"/>
      <c r="W120" s="62"/>
      <c r="X120" s="62"/>
      <c r="Y120" s="62"/>
      <c r="Z120" s="62"/>
      <c r="AA120" s="62"/>
      <c r="AB120" s="62"/>
      <c r="AC120" s="62"/>
      <c r="AD120" s="62"/>
      <c r="AE120" s="62"/>
    </row>
    <row r="121" spans="1:63" s="15" customFormat="1" ht="22.7" customHeight="1">
      <c r="A121" s="12"/>
      <c r="B121" s="13"/>
      <c r="C121" s="72" t="s">
        <v>173</v>
      </c>
      <c r="D121" s="12"/>
      <c r="E121" s="12"/>
      <c r="F121" s="12"/>
      <c r="G121" s="12"/>
      <c r="H121" s="12"/>
      <c r="I121" s="12"/>
      <c r="J121" s="73">
        <f>BK121</f>
        <v>0</v>
      </c>
      <c r="K121" s="12"/>
      <c r="L121" s="13"/>
      <c r="M121" s="74"/>
      <c r="N121" s="75"/>
      <c r="O121" s="23"/>
      <c r="P121" s="76">
        <f>P122</f>
        <v>0</v>
      </c>
      <c r="Q121" s="23"/>
      <c r="R121" s="76">
        <f>R122</f>
        <v>0</v>
      </c>
      <c r="S121" s="23"/>
      <c r="T121" s="77">
        <f>T122</f>
        <v>0</v>
      </c>
      <c r="U121" s="12"/>
      <c r="V121" s="12"/>
      <c r="W121" s="12"/>
      <c r="X121" s="12"/>
      <c r="Y121" s="12"/>
      <c r="Z121" s="12"/>
      <c r="AA121" s="12"/>
      <c r="AB121" s="12"/>
      <c r="AC121" s="12"/>
      <c r="AD121" s="12"/>
      <c r="AE121" s="12"/>
      <c r="AT121" s="5" t="s">
        <v>71</v>
      </c>
      <c r="AU121" s="5" t="s">
        <v>139</v>
      </c>
      <c r="BK121" s="78">
        <f>BK122</f>
        <v>0</v>
      </c>
    </row>
    <row r="122" spans="2:63" s="79" customFormat="1" ht="26.1" customHeight="1">
      <c r="B122" s="80"/>
      <c r="D122" s="81" t="s">
        <v>71</v>
      </c>
      <c r="E122" s="82" t="s">
        <v>2869</v>
      </c>
      <c r="F122" s="82" t="s">
        <v>2870</v>
      </c>
      <c r="J122" s="83">
        <f>BK122</f>
        <v>0</v>
      </c>
      <c r="L122" s="80"/>
      <c r="M122" s="84"/>
      <c r="N122" s="85"/>
      <c r="O122" s="85"/>
      <c r="P122" s="86">
        <f>P123+P130+P136+P143</f>
        <v>0</v>
      </c>
      <c r="Q122" s="85"/>
      <c r="R122" s="86">
        <f>R123+R130+R136+R143</f>
        <v>0</v>
      </c>
      <c r="S122" s="85"/>
      <c r="T122" s="87">
        <f>T123+T130+T136+T143</f>
        <v>0</v>
      </c>
      <c r="AR122" s="81" t="s">
        <v>89</v>
      </c>
      <c r="AT122" s="88" t="s">
        <v>71</v>
      </c>
      <c r="AU122" s="88" t="s">
        <v>72</v>
      </c>
      <c r="AY122" s="81" t="s">
        <v>176</v>
      </c>
      <c r="BK122" s="89">
        <f>BK123+BK130+BK136+BK143</f>
        <v>0</v>
      </c>
    </row>
    <row r="123" spans="2:63" s="79" customFormat="1" ht="22.7" customHeight="1">
      <c r="B123" s="80"/>
      <c r="D123" s="81" t="s">
        <v>71</v>
      </c>
      <c r="E123" s="90" t="s">
        <v>2871</v>
      </c>
      <c r="F123" s="90" t="s">
        <v>2872</v>
      </c>
      <c r="J123" s="91">
        <f>BK123</f>
        <v>0</v>
      </c>
      <c r="L123" s="80"/>
      <c r="M123" s="84"/>
      <c r="N123" s="85"/>
      <c r="O123" s="85"/>
      <c r="P123" s="86">
        <f>SUM(P124:P129)</f>
        <v>0</v>
      </c>
      <c r="Q123" s="85"/>
      <c r="R123" s="86">
        <f>SUM(R124:R129)</f>
        <v>0</v>
      </c>
      <c r="S123" s="85"/>
      <c r="T123" s="87">
        <f>SUM(T124:T129)</f>
        <v>0</v>
      </c>
      <c r="AR123" s="81" t="s">
        <v>89</v>
      </c>
      <c r="AT123" s="88" t="s">
        <v>71</v>
      </c>
      <c r="AU123" s="88" t="s">
        <v>76</v>
      </c>
      <c r="AY123" s="81" t="s">
        <v>176</v>
      </c>
      <c r="BK123" s="89">
        <f>SUM(BK124:BK129)</f>
        <v>0</v>
      </c>
    </row>
    <row r="124" spans="1:65" s="15" customFormat="1" ht="24.2" customHeight="1">
      <c r="A124" s="12"/>
      <c r="B124" s="13"/>
      <c r="C124" s="92" t="s">
        <v>76</v>
      </c>
      <c r="D124" s="92" t="s">
        <v>178</v>
      </c>
      <c r="E124" s="93" t="s">
        <v>2873</v>
      </c>
      <c r="F124" s="94" t="s">
        <v>2874</v>
      </c>
      <c r="G124" s="95" t="s">
        <v>2198</v>
      </c>
      <c r="H124" s="96">
        <v>1</v>
      </c>
      <c r="I124" s="1">
        <v>0</v>
      </c>
      <c r="J124" s="97">
        <f>ROUND(I124*H124,2)</f>
        <v>0</v>
      </c>
      <c r="K124" s="94" t="s">
        <v>182</v>
      </c>
      <c r="L124" s="13"/>
      <c r="M124" s="98" t="s">
        <v>1</v>
      </c>
      <c r="N124" s="99" t="s">
        <v>37</v>
      </c>
      <c r="O124" s="100"/>
      <c r="P124" s="101">
        <f>O124*H124</f>
        <v>0</v>
      </c>
      <c r="Q124" s="101">
        <v>0</v>
      </c>
      <c r="R124" s="101">
        <f>Q124*H124</f>
        <v>0</v>
      </c>
      <c r="S124" s="101">
        <v>0</v>
      </c>
      <c r="T124" s="102">
        <f>S124*H124</f>
        <v>0</v>
      </c>
      <c r="U124" s="12"/>
      <c r="V124" s="12"/>
      <c r="W124" s="12"/>
      <c r="X124" s="12"/>
      <c r="Y124" s="12"/>
      <c r="Z124" s="12"/>
      <c r="AA124" s="12"/>
      <c r="AB124" s="12"/>
      <c r="AC124" s="12"/>
      <c r="AD124" s="12"/>
      <c r="AE124" s="12"/>
      <c r="AR124" s="103" t="s">
        <v>86</v>
      </c>
      <c r="AT124" s="103" t="s">
        <v>178</v>
      </c>
      <c r="AU124" s="103" t="s">
        <v>80</v>
      </c>
      <c r="AY124" s="5" t="s">
        <v>176</v>
      </c>
      <c r="BE124" s="104">
        <f>IF(N124="základní",J124,0)</f>
        <v>0</v>
      </c>
      <c r="BF124" s="104">
        <f>IF(N124="snížená",J124,0)</f>
        <v>0</v>
      </c>
      <c r="BG124" s="104">
        <f>IF(N124="zákl. přenesená",J124,0)</f>
        <v>0</v>
      </c>
      <c r="BH124" s="104">
        <f>IF(N124="sníž. přenesená",J124,0)</f>
        <v>0</v>
      </c>
      <c r="BI124" s="104">
        <f>IF(N124="nulová",J124,0)</f>
        <v>0</v>
      </c>
      <c r="BJ124" s="5" t="s">
        <v>76</v>
      </c>
      <c r="BK124" s="104">
        <f>ROUND(I124*H124,2)</f>
        <v>0</v>
      </c>
      <c r="BL124" s="5" t="s">
        <v>86</v>
      </c>
      <c r="BM124" s="103" t="s">
        <v>80</v>
      </c>
    </row>
    <row r="125" spans="1:47" s="15" customFormat="1" ht="58.5">
      <c r="A125" s="12"/>
      <c r="B125" s="13"/>
      <c r="C125" s="12"/>
      <c r="D125" s="105" t="s">
        <v>906</v>
      </c>
      <c r="E125" s="12"/>
      <c r="F125" s="106" t="s">
        <v>2935</v>
      </c>
      <c r="G125" s="12"/>
      <c r="H125" s="12"/>
      <c r="I125" s="12"/>
      <c r="J125" s="12"/>
      <c r="K125" s="12"/>
      <c r="L125" s="13"/>
      <c r="M125" s="107"/>
      <c r="N125" s="108"/>
      <c r="O125" s="100"/>
      <c r="P125" s="100"/>
      <c r="Q125" s="100"/>
      <c r="R125" s="100"/>
      <c r="S125" s="100"/>
      <c r="T125" s="109"/>
      <c r="U125" s="12"/>
      <c r="V125" s="12"/>
      <c r="W125" s="12"/>
      <c r="X125" s="12"/>
      <c r="Y125" s="12"/>
      <c r="Z125" s="12"/>
      <c r="AA125" s="12"/>
      <c r="AB125" s="12"/>
      <c r="AC125" s="12"/>
      <c r="AD125" s="12"/>
      <c r="AE125" s="12"/>
      <c r="AT125" s="5" t="s">
        <v>906</v>
      </c>
      <c r="AU125" s="5" t="s">
        <v>80</v>
      </c>
    </row>
    <row r="126" spans="1:65" s="15" customFormat="1" ht="16.5" customHeight="1">
      <c r="A126" s="12"/>
      <c r="B126" s="13"/>
      <c r="C126" s="92" t="s">
        <v>80</v>
      </c>
      <c r="D126" s="92" t="s">
        <v>178</v>
      </c>
      <c r="E126" s="93" t="s">
        <v>2875</v>
      </c>
      <c r="F126" s="94" t="s">
        <v>2876</v>
      </c>
      <c r="G126" s="95" t="s">
        <v>2198</v>
      </c>
      <c r="H126" s="96">
        <v>1</v>
      </c>
      <c r="I126" s="1">
        <v>0</v>
      </c>
      <c r="J126" s="97">
        <f>ROUND(I126*H126,2)</f>
        <v>0</v>
      </c>
      <c r="K126" s="94" t="s">
        <v>182</v>
      </c>
      <c r="L126" s="13"/>
      <c r="M126" s="98" t="s">
        <v>1</v>
      </c>
      <c r="N126" s="99" t="s">
        <v>37</v>
      </c>
      <c r="O126" s="100"/>
      <c r="P126" s="101">
        <f>O126*H126</f>
        <v>0</v>
      </c>
      <c r="Q126" s="101">
        <v>0</v>
      </c>
      <c r="R126" s="101">
        <f>Q126*H126</f>
        <v>0</v>
      </c>
      <c r="S126" s="101">
        <v>0</v>
      </c>
      <c r="T126" s="102">
        <f>S126*H126</f>
        <v>0</v>
      </c>
      <c r="U126" s="12"/>
      <c r="V126" s="12"/>
      <c r="W126" s="12"/>
      <c r="X126" s="12"/>
      <c r="Y126" s="12"/>
      <c r="Z126" s="12"/>
      <c r="AA126" s="12"/>
      <c r="AB126" s="12"/>
      <c r="AC126" s="12"/>
      <c r="AD126" s="12"/>
      <c r="AE126" s="12"/>
      <c r="AR126" s="103" t="s">
        <v>86</v>
      </c>
      <c r="AT126" s="103" t="s">
        <v>178</v>
      </c>
      <c r="AU126" s="103" t="s">
        <v>80</v>
      </c>
      <c r="AY126" s="5" t="s">
        <v>176</v>
      </c>
      <c r="BE126" s="104">
        <f>IF(N126="základní",J126,0)</f>
        <v>0</v>
      </c>
      <c r="BF126" s="104">
        <f>IF(N126="snížená",J126,0)</f>
        <v>0</v>
      </c>
      <c r="BG126" s="104">
        <f>IF(N126="zákl. přenesená",J126,0)</f>
        <v>0</v>
      </c>
      <c r="BH126" s="104">
        <f>IF(N126="sníž. přenesená",J126,0)</f>
        <v>0</v>
      </c>
      <c r="BI126" s="104">
        <f>IF(N126="nulová",J126,0)</f>
        <v>0</v>
      </c>
      <c r="BJ126" s="5" t="s">
        <v>76</v>
      </c>
      <c r="BK126" s="104">
        <f>ROUND(I126*H126,2)</f>
        <v>0</v>
      </c>
      <c r="BL126" s="5" t="s">
        <v>86</v>
      </c>
      <c r="BM126" s="103" t="s">
        <v>86</v>
      </c>
    </row>
    <row r="127" spans="1:47" s="15" customFormat="1" ht="39">
      <c r="A127" s="12"/>
      <c r="B127" s="13"/>
      <c r="C127" s="12"/>
      <c r="D127" s="105" t="s">
        <v>906</v>
      </c>
      <c r="E127" s="12"/>
      <c r="F127" s="106" t="s">
        <v>2936</v>
      </c>
      <c r="G127" s="12"/>
      <c r="H127" s="12"/>
      <c r="I127" s="12"/>
      <c r="J127" s="12"/>
      <c r="K127" s="12"/>
      <c r="L127" s="13"/>
      <c r="M127" s="107"/>
      <c r="N127" s="108"/>
      <c r="O127" s="100"/>
      <c r="P127" s="100"/>
      <c r="Q127" s="100"/>
      <c r="R127" s="100"/>
      <c r="S127" s="100"/>
      <c r="T127" s="109"/>
      <c r="U127" s="12"/>
      <c r="V127" s="12"/>
      <c r="W127" s="12"/>
      <c r="X127" s="12"/>
      <c r="Y127" s="12"/>
      <c r="Z127" s="12"/>
      <c r="AA127" s="12"/>
      <c r="AB127" s="12"/>
      <c r="AC127" s="12"/>
      <c r="AD127" s="12"/>
      <c r="AE127" s="12"/>
      <c r="AT127" s="5" t="s">
        <v>906</v>
      </c>
      <c r="AU127" s="5" t="s">
        <v>80</v>
      </c>
    </row>
    <row r="128" spans="1:65" s="15" customFormat="1" ht="16.5" customHeight="1">
      <c r="A128" s="12"/>
      <c r="B128" s="13"/>
      <c r="C128" s="92" t="s">
        <v>83</v>
      </c>
      <c r="D128" s="92" t="s">
        <v>178</v>
      </c>
      <c r="E128" s="93" t="s">
        <v>2877</v>
      </c>
      <c r="F128" s="94" t="s">
        <v>2208</v>
      </c>
      <c r="G128" s="95" t="s">
        <v>2198</v>
      </c>
      <c r="H128" s="96">
        <v>1</v>
      </c>
      <c r="I128" s="1">
        <v>0</v>
      </c>
      <c r="J128" s="97">
        <f>ROUND(I128*H128,2)</f>
        <v>0</v>
      </c>
      <c r="K128" s="94" t="s">
        <v>182</v>
      </c>
      <c r="L128" s="13"/>
      <c r="M128" s="98" t="s">
        <v>1</v>
      </c>
      <c r="N128" s="99" t="s">
        <v>37</v>
      </c>
      <c r="O128" s="100"/>
      <c r="P128" s="101">
        <f>O128*H128</f>
        <v>0</v>
      </c>
      <c r="Q128" s="101">
        <v>0</v>
      </c>
      <c r="R128" s="101">
        <f>Q128*H128</f>
        <v>0</v>
      </c>
      <c r="S128" s="101">
        <v>0</v>
      </c>
      <c r="T128" s="102">
        <f>S128*H128</f>
        <v>0</v>
      </c>
      <c r="U128" s="12"/>
      <c r="V128" s="12"/>
      <c r="W128" s="12"/>
      <c r="X128" s="12"/>
      <c r="Y128" s="12"/>
      <c r="Z128" s="12"/>
      <c r="AA128" s="12"/>
      <c r="AB128" s="12"/>
      <c r="AC128" s="12"/>
      <c r="AD128" s="12"/>
      <c r="AE128" s="12"/>
      <c r="AR128" s="103" t="s">
        <v>86</v>
      </c>
      <c r="AT128" s="103" t="s">
        <v>178</v>
      </c>
      <c r="AU128" s="103" t="s">
        <v>80</v>
      </c>
      <c r="AY128" s="5" t="s">
        <v>176</v>
      </c>
      <c r="BE128" s="104">
        <f>IF(N128="základní",J128,0)</f>
        <v>0</v>
      </c>
      <c r="BF128" s="104">
        <f>IF(N128="snížená",J128,0)</f>
        <v>0</v>
      </c>
      <c r="BG128" s="104">
        <f>IF(N128="zákl. přenesená",J128,0)</f>
        <v>0</v>
      </c>
      <c r="BH128" s="104">
        <f>IF(N128="sníž. přenesená",J128,0)</f>
        <v>0</v>
      </c>
      <c r="BI128" s="104">
        <f>IF(N128="nulová",J128,0)</f>
        <v>0</v>
      </c>
      <c r="BJ128" s="5" t="s">
        <v>76</v>
      </c>
      <c r="BK128" s="104">
        <f>ROUND(I128*H128,2)</f>
        <v>0</v>
      </c>
      <c r="BL128" s="5" t="s">
        <v>86</v>
      </c>
      <c r="BM128" s="103" t="s">
        <v>92</v>
      </c>
    </row>
    <row r="129" spans="1:47" s="15" customFormat="1" ht="58.5">
      <c r="A129" s="12"/>
      <c r="B129" s="13"/>
      <c r="C129" s="12"/>
      <c r="D129" s="105" t="s">
        <v>906</v>
      </c>
      <c r="E129" s="12"/>
      <c r="F129" s="106" t="s">
        <v>2937</v>
      </c>
      <c r="G129" s="12"/>
      <c r="H129" s="12"/>
      <c r="I129" s="12"/>
      <c r="J129" s="12"/>
      <c r="K129" s="12"/>
      <c r="L129" s="13"/>
      <c r="M129" s="107"/>
      <c r="N129" s="108"/>
      <c r="O129" s="100"/>
      <c r="P129" s="100"/>
      <c r="Q129" s="100"/>
      <c r="R129" s="100"/>
      <c r="S129" s="100"/>
      <c r="T129" s="109"/>
      <c r="U129" s="12"/>
      <c r="V129" s="12"/>
      <c r="W129" s="12"/>
      <c r="X129" s="12"/>
      <c r="Y129" s="12"/>
      <c r="Z129" s="12"/>
      <c r="AA129" s="12"/>
      <c r="AB129" s="12"/>
      <c r="AC129" s="12"/>
      <c r="AD129" s="12"/>
      <c r="AE129" s="12"/>
      <c r="AT129" s="5" t="s">
        <v>906</v>
      </c>
      <c r="AU129" s="5" t="s">
        <v>80</v>
      </c>
    </row>
    <row r="130" spans="2:63" s="79" customFormat="1" ht="22.7" customHeight="1">
      <c r="B130" s="80"/>
      <c r="D130" s="81" t="s">
        <v>71</v>
      </c>
      <c r="E130" s="90" t="s">
        <v>2878</v>
      </c>
      <c r="F130" s="90" t="s">
        <v>2879</v>
      </c>
      <c r="J130" s="91">
        <f>BK130</f>
        <v>0</v>
      </c>
      <c r="L130" s="80"/>
      <c r="M130" s="84"/>
      <c r="N130" s="85"/>
      <c r="O130" s="85"/>
      <c r="P130" s="86">
        <f>SUM(P131:P135)</f>
        <v>0</v>
      </c>
      <c r="Q130" s="85"/>
      <c r="R130" s="86">
        <f>SUM(R131:R135)</f>
        <v>0</v>
      </c>
      <c r="S130" s="85"/>
      <c r="T130" s="87">
        <f>SUM(T131:T135)</f>
        <v>0</v>
      </c>
      <c r="AR130" s="81" t="s">
        <v>89</v>
      </c>
      <c r="AT130" s="88" t="s">
        <v>71</v>
      </c>
      <c r="AU130" s="88" t="s">
        <v>76</v>
      </c>
      <c r="AY130" s="81" t="s">
        <v>176</v>
      </c>
      <c r="BK130" s="89">
        <f>SUM(BK131:BK135)</f>
        <v>0</v>
      </c>
    </row>
    <row r="131" spans="1:65" s="15" customFormat="1" ht="16.5" customHeight="1">
      <c r="A131" s="12"/>
      <c r="B131" s="13"/>
      <c r="C131" s="92" t="s">
        <v>86</v>
      </c>
      <c r="D131" s="92" t="s">
        <v>178</v>
      </c>
      <c r="E131" s="93" t="s">
        <v>2880</v>
      </c>
      <c r="F131" s="94" t="s">
        <v>2881</v>
      </c>
      <c r="G131" s="95" t="s">
        <v>2198</v>
      </c>
      <c r="H131" s="96">
        <v>1</v>
      </c>
      <c r="I131" s="1">
        <v>0</v>
      </c>
      <c r="J131" s="97">
        <f>ROUND(I131*H131,2)</f>
        <v>0</v>
      </c>
      <c r="K131" s="94" t="s">
        <v>182</v>
      </c>
      <c r="L131" s="13"/>
      <c r="M131" s="98" t="s">
        <v>1</v>
      </c>
      <c r="N131" s="99" t="s">
        <v>37</v>
      </c>
      <c r="O131" s="100"/>
      <c r="P131" s="101">
        <f>O131*H131</f>
        <v>0</v>
      </c>
      <c r="Q131" s="101">
        <v>0</v>
      </c>
      <c r="R131" s="101">
        <f>Q131*H131</f>
        <v>0</v>
      </c>
      <c r="S131" s="101">
        <v>0</v>
      </c>
      <c r="T131" s="102">
        <f>S131*H131</f>
        <v>0</v>
      </c>
      <c r="U131" s="12"/>
      <c r="V131" s="12"/>
      <c r="W131" s="12"/>
      <c r="X131" s="12"/>
      <c r="Y131" s="12"/>
      <c r="Z131" s="12"/>
      <c r="AA131" s="12"/>
      <c r="AB131" s="12"/>
      <c r="AC131" s="12"/>
      <c r="AD131" s="12"/>
      <c r="AE131" s="12"/>
      <c r="AR131" s="103" t="s">
        <v>86</v>
      </c>
      <c r="AT131" s="103" t="s">
        <v>178</v>
      </c>
      <c r="AU131" s="103" t="s">
        <v>80</v>
      </c>
      <c r="AY131" s="5" t="s">
        <v>176</v>
      </c>
      <c r="BE131" s="104">
        <f>IF(N131="základní",J131,0)</f>
        <v>0</v>
      </c>
      <c r="BF131" s="104">
        <f>IF(N131="snížená",J131,0)</f>
        <v>0</v>
      </c>
      <c r="BG131" s="104">
        <f>IF(N131="zákl. přenesená",J131,0)</f>
        <v>0</v>
      </c>
      <c r="BH131" s="104">
        <f>IF(N131="sníž. přenesená",J131,0)</f>
        <v>0</v>
      </c>
      <c r="BI131" s="104">
        <f>IF(N131="nulová",J131,0)</f>
        <v>0</v>
      </c>
      <c r="BJ131" s="5" t="s">
        <v>76</v>
      </c>
      <c r="BK131" s="104">
        <f>ROUND(I131*H131,2)</f>
        <v>0</v>
      </c>
      <c r="BL131" s="5" t="s">
        <v>86</v>
      </c>
      <c r="BM131" s="103" t="s">
        <v>98</v>
      </c>
    </row>
    <row r="132" spans="1:65" s="15" customFormat="1" ht="16.5" customHeight="1">
      <c r="A132" s="12"/>
      <c r="B132" s="13"/>
      <c r="C132" s="92" t="s">
        <v>89</v>
      </c>
      <c r="D132" s="92" t="s">
        <v>178</v>
      </c>
      <c r="E132" s="93" t="s">
        <v>2882</v>
      </c>
      <c r="F132" s="94" t="s">
        <v>2883</v>
      </c>
      <c r="G132" s="95" t="s">
        <v>2198</v>
      </c>
      <c r="H132" s="96">
        <v>1</v>
      </c>
      <c r="I132" s="1">
        <v>0</v>
      </c>
      <c r="J132" s="97">
        <f>ROUND(I132*H132,2)</f>
        <v>0</v>
      </c>
      <c r="K132" s="94" t="s">
        <v>182</v>
      </c>
      <c r="L132" s="13"/>
      <c r="M132" s="98" t="s">
        <v>1</v>
      </c>
      <c r="N132" s="99" t="s">
        <v>37</v>
      </c>
      <c r="O132" s="100"/>
      <c r="P132" s="101">
        <f>O132*H132</f>
        <v>0</v>
      </c>
      <c r="Q132" s="101">
        <v>0</v>
      </c>
      <c r="R132" s="101">
        <f>Q132*H132</f>
        <v>0</v>
      </c>
      <c r="S132" s="101">
        <v>0</v>
      </c>
      <c r="T132" s="102">
        <f>S132*H132</f>
        <v>0</v>
      </c>
      <c r="U132" s="12"/>
      <c r="V132" s="12"/>
      <c r="W132" s="12"/>
      <c r="X132" s="12"/>
      <c r="Y132" s="12"/>
      <c r="Z132" s="12"/>
      <c r="AA132" s="12"/>
      <c r="AB132" s="12"/>
      <c r="AC132" s="12"/>
      <c r="AD132" s="12"/>
      <c r="AE132" s="12"/>
      <c r="AR132" s="103" t="s">
        <v>86</v>
      </c>
      <c r="AT132" s="103" t="s">
        <v>178</v>
      </c>
      <c r="AU132" s="103" t="s">
        <v>80</v>
      </c>
      <c r="AY132" s="5" t="s">
        <v>176</v>
      </c>
      <c r="BE132" s="104">
        <f>IF(N132="základní",J132,0)</f>
        <v>0</v>
      </c>
      <c r="BF132" s="104">
        <f>IF(N132="snížená",J132,0)</f>
        <v>0</v>
      </c>
      <c r="BG132" s="104">
        <f>IF(N132="zákl. přenesená",J132,0)</f>
        <v>0</v>
      </c>
      <c r="BH132" s="104">
        <f>IF(N132="sníž. přenesená",J132,0)</f>
        <v>0</v>
      </c>
      <c r="BI132" s="104">
        <f>IF(N132="nulová",J132,0)</f>
        <v>0</v>
      </c>
      <c r="BJ132" s="5" t="s">
        <v>76</v>
      </c>
      <c r="BK132" s="104">
        <f>ROUND(I132*H132,2)</f>
        <v>0</v>
      </c>
      <c r="BL132" s="5" t="s">
        <v>86</v>
      </c>
      <c r="BM132" s="103" t="s">
        <v>129</v>
      </c>
    </row>
    <row r="133" spans="1:47" s="15" customFormat="1" ht="39">
      <c r="A133" s="12"/>
      <c r="B133" s="13"/>
      <c r="C133" s="12"/>
      <c r="D133" s="105" t="s">
        <v>906</v>
      </c>
      <c r="E133" s="12"/>
      <c r="F133" s="106" t="s">
        <v>2934</v>
      </c>
      <c r="G133" s="12"/>
      <c r="H133" s="12"/>
      <c r="I133" s="12"/>
      <c r="J133" s="12"/>
      <c r="K133" s="12"/>
      <c r="L133" s="13"/>
      <c r="M133" s="107"/>
      <c r="N133" s="108"/>
      <c r="O133" s="100"/>
      <c r="P133" s="100"/>
      <c r="Q133" s="100"/>
      <c r="R133" s="100"/>
      <c r="S133" s="100"/>
      <c r="T133" s="109"/>
      <c r="U133" s="12"/>
      <c r="V133" s="12"/>
      <c r="W133" s="12"/>
      <c r="X133" s="12"/>
      <c r="Y133" s="12"/>
      <c r="Z133" s="12"/>
      <c r="AA133" s="12"/>
      <c r="AB133" s="12"/>
      <c r="AC133" s="12"/>
      <c r="AD133" s="12"/>
      <c r="AE133" s="12"/>
      <c r="AT133" s="5" t="s">
        <v>906</v>
      </c>
      <c r="AU133" s="5" t="s">
        <v>80</v>
      </c>
    </row>
    <row r="134" spans="1:65" s="15" customFormat="1" ht="16.5" customHeight="1">
      <c r="A134" s="12"/>
      <c r="B134" s="13"/>
      <c r="C134" s="92" t="s">
        <v>92</v>
      </c>
      <c r="D134" s="92" t="s">
        <v>178</v>
      </c>
      <c r="E134" s="93" t="s">
        <v>2884</v>
      </c>
      <c r="F134" s="94" t="s">
        <v>2885</v>
      </c>
      <c r="G134" s="95" t="s">
        <v>2198</v>
      </c>
      <c r="H134" s="96">
        <v>1</v>
      </c>
      <c r="I134" s="1">
        <v>0</v>
      </c>
      <c r="J134" s="97">
        <f>ROUND(I134*H134,2)</f>
        <v>0</v>
      </c>
      <c r="K134" s="94" t="s">
        <v>182</v>
      </c>
      <c r="L134" s="13"/>
      <c r="M134" s="98" t="s">
        <v>1</v>
      </c>
      <c r="N134" s="99" t="s">
        <v>37</v>
      </c>
      <c r="O134" s="100"/>
      <c r="P134" s="101">
        <f>O134*H134</f>
        <v>0</v>
      </c>
      <c r="Q134" s="101">
        <v>0</v>
      </c>
      <c r="R134" s="101">
        <f>Q134*H134</f>
        <v>0</v>
      </c>
      <c r="S134" s="101">
        <v>0</v>
      </c>
      <c r="T134" s="102">
        <f>S134*H134</f>
        <v>0</v>
      </c>
      <c r="U134" s="12"/>
      <c r="V134" s="12"/>
      <c r="W134" s="12"/>
      <c r="X134" s="12"/>
      <c r="Y134" s="12"/>
      <c r="Z134" s="12"/>
      <c r="AA134" s="12"/>
      <c r="AB134" s="12"/>
      <c r="AC134" s="12"/>
      <c r="AD134" s="12"/>
      <c r="AE134" s="12"/>
      <c r="AR134" s="103" t="s">
        <v>86</v>
      </c>
      <c r="AT134" s="103" t="s">
        <v>178</v>
      </c>
      <c r="AU134" s="103" t="s">
        <v>80</v>
      </c>
      <c r="AY134" s="5" t="s">
        <v>176</v>
      </c>
      <c r="BE134" s="104">
        <f>IF(N134="základní",J134,0)</f>
        <v>0</v>
      </c>
      <c r="BF134" s="104">
        <f>IF(N134="snížená",J134,0)</f>
        <v>0</v>
      </c>
      <c r="BG134" s="104">
        <f>IF(N134="zákl. přenesená",J134,0)</f>
        <v>0</v>
      </c>
      <c r="BH134" s="104">
        <f>IF(N134="sníž. přenesená",J134,0)</f>
        <v>0</v>
      </c>
      <c r="BI134" s="104">
        <f>IF(N134="nulová",J134,0)</f>
        <v>0</v>
      </c>
      <c r="BJ134" s="5" t="s">
        <v>76</v>
      </c>
      <c r="BK134" s="104">
        <f>ROUND(I134*H134,2)</f>
        <v>0</v>
      </c>
      <c r="BL134" s="5" t="s">
        <v>86</v>
      </c>
      <c r="BM134" s="103" t="s">
        <v>211</v>
      </c>
    </row>
    <row r="135" spans="1:47" s="15" customFormat="1" ht="29.25">
      <c r="A135" s="12"/>
      <c r="B135" s="13"/>
      <c r="C135" s="12"/>
      <c r="D135" s="105" t="s">
        <v>906</v>
      </c>
      <c r="E135" s="12"/>
      <c r="F135" s="106" t="s">
        <v>2933</v>
      </c>
      <c r="G135" s="12"/>
      <c r="H135" s="12"/>
      <c r="I135" s="12"/>
      <c r="J135" s="12"/>
      <c r="K135" s="12"/>
      <c r="L135" s="13"/>
      <c r="M135" s="107"/>
      <c r="N135" s="108"/>
      <c r="O135" s="100"/>
      <c r="P135" s="100"/>
      <c r="Q135" s="100"/>
      <c r="R135" s="100"/>
      <c r="S135" s="100"/>
      <c r="T135" s="109"/>
      <c r="U135" s="12"/>
      <c r="V135" s="12"/>
      <c r="W135" s="12"/>
      <c r="X135" s="12"/>
      <c r="Y135" s="12"/>
      <c r="Z135" s="12"/>
      <c r="AA135" s="12"/>
      <c r="AB135" s="12"/>
      <c r="AC135" s="12"/>
      <c r="AD135" s="12"/>
      <c r="AE135" s="12"/>
      <c r="AT135" s="5" t="s">
        <v>906</v>
      </c>
      <c r="AU135" s="5" t="s">
        <v>80</v>
      </c>
    </row>
    <row r="136" spans="2:63" s="79" customFormat="1" ht="22.7" customHeight="1">
      <c r="B136" s="80"/>
      <c r="D136" s="81" t="s">
        <v>71</v>
      </c>
      <c r="E136" s="90" t="s">
        <v>2886</v>
      </c>
      <c r="F136" s="90" t="s">
        <v>2887</v>
      </c>
      <c r="J136" s="91">
        <f>BK136</f>
        <v>0</v>
      </c>
      <c r="L136" s="80"/>
      <c r="M136" s="84"/>
      <c r="N136" s="85"/>
      <c r="O136" s="85"/>
      <c r="P136" s="86">
        <f>SUM(P137:P142)</f>
        <v>0</v>
      </c>
      <c r="Q136" s="85"/>
      <c r="R136" s="86">
        <f>SUM(R137:R142)</f>
        <v>0</v>
      </c>
      <c r="S136" s="85"/>
      <c r="T136" s="87">
        <f>SUM(T137:T142)</f>
        <v>0</v>
      </c>
      <c r="AR136" s="81" t="s">
        <v>89</v>
      </c>
      <c r="AT136" s="88" t="s">
        <v>71</v>
      </c>
      <c r="AU136" s="88" t="s">
        <v>76</v>
      </c>
      <c r="AY136" s="81" t="s">
        <v>176</v>
      </c>
      <c r="BK136" s="89">
        <f>SUM(BK137:BK142)</f>
        <v>0</v>
      </c>
    </row>
    <row r="137" spans="1:65" s="15" customFormat="1" ht="16.5" customHeight="1">
      <c r="A137" s="12"/>
      <c r="B137" s="13"/>
      <c r="C137" s="92" t="s">
        <v>95</v>
      </c>
      <c r="D137" s="92" t="s">
        <v>178</v>
      </c>
      <c r="E137" s="93" t="s">
        <v>2888</v>
      </c>
      <c r="F137" s="94" t="s">
        <v>2889</v>
      </c>
      <c r="G137" s="95" t="s">
        <v>2198</v>
      </c>
      <c r="H137" s="96">
        <v>1</v>
      </c>
      <c r="I137" s="1">
        <v>0</v>
      </c>
      <c r="J137" s="97">
        <f>ROUND(I137*H137,2)</f>
        <v>0</v>
      </c>
      <c r="K137" s="94" t="s">
        <v>1898</v>
      </c>
      <c r="L137" s="13"/>
      <c r="M137" s="98" t="s">
        <v>1</v>
      </c>
      <c r="N137" s="99" t="s">
        <v>37</v>
      </c>
      <c r="O137" s="100"/>
      <c r="P137" s="101">
        <f>O137*H137</f>
        <v>0</v>
      </c>
      <c r="Q137" s="101">
        <v>0</v>
      </c>
      <c r="R137" s="101">
        <f>Q137*H137</f>
        <v>0</v>
      </c>
      <c r="S137" s="101">
        <v>0</v>
      </c>
      <c r="T137" s="102">
        <f>S137*H137</f>
        <v>0</v>
      </c>
      <c r="U137" s="12"/>
      <c r="V137" s="12"/>
      <c r="W137" s="12"/>
      <c r="X137" s="12"/>
      <c r="Y137" s="12"/>
      <c r="Z137" s="12"/>
      <c r="AA137" s="12"/>
      <c r="AB137" s="12"/>
      <c r="AC137" s="12"/>
      <c r="AD137" s="12"/>
      <c r="AE137" s="12"/>
      <c r="AR137" s="103" t="s">
        <v>86</v>
      </c>
      <c r="AT137" s="103" t="s">
        <v>178</v>
      </c>
      <c r="AU137" s="103" t="s">
        <v>80</v>
      </c>
      <c r="AY137" s="5" t="s">
        <v>176</v>
      </c>
      <c r="BE137" s="104">
        <f>IF(N137="základní",J137,0)</f>
        <v>0</v>
      </c>
      <c r="BF137" s="104">
        <f>IF(N137="snížená",J137,0)</f>
        <v>0</v>
      </c>
      <c r="BG137" s="104">
        <f>IF(N137="zákl. přenesená",J137,0)</f>
        <v>0</v>
      </c>
      <c r="BH137" s="104">
        <f>IF(N137="sníž. přenesená",J137,0)</f>
        <v>0</v>
      </c>
      <c r="BI137" s="104">
        <f>IF(N137="nulová",J137,0)</f>
        <v>0</v>
      </c>
      <c r="BJ137" s="5" t="s">
        <v>76</v>
      </c>
      <c r="BK137" s="104">
        <f>ROUND(I137*H137,2)</f>
        <v>0</v>
      </c>
      <c r="BL137" s="5" t="s">
        <v>86</v>
      </c>
      <c r="BM137" s="103" t="s">
        <v>222</v>
      </c>
    </row>
    <row r="138" spans="1:47" s="15" customFormat="1" ht="39">
      <c r="A138" s="12"/>
      <c r="B138" s="13"/>
      <c r="C138" s="12"/>
      <c r="D138" s="105" t="s">
        <v>906</v>
      </c>
      <c r="E138" s="12"/>
      <c r="F138" s="106" t="s">
        <v>2932</v>
      </c>
      <c r="G138" s="12"/>
      <c r="H138" s="12"/>
      <c r="I138" s="12"/>
      <c r="J138" s="12"/>
      <c r="K138" s="12"/>
      <c r="L138" s="13"/>
      <c r="M138" s="107"/>
      <c r="N138" s="108"/>
      <c r="O138" s="100"/>
      <c r="P138" s="100"/>
      <c r="Q138" s="100"/>
      <c r="R138" s="100"/>
      <c r="S138" s="100"/>
      <c r="T138" s="109"/>
      <c r="U138" s="12"/>
      <c r="V138" s="12"/>
      <c r="W138" s="12"/>
      <c r="X138" s="12"/>
      <c r="Y138" s="12"/>
      <c r="Z138" s="12"/>
      <c r="AA138" s="12"/>
      <c r="AB138" s="12"/>
      <c r="AC138" s="12"/>
      <c r="AD138" s="12"/>
      <c r="AE138" s="12"/>
      <c r="AT138" s="5" t="s">
        <v>906</v>
      </c>
      <c r="AU138" s="5" t="s">
        <v>80</v>
      </c>
    </row>
    <row r="139" spans="1:65" s="15" customFormat="1" ht="16.5" customHeight="1">
      <c r="A139" s="12"/>
      <c r="B139" s="13"/>
      <c r="C139" s="92" t="s">
        <v>98</v>
      </c>
      <c r="D139" s="92" t="s">
        <v>178</v>
      </c>
      <c r="E139" s="93" t="s">
        <v>2890</v>
      </c>
      <c r="F139" s="94" t="s">
        <v>2891</v>
      </c>
      <c r="G139" s="95" t="s">
        <v>2198</v>
      </c>
      <c r="H139" s="96">
        <v>1</v>
      </c>
      <c r="I139" s="1">
        <v>0</v>
      </c>
      <c r="J139" s="97">
        <f>ROUND(I139*H139,2)</f>
        <v>0</v>
      </c>
      <c r="K139" s="94" t="s">
        <v>1898</v>
      </c>
      <c r="L139" s="13"/>
      <c r="M139" s="98" t="s">
        <v>1</v>
      </c>
      <c r="N139" s="99" t="s">
        <v>37</v>
      </c>
      <c r="O139" s="100"/>
      <c r="P139" s="101">
        <f>O139*H139</f>
        <v>0</v>
      </c>
      <c r="Q139" s="101">
        <v>0</v>
      </c>
      <c r="R139" s="101">
        <f>Q139*H139</f>
        <v>0</v>
      </c>
      <c r="S139" s="101">
        <v>0</v>
      </c>
      <c r="T139" s="102">
        <f>S139*H139</f>
        <v>0</v>
      </c>
      <c r="U139" s="12"/>
      <c r="V139" s="12"/>
      <c r="W139" s="12"/>
      <c r="X139" s="12"/>
      <c r="Y139" s="12"/>
      <c r="Z139" s="12"/>
      <c r="AA139" s="12"/>
      <c r="AB139" s="12"/>
      <c r="AC139" s="12"/>
      <c r="AD139" s="12"/>
      <c r="AE139" s="12"/>
      <c r="AR139" s="103" t="s">
        <v>86</v>
      </c>
      <c r="AT139" s="103" t="s">
        <v>178</v>
      </c>
      <c r="AU139" s="103" t="s">
        <v>80</v>
      </c>
      <c r="AY139" s="5" t="s">
        <v>176</v>
      </c>
      <c r="BE139" s="104">
        <f>IF(N139="základní",J139,0)</f>
        <v>0</v>
      </c>
      <c r="BF139" s="104">
        <f>IF(N139="snížená",J139,0)</f>
        <v>0</v>
      </c>
      <c r="BG139" s="104">
        <f>IF(N139="zákl. přenesená",J139,0)</f>
        <v>0</v>
      </c>
      <c r="BH139" s="104">
        <f>IF(N139="sníž. přenesená",J139,0)</f>
        <v>0</v>
      </c>
      <c r="BI139" s="104">
        <f>IF(N139="nulová",J139,0)</f>
        <v>0</v>
      </c>
      <c r="BJ139" s="5" t="s">
        <v>76</v>
      </c>
      <c r="BK139" s="104">
        <f>ROUND(I139*H139,2)</f>
        <v>0</v>
      </c>
      <c r="BL139" s="5" t="s">
        <v>86</v>
      </c>
      <c r="BM139" s="103" t="s">
        <v>230</v>
      </c>
    </row>
    <row r="140" spans="1:47" s="15" customFormat="1" ht="48.75">
      <c r="A140" s="12"/>
      <c r="B140" s="13"/>
      <c r="C140" s="12"/>
      <c r="D140" s="105" t="s">
        <v>906</v>
      </c>
      <c r="E140" s="12"/>
      <c r="F140" s="106" t="s">
        <v>2931</v>
      </c>
      <c r="G140" s="12"/>
      <c r="H140" s="12"/>
      <c r="I140" s="12"/>
      <c r="J140" s="12"/>
      <c r="K140" s="12"/>
      <c r="L140" s="13"/>
      <c r="M140" s="107"/>
      <c r="N140" s="108"/>
      <c r="O140" s="100"/>
      <c r="P140" s="100"/>
      <c r="Q140" s="100"/>
      <c r="R140" s="100"/>
      <c r="S140" s="100"/>
      <c r="T140" s="109"/>
      <c r="U140" s="12"/>
      <c r="V140" s="12"/>
      <c r="W140" s="12"/>
      <c r="X140" s="12"/>
      <c r="Y140" s="12"/>
      <c r="Z140" s="12"/>
      <c r="AA140" s="12"/>
      <c r="AB140" s="12"/>
      <c r="AC140" s="12"/>
      <c r="AD140" s="12"/>
      <c r="AE140" s="12"/>
      <c r="AT140" s="5" t="s">
        <v>906</v>
      </c>
      <c r="AU140" s="5" t="s">
        <v>80</v>
      </c>
    </row>
    <row r="141" spans="1:65" s="15" customFormat="1" ht="16.5" customHeight="1">
      <c r="A141" s="12"/>
      <c r="B141" s="13"/>
      <c r="C141" s="92" t="s">
        <v>126</v>
      </c>
      <c r="D141" s="92" t="s">
        <v>178</v>
      </c>
      <c r="E141" s="93" t="s">
        <v>2892</v>
      </c>
      <c r="F141" s="94" t="s">
        <v>2893</v>
      </c>
      <c r="G141" s="95" t="s">
        <v>2198</v>
      </c>
      <c r="H141" s="96">
        <v>1</v>
      </c>
      <c r="I141" s="1">
        <v>0</v>
      </c>
      <c r="J141" s="97">
        <f>ROUND(I141*H141,2)</f>
        <v>0</v>
      </c>
      <c r="K141" s="94" t="s">
        <v>1898</v>
      </c>
      <c r="L141" s="13"/>
      <c r="M141" s="98" t="s">
        <v>1</v>
      </c>
      <c r="N141" s="99" t="s">
        <v>37</v>
      </c>
      <c r="O141" s="100"/>
      <c r="P141" s="101">
        <f>O141*H141</f>
        <v>0</v>
      </c>
      <c r="Q141" s="101">
        <v>0</v>
      </c>
      <c r="R141" s="101">
        <f>Q141*H141</f>
        <v>0</v>
      </c>
      <c r="S141" s="101">
        <v>0</v>
      </c>
      <c r="T141" s="102">
        <f>S141*H141</f>
        <v>0</v>
      </c>
      <c r="U141" s="12"/>
      <c r="V141" s="12"/>
      <c r="W141" s="12"/>
      <c r="X141" s="12"/>
      <c r="Y141" s="12"/>
      <c r="Z141" s="12"/>
      <c r="AA141" s="12"/>
      <c r="AB141" s="12"/>
      <c r="AC141" s="12"/>
      <c r="AD141" s="12"/>
      <c r="AE141" s="12"/>
      <c r="AR141" s="103" t="s">
        <v>86</v>
      </c>
      <c r="AT141" s="103" t="s">
        <v>178</v>
      </c>
      <c r="AU141" s="103" t="s">
        <v>80</v>
      </c>
      <c r="AY141" s="5" t="s">
        <v>176</v>
      </c>
      <c r="BE141" s="104">
        <f>IF(N141="základní",J141,0)</f>
        <v>0</v>
      </c>
      <c r="BF141" s="104">
        <f>IF(N141="snížená",J141,0)</f>
        <v>0</v>
      </c>
      <c r="BG141" s="104">
        <f>IF(N141="zákl. přenesená",J141,0)</f>
        <v>0</v>
      </c>
      <c r="BH141" s="104">
        <f>IF(N141="sníž. přenesená",J141,0)</f>
        <v>0</v>
      </c>
      <c r="BI141" s="104">
        <f>IF(N141="nulová",J141,0)</f>
        <v>0</v>
      </c>
      <c r="BJ141" s="5" t="s">
        <v>76</v>
      </c>
      <c r="BK141" s="104">
        <f>ROUND(I141*H141,2)</f>
        <v>0</v>
      </c>
      <c r="BL141" s="5" t="s">
        <v>86</v>
      </c>
      <c r="BM141" s="103" t="s">
        <v>245</v>
      </c>
    </row>
    <row r="142" spans="1:47" s="15" customFormat="1" ht="48.75">
      <c r="A142" s="12"/>
      <c r="B142" s="13"/>
      <c r="C142" s="12"/>
      <c r="D142" s="105" t="s">
        <v>906</v>
      </c>
      <c r="E142" s="12"/>
      <c r="F142" s="106" t="s">
        <v>2930</v>
      </c>
      <c r="G142" s="12"/>
      <c r="H142" s="12"/>
      <c r="I142" s="12"/>
      <c r="J142" s="12"/>
      <c r="K142" s="12"/>
      <c r="L142" s="13"/>
      <c r="M142" s="107"/>
      <c r="N142" s="108"/>
      <c r="O142" s="100"/>
      <c r="P142" s="100"/>
      <c r="Q142" s="100"/>
      <c r="R142" s="100"/>
      <c r="S142" s="100"/>
      <c r="T142" s="109"/>
      <c r="U142" s="12"/>
      <c r="V142" s="12"/>
      <c r="W142" s="12"/>
      <c r="X142" s="12"/>
      <c r="Y142" s="12"/>
      <c r="Z142" s="12"/>
      <c r="AA142" s="12"/>
      <c r="AB142" s="12"/>
      <c r="AC142" s="12"/>
      <c r="AD142" s="12"/>
      <c r="AE142" s="12"/>
      <c r="AT142" s="5" t="s">
        <v>906</v>
      </c>
      <c r="AU142" s="5" t="s">
        <v>80</v>
      </c>
    </row>
    <row r="143" spans="2:63" s="79" customFormat="1" ht="22.7" customHeight="1">
      <c r="B143" s="80"/>
      <c r="D143" s="81" t="s">
        <v>71</v>
      </c>
      <c r="E143" s="90" t="s">
        <v>2894</v>
      </c>
      <c r="F143" s="90" t="s">
        <v>124</v>
      </c>
      <c r="J143" s="91">
        <f>BK143</f>
        <v>0</v>
      </c>
      <c r="L143" s="80"/>
      <c r="M143" s="84"/>
      <c r="N143" s="85"/>
      <c r="O143" s="85"/>
      <c r="P143" s="86">
        <f>SUM(P144:P151)</f>
        <v>0</v>
      </c>
      <c r="Q143" s="85"/>
      <c r="R143" s="86">
        <f>SUM(R144:R151)</f>
        <v>0</v>
      </c>
      <c r="S143" s="85"/>
      <c r="T143" s="87">
        <f>SUM(T144:T151)</f>
        <v>0</v>
      </c>
      <c r="AR143" s="81" t="s">
        <v>89</v>
      </c>
      <c r="AT143" s="88" t="s">
        <v>71</v>
      </c>
      <c r="AU143" s="88" t="s">
        <v>76</v>
      </c>
      <c r="AY143" s="81" t="s">
        <v>176</v>
      </c>
      <c r="BK143" s="89">
        <f>SUM(BK144:BK151)</f>
        <v>0</v>
      </c>
    </row>
    <row r="144" spans="1:65" s="15" customFormat="1" ht="16.5" customHeight="1">
      <c r="A144" s="12"/>
      <c r="B144" s="13"/>
      <c r="C144" s="92" t="s">
        <v>129</v>
      </c>
      <c r="D144" s="92" t="s">
        <v>178</v>
      </c>
      <c r="E144" s="93" t="s">
        <v>2895</v>
      </c>
      <c r="F144" s="94" t="s">
        <v>2896</v>
      </c>
      <c r="G144" s="95" t="s">
        <v>2198</v>
      </c>
      <c r="H144" s="96">
        <v>1</v>
      </c>
      <c r="I144" s="1">
        <v>0</v>
      </c>
      <c r="J144" s="97">
        <f>ROUND(I144*H144,2)</f>
        <v>0</v>
      </c>
      <c r="K144" s="94" t="s">
        <v>1898</v>
      </c>
      <c r="L144" s="13"/>
      <c r="M144" s="98" t="s">
        <v>1</v>
      </c>
      <c r="N144" s="99" t="s">
        <v>37</v>
      </c>
      <c r="O144" s="100"/>
      <c r="P144" s="101">
        <f>O144*H144</f>
        <v>0</v>
      </c>
      <c r="Q144" s="101">
        <v>0</v>
      </c>
      <c r="R144" s="101">
        <f>Q144*H144</f>
        <v>0</v>
      </c>
      <c r="S144" s="101">
        <v>0</v>
      </c>
      <c r="T144" s="102">
        <f>S144*H144</f>
        <v>0</v>
      </c>
      <c r="U144" s="12"/>
      <c r="V144" s="12"/>
      <c r="W144" s="12"/>
      <c r="X144" s="12"/>
      <c r="Y144" s="12"/>
      <c r="Z144" s="12"/>
      <c r="AA144" s="12"/>
      <c r="AB144" s="12"/>
      <c r="AC144" s="12"/>
      <c r="AD144" s="12"/>
      <c r="AE144" s="12"/>
      <c r="AR144" s="103" t="s">
        <v>86</v>
      </c>
      <c r="AT144" s="103" t="s">
        <v>178</v>
      </c>
      <c r="AU144" s="103" t="s">
        <v>80</v>
      </c>
      <c r="AY144" s="5" t="s">
        <v>176</v>
      </c>
      <c r="BE144" s="104">
        <f>IF(N144="základní",J144,0)</f>
        <v>0</v>
      </c>
      <c r="BF144" s="104">
        <f>IF(N144="snížená",J144,0)</f>
        <v>0</v>
      </c>
      <c r="BG144" s="104">
        <f>IF(N144="zákl. přenesená",J144,0)</f>
        <v>0</v>
      </c>
      <c r="BH144" s="104">
        <f>IF(N144="sníž. přenesená",J144,0)</f>
        <v>0</v>
      </c>
      <c r="BI144" s="104">
        <f>IF(N144="nulová",J144,0)</f>
        <v>0</v>
      </c>
      <c r="BJ144" s="5" t="s">
        <v>76</v>
      </c>
      <c r="BK144" s="104">
        <f>ROUND(I144*H144,2)</f>
        <v>0</v>
      </c>
      <c r="BL144" s="5" t="s">
        <v>86</v>
      </c>
      <c r="BM144" s="103" t="s">
        <v>252</v>
      </c>
    </row>
    <row r="145" spans="1:47" s="15" customFormat="1" ht="39">
      <c r="A145" s="12"/>
      <c r="B145" s="13"/>
      <c r="C145" s="12"/>
      <c r="D145" s="105" t="s">
        <v>906</v>
      </c>
      <c r="E145" s="12"/>
      <c r="F145" s="106" t="s">
        <v>2929</v>
      </c>
      <c r="G145" s="12"/>
      <c r="H145" s="12"/>
      <c r="I145" s="12"/>
      <c r="J145" s="12"/>
      <c r="K145" s="12"/>
      <c r="L145" s="13"/>
      <c r="M145" s="107"/>
      <c r="N145" s="108"/>
      <c r="O145" s="100"/>
      <c r="P145" s="100"/>
      <c r="Q145" s="100"/>
      <c r="R145" s="100"/>
      <c r="S145" s="100"/>
      <c r="T145" s="109"/>
      <c r="U145" s="12"/>
      <c r="V145" s="12"/>
      <c r="W145" s="12"/>
      <c r="X145" s="12"/>
      <c r="Y145" s="12"/>
      <c r="Z145" s="12"/>
      <c r="AA145" s="12"/>
      <c r="AB145" s="12"/>
      <c r="AC145" s="12"/>
      <c r="AD145" s="12"/>
      <c r="AE145" s="12"/>
      <c r="AT145" s="5" t="s">
        <v>906</v>
      </c>
      <c r="AU145" s="5" t="s">
        <v>80</v>
      </c>
    </row>
    <row r="146" spans="1:65" s="15" customFormat="1" ht="16.5" customHeight="1">
      <c r="A146" s="12"/>
      <c r="B146" s="13"/>
      <c r="C146" s="92" t="s">
        <v>256</v>
      </c>
      <c r="D146" s="92" t="s">
        <v>178</v>
      </c>
      <c r="E146" s="93" t="s">
        <v>2897</v>
      </c>
      <c r="F146" s="94" t="s">
        <v>2898</v>
      </c>
      <c r="G146" s="95" t="s">
        <v>2198</v>
      </c>
      <c r="H146" s="96">
        <v>1</v>
      </c>
      <c r="I146" s="1">
        <v>0</v>
      </c>
      <c r="J146" s="97">
        <f>ROUND(I146*H146,2)</f>
        <v>0</v>
      </c>
      <c r="K146" s="94" t="s">
        <v>1898</v>
      </c>
      <c r="L146" s="13"/>
      <c r="M146" s="98" t="s">
        <v>1</v>
      </c>
      <c r="N146" s="99" t="s">
        <v>37</v>
      </c>
      <c r="O146" s="100"/>
      <c r="P146" s="101">
        <f>O146*H146</f>
        <v>0</v>
      </c>
      <c r="Q146" s="101">
        <v>0</v>
      </c>
      <c r="R146" s="101">
        <f>Q146*H146</f>
        <v>0</v>
      </c>
      <c r="S146" s="101">
        <v>0</v>
      </c>
      <c r="T146" s="102">
        <f>S146*H146</f>
        <v>0</v>
      </c>
      <c r="U146" s="12"/>
      <c r="V146" s="12"/>
      <c r="W146" s="12"/>
      <c r="X146" s="12"/>
      <c r="Y146" s="12"/>
      <c r="Z146" s="12"/>
      <c r="AA146" s="12"/>
      <c r="AB146" s="12"/>
      <c r="AC146" s="12"/>
      <c r="AD146" s="12"/>
      <c r="AE146" s="12"/>
      <c r="AR146" s="103" t="s">
        <v>86</v>
      </c>
      <c r="AT146" s="103" t="s">
        <v>178</v>
      </c>
      <c r="AU146" s="103" t="s">
        <v>80</v>
      </c>
      <c r="AY146" s="5" t="s">
        <v>176</v>
      </c>
      <c r="BE146" s="104">
        <f>IF(N146="základní",J146,0)</f>
        <v>0</v>
      </c>
      <c r="BF146" s="104">
        <f>IF(N146="snížená",J146,0)</f>
        <v>0</v>
      </c>
      <c r="BG146" s="104">
        <f>IF(N146="zákl. přenesená",J146,0)</f>
        <v>0</v>
      </c>
      <c r="BH146" s="104">
        <f>IF(N146="sníž. přenesená",J146,0)</f>
        <v>0</v>
      </c>
      <c r="BI146" s="104">
        <f>IF(N146="nulová",J146,0)</f>
        <v>0</v>
      </c>
      <c r="BJ146" s="5" t="s">
        <v>76</v>
      </c>
      <c r="BK146" s="104">
        <f>ROUND(I146*H146,2)</f>
        <v>0</v>
      </c>
      <c r="BL146" s="5" t="s">
        <v>86</v>
      </c>
      <c r="BM146" s="103" t="s">
        <v>260</v>
      </c>
    </row>
    <row r="147" spans="1:47" s="15" customFormat="1" ht="68.25">
      <c r="A147" s="12"/>
      <c r="B147" s="13"/>
      <c r="C147" s="12"/>
      <c r="D147" s="105" t="s">
        <v>906</v>
      </c>
      <c r="E147" s="12"/>
      <c r="F147" s="106" t="s">
        <v>2908</v>
      </c>
      <c r="G147" s="12"/>
      <c r="H147" s="12"/>
      <c r="I147" s="12"/>
      <c r="J147" s="12"/>
      <c r="K147" s="12"/>
      <c r="L147" s="13"/>
      <c r="M147" s="107"/>
      <c r="N147" s="108"/>
      <c r="O147" s="100"/>
      <c r="P147" s="100"/>
      <c r="Q147" s="100"/>
      <c r="R147" s="100"/>
      <c r="S147" s="100"/>
      <c r="T147" s="109"/>
      <c r="U147" s="12"/>
      <c r="V147" s="12"/>
      <c r="W147" s="12"/>
      <c r="X147" s="12"/>
      <c r="Y147" s="12"/>
      <c r="Z147" s="12"/>
      <c r="AA147" s="12"/>
      <c r="AB147" s="12"/>
      <c r="AC147" s="12"/>
      <c r="AD147" s="12"/>
      <c r="AE147" s="12"/>
      <c r="AT147" s="5" t="s">
        <v>906</v>
      </c>
      <c r="AU147" s="5" t="s">
        <v>80</v>
      </c>
    </row>
    <row r="148" spans="1:65" s="15" customFormat="1" ht="16.5" customHeight="1">
      <c r="A148" s="12"/>
      <c r="B148" s="13"/>
      <c r="C148" s="92" t="s">
        <v>211</v>
      </c>
      <c r="D148" s="92" t="s">
        <v>178</v>
      </c>
      <c r="E148" s="93" t="s">
        <v>2899</v>
      </c>
      <c r="F148" s="94" t="s">
        <v>2900</v>
      </c>
      <c r="G148" s="95" t="s">
        <v>2198</v>
      </c>
      <c r="H148" s="96">
        <v>1</v>
      </c>
      <c r="I148" s="1">
        <v>0</v>
      </c>
      <c r="J148" s="97">
        <f>ROUND(I148*H148,2)</f>
        <v>0</v>
      </c>
      <c r="K148" s="94" t="s">
        <v>1898</v>
      </c>
      <c r="L148" s="13"/>
      <c r="M148" s="98" t="s">
        <v>1</v>
      </c>
      <c r="N148" s="99" t="s">
        <v>37</v>
      </c>
      <c r="O148" s="100"/>
      <c r="P148" s="101">
        <f>O148*H148</f>
        <v>0</v>
      </c>
      <c r="Q148" s="101">
        <v>0</v>
      </c>
      <c r="R148" s="101">
        <f>Q148*H148</f>
        <v>0</v>
      </c>
      <c r="S148" s="101">
        <v>0</v>
      </c>
      <c r="T148" s="102">
        <f>S148*H148</f>
        <v>0</v>
      </c>
      <c r="U148" s="12"/>
      <c r="V148" s="12"/>
      <c r="W148" s="12"/>
      <c r="X148" s="12"/>
      <c r="Y148" s="12"/>
      <c r="Z148" s="12"/>
      <c r="AA148" s="12"/>
      <c r="AB148" s="12"/>
      <c r="AC148" s="12"/>
      <c r="AD148" s="12"/>
      <c r="AE148" s="12"/>
      <c r="AR148" s="103" t="s">
        <v>86</v>
      </c>
      <c r="AT148" s="103" t="s">
        <v>178</v>
      </c>
      <c r="AU148" s="103" t="s">
        <v>80</v>
      </c>
      <c r="AY148" s="5" t="s">
        <v>176</v>
      </c>
      <c r="BE148" s="104">
        <f>IF(N148="základní",J148,0)</f>
        <v>0</v>
      </c>
      <c r="BF148" s="104">
        <f>IF(N148="snížená",J148,0)</f>
        <v>0</v>
      </c>
      <c r="BG148" s="104">
        <f>IF(N148="zákl. přenesená",J148,0)</f>
        <v>0</v>
      </c>
      <c r="BH148" s="104">
        <f>IF(N148="sníž. přenesená",J148,0)</f>
        <v>0</v>
      </c>
      <c r="BI148" s="104">
        <f>IF(N148="nulová",J148,0)</f>
        <v>0</v>
      </c>
      <c r="BJ148" s="5" t="s">
        <v>76</v>
      </c>
      <c r="BK148" s="104">
        <f>ROUND(I148*H148,2)</f>
        <v>0</v>
      </c>
      <c r="BL148" s="5" t="s">
        <v>86</v>
      </c>
      <c r="BM148" s="103" t="s">
        <v>268</v>
      </c>
    </row>
    <row r="149" spans="1:47" s="15" customFormat="1" ht="39">
      <c r="A149" s="12"/>
      <c r="B149" s="13"/>
      <c r="C149" s="12"/>
      <c r="D149" s="105" t="s">
        <v>906</v>
      </c>
      <c r="E149" s="12"/>
      <c r="F149" s="106" t="s">
        <v>2907</v>
      </c>
      <c r="G149" s="12"/>
      <c r="H149" s="12"/>
      <c r="I149" s="12"/>
      <c r="J149" s="12"/>
      <c r="K149" s="12"/>
      <c r="L149" s="13"/>
      <c r="M149" s="107"/>
      <c r="N149" s="108"/>
      <c r="O149" s="100"/>
      <c r="P149" s="100"/>
      <c r="Q149" s="100"/>
      <c r="R149" s="100"/>
      <c r="S149" s="100"/>
      <c r="T149" s="109"/>
      <c r="U149" s="12"/>
      <c r="V149" s="12"/>
      <c r="W149" s="12"/>
      <c r="X149" s="12"/>
      <c r="Y149" s="12"/>
      <c r="Z149" s="12"/>
      <c r="AA149" s="12"/>
      <c r="AB149" s="12"/>
      <c r="AC149" s="12"/>
      <c r="AD149" s="12"/>
      <c r="AE149" s="12"/>
      <c r="AT149" s="5" t="s">
        <v>906</v>
      </c>
      <c r="AU149" s="5" t="s">
        <v>80</v>
      </c>
    </row>
    <row r="150" spans="1:65" s="15" customFormat="1" ht="16.5" customHeight="1">
      <c r="A150" s="12"/>
      <c r="B150" s="13"/>
      <c r="C150" s="92" t="s">
        <v>264</v>
      </c>
      <c r="D150" s="92" t="s">
        <v>178</v>
      </c>
      <c r="E150" s="93" t="s">
        <v>2901</v>
      </c>
      <c r="F150" s="94" t="s">
        <v>2902</v>
      </c>
      <c r="G150" s="95" t="s">
        <v>2198</v>
      </c>
      <c r="H150" s="96">
        <v>1</v>
      </c>
      <c r="I150" s="1">
        <v>0</v>
      </c>
      <c r="J150" s="97">
        <f>ROUND(I150*H150,2)</f>
        <v>0</v>
      </c>
      <c r="K150" s="94" t="s">
        <v>1898</v>
      </c>
      <c r="L150" s="13"/>
      <c r="M150" s="98" t="s">
        <v>1</v>
      </c>
      <c r="N150" s="99" t="s">
        <v>37</v>
      </c>
      <c r="O150" s="100"/>
      <c r="P150" s="101">
        <f>O150*H150</f>
        <v>0</v>
      </c>
      <c r="Q150" s="101">
        <v>0</v>
      </c>
      <c r="R150" s="101">
        <f>Q150*H150</f>
        <v>0</v>
      </c>
      <c r="S150" s="101">
        <v>0</v>
      </c>
      <c r="T150" s="102">
        <f>S150*H150</f>
        <v>0</v>
      </c>
      <c r="U150" s="12"/>
      <c r="V150" s="12"/>
      <c r="W150" s="12"/>
      <c r="X150" s="12"/>
      <c r="Y150" s="12"/>
      <c r="Z150" s="12"/>
      <c r="AA150" s="12"/>
      <c r="AB150" s="12"/>
      <c r="AC150" s="12"/>
      <c r="AD150" s="12"/>
      <c r="AE150" s="12"/>
      <c r="AR150" s="103" t="s">
        <v>86</v>
      </c>
      <c r="AT150" s="103" t="s">
        <v>178</v>
      </c>
      <c r="AU150" s="103" t="s">
        <v>80</v>
      </c>
      <c r="AY150" s="5" t="s">
        <v>176</v>
      </c>
      <c r="BE150" s="104">
        <f>IF(N150="základní",J150,0)</f>
        <v>0</v>
      </c>
      <c r="BF150" s="104">
        <f>IF(N150="snížená",J150,0)</f>
        <v>0</v>
      </c>
      <c r="BG150" s="104">
        <f>IF(N150="zákl. přenesená",J150,0)</f>
        <v>0</v>
      </c>
      <c r="BH150" s="104">
        <f>IF(N150="sníž. přenesená",J150,0)</f>
        <v>0</v>
      </c>
      <c r="BI150" s="104">
        <f>IF(N150="nulová",J150,0)</f>
        <v>0</v>
      </c>
      <c r="BJ150" s="5" t="s">
        <v>76</v>
      </c>
      <c r="BK150" s="104">
        <f>ROUND(I150*H150,2)</f>
        <v>0</v>
      </c>
      <c r="BL150" s="5" t="s">
        <v>86</v>
      </c>
      <c r="BM150" s="103" t="s">
        <v>272</v>
      </c>
    </row>
    <row r="151" spans="1:47" s="15" customFormat="1" ht="68.25">
      <c r="A151" s="12"/>
      <c r="B151" s="13"/>
      <c r="C151" s="12"/>
      <c r="D151" s="105" t="s">
        <v>906</v>
      </c>
      <c r="E151" s="12"/>
      <c r="F151" s="106" t="s">
        <v>2906</v>
      </c>
      <c r="G151" s="12"/>
      <c r="H151" s="12"/>
      <c r="I151" s="12"/>
      <c r="J151" s="12"/>
      <c r="K151" s="12"/>
      <c r="L151" s="13"/>
      <c r="M151" s="110"/>
      <c r="N151" s="111"/>
      <c r="O151" s="112"/>
      <c r="P151" s="112"/>
      <c r="Q151" s="112"/>
      <c r="R151" s="112"/>
      <c r="S151" s="112"/>
      <c r="T151" s="113"/>
      <c r="U151" s="12"/>
      <c r="V151" s="12"/>
      <c r="W151" s="12"/>
      <c r="X151" s="12"/>
      <c r="Y151" s="12"/>
      <c r="Z151" s="12"/>
      <c r="AA151" s="12"/>
      <c r="AB151" s="12"/>
      <c r="AC151" s="12"/>
      <c r="AD151" s="12"/>
      <c r="AE151" s="12"/>
      <c r="AT151" s="5" t="s">
        <v>906</v>
      </c>
      <c r="AU151" s="5" t="s">
        <v>80</v>
      </c>
    </row>
    <row r="152" spans="1:31" s="15" customFormat="1" ht="6.95" customHeight="1">
      <c r="A152" s="12"/>
      <c r="B152" s="44"/>
      <c r="C152" s="45"/>
      <c r="D152" s="45"/>
      <c r="E152" s="45"/>
      <c r="F152" s="45"/>
      <c r="G152" s="45"/>
      <c r="H152" s="45"/>
      <c r="I152" s="45"/>
      <c r="J152" s="45"/>
      <c r="K152" s="45"/>
      <c r="L152" s="13"/>
      <c r="M152" s="12"/>
      <c r="O152" s="12"/>
      <c r="P152" s="12"/>
      <c r="Q152" s="12"/>
      <c r="R152" s="12"/>
      <c r="S152" s="12"/>
      <c r="T152" s="12"/>
      <c r="U152" s="12"/>
      <c r="V152" s="12"/>
      <c r="W152" s="12"/>
      <c r="X152" s="12"/>
      <c r="Y152" s="12"/>
      <c r="Z152" s="12"/>
      <c r="AA152" s="12"/>
      <c r="AB152" s="12"/>
      <c r="AC152" s="12"/>
      <c r="AD152" s="12"/>
      <c r="AE152" s="12"/>
    </row>
  </sheetData>
  <sheetProtection algorithmName="SHA-512" hashValue="01IlLuSodqkkLps6rs7l3EFES2CTlIsb0rp/lUXkPDYL6gf2gH6RoEALn3Kf0P9mFDT4RkZXUFCHttaF2aJmgg==" saltValue="pi8EzRaIfR4qpsu/UybhLQ==" spinCount="100000" sheet="1" objects="1" scenarios="1"/>
  <autoFilter ref="C120:K151"/>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6"/>
  <sheetViews>
    <sheetView showGridLines="0" workbookViewId="0" topLeftCell="A1071">
      <selection activeCell="F1092" sqref="F1092"/>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1.28125" style="4" customWidth="1"/>
    <col min="7" max="7" width="7.421875" style="4" customWidth="1"/>
    <col min="8" max="8" width="14.00390625" style="4" customWidth="1"/>
    <col min="9" max="9" width="15.7109375" style="4" customWidth="1"/>
    <col min="10" max="10" width="22.140625" style="4" customWidth="1"/>
    <col min="11" max="11" width="21.421875" style="223"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79</v>
      </c>
    </row>
    <row r="3" spans="2:46" ht="6.95" customHeight="1">
      <c r="B3" s="6"/>
      <c r="C3" s="7"/>
      <c r="D3" s="7"/>
      <c r="E3" s="7"/>
      <c r="F3" s="7"/>
      <c r="G3" s="7"/>
      <c r="H3" s="7"/>
      <c r="I3" s="7"/>
      <c r="J3" s="7"/>
      <c r="K3" s="224"/>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225"/>
      <c r="L8" s="14"/>
      <c r="S8" s="12"/>
      <c r="T8" s="12"/>
      <c r="U8" s="12"/>
      <c r="V8" s="12"/>
      <c r="W8" s="12"/>
      <c r="X8" s="12"/>
      <c r="Y8" s="12"/>
      <c r="Z8" s="12"/>
      <c r="AA8" s="12"/>
      <c r="AB8" s="12"/>
      <c r="AC8" s="12"/>
      <c r="AD8" s="12"/>
      <c r="AE8" s="12"/>
    </row>
    <row r="9" spans="1:31" s="15" customFormat="1" ht="16.5" customHeight="1">
      <c r="A9" s="12"/>
      <c r="B9" s="13"/>
      <c r="C9" s="12"/>
      <c r="D9" s="12"/>
      <c r="E9" s="243" t="s">
        <v>134</v>
      </c>
      <c r="F9" s="283"/>
      <c r="G9" s="283"/>
      <c r="H9" s="283"/>
      <c r="I9" s="12"/>
      <c r="J9" s="12"/>
      <c r="K9" s="225"/>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225"/>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225"/>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225"/>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225"/>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225"/>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225"/>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225"/>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19" t="str">
        <f>'Rekapitulace stavby'!AN13</f>
        <v>Vyplň údaj</v>
      </c>
      <c r="K17" s="225"/>
      <c r="L17" s="14"/>
      <c r="S17" s="12"/>
      <c r="T17" s="12"/>
      <c r="U17" s="12"/>
      <c r="V17" s="12"/>
      <c r="W17" s="12"/>
      <c r="X17" s="12"/>
      <c r="Y17" s="12"/>
      <c r="Z17" s="12"/>
      <c r="AA17" s="12"/>
      <c r="AB17" s="12"/>
      <c r="AC17" s="12"/>
      <c r="AD17" s="12"/>
      <c r="AE17" s="12"/>
    </row>
    <row r="18" spans="1:31" s="15" customFormat="1" ht="18" customHeight="1">
      <c r="A18" s="12"/>
      <c r="B18" s="13"/>
      <c r="C18" s="12"/>
      <c r="D18" s="12"/>
      <c r="E18" s="286" t="str">
        <f>'Rekapitulace stavby'!E14</f>
        <v>Vyplň údaj</v>
      </c>
      <c r="F18" s="255"/>
      <c r="G18" s="255"/>
      <c r="H18" s="255"/>
      <c r="I18" s="11" t="s">
        <v>25</v>
      </c>
      <c r="J18" s="18" t="str">
        <f>'Rekapitulace stavby'!AN14</f>
        <v>Vyplň údaj</v>
      </c>
      <c r="K18" s="225"/>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225"/>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225"/>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225"/>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225"/>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225"/>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225"/>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225"/>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225"/>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62"/>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225"/>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26"/>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ROUND(J137,2)</f>
        <v>0</v>
      </c>
      <c r="K30" s="225"/>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26"/>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225"/>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ROUND((SUM(BE137:BE1265)),2)</f>
        <v>0</v>
      </c>
      <c r="G33" s="12"/>
      <c r="H33" s="12"/>
      <c r="I33" s="29">
        <v>0.21</v>
      </c>
      <c r="J33" s="28">
        <f>ROUND(((SUM(BE137:BE1265))*I33),2)</f>
        <v>0</v>
      </c>
      <c r="K33" s="225"/>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ROUND((SUM(BF137:BF1265)),2)</f>
        <v>0</v>
      </c>
      <c r="G34" s="12"/>
      <c r="H34" s="12"/>
      <c r="I34" s="29">
        <v>0.15</v>
      </c>
      <c r="J34" s="28">
        <f>ROUND(((SUM(BF137:BF1265))*I34),2)</f>
        <v>0</v>
      </c>
      <c r="K34" s="225"/>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ROUND((SUM(BG137:BG1265)),2)</f>
        <v>0</v>
      </c>
      <c r="G35" s="12"/>
      <c r="H35" s="12"/>
      <c r="I35" s="29">
        <v>0.21</v>
      </c>
      <c r="J35" s="28">
        <f>0</f>
        <v>0</v>
      </c>
      <c r="K35" s="225"/>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ROUND((SUM(BH137:BH1265)),2)</f>
        <v>0</v>
      </c>
      <c r="G36" s="12"/>
      <c r="H36" s="12"/>
      <c r="I36" s="29">
        <v>0.15</v>
      </c>
      <c r="J36" s="28">
        <f>0</f>
        <v>0</v>
      </c>
      <c r="K36" s="225"/>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ROUND((SUM(BI137:BI1265)),2)</f>
        <v>0</v>
      </c>
      <c r="G37" s="12"/>
      <c r="H37" s="12"/>
      <c r="I37" s="29">
        <v>0</v>
      </c>
      <c r="J37" s="28">
        <f>0</f>
        <v>0</v>
      </c>
      <c r="K37" s="225"/>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225"/>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227"/>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225"/>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22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229"/>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230"/>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229"/>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231"/>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232"/>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225"/>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225"/>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225"/>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225"/>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225"/>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1 - Stavební část - zateplení objektu</v>
      </c>
      <c r="F87" s="283"/>
      <c r="G87" s="283"/>
      <c r="H87" s="283"/>
      <c r="I87" s="12"/>
      <c r="J87" s="12"/>
      <c r="K87" s="225"/>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225"/>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225"/>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225"/>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225"/>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225"/>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225"/>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233"/>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225"/>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J137</f>
        <v>0</v>
      </c>
      <c r="K96" s="225"/>
      <c r="L96" s="14"/>
      <c r="S96" s="12"/>
      <c r="T96" s="12"/>
      <c r="U96" s="12"/>
      <c r="V96" s="12"/>
      <c r="W96" s="12"/>
      <c r="X96" s="12"/>
      <c r="Y96" s="12"/>
      <c r="Z96" s="12"/>
      <c r="AA96" s="12"/>
      <c r="AB96" s="12"/>
      <c r="AC96" s="12"/>
      <c r="AD96" s="12"/>
      <c r="AE96" s="12"/>
      <c r="AU96" s="5" t="s">
        <v>139</v>
      </c>
    </row>
    <row r="97" spans="2:12" s="52" customFormat="1" ht="24.95" customHeight="1">
      <c r="B97" s="53"/>
      <c r="D97" s="54" t="s">
        <v>140</v>
      </c>
      <c r="E97" s="55"/>
      <c r="F97" s="55"/>
      <c r="G97" s="55"/>
      <c r="H97" s="55"/>
      <c r="I97" s="55"/>
      <c r="J97" s="56">
        <f>J138</f>
        <v>0</v>
      </c>
      <c r="K97" s="234"/>
      <c r="L97" s="53"/>
    </row>
    <row r="98" spans="2:12" s="57" customFormat="1" ht="20.1" customHeight="1">
      <c r="B98" s="58"/>
      <c r="D98" s="59" t="s">
        <v>141</v>
      </c>
      <c r="E98" s="60"/>
      <c r="F98" s="60"/>
      <c r="G98" s="60"/>
      <c r="H98" s="60"/>
      <c r="I98" s="60"/>
      <c r="J98" s="61">
        <f>J139</f>
        <v>0</v>
      </c>
      <c r="K98" s="235"/>
      <c r="L98" s="58"/>
    </row>
    <row r="99" spans="2:12" s="57" customFormat="1" ht="20.1" customHeight="1">
      <c r="B99" s="58"/>
      <c r="D99" s="59" t="s">
        <v>142</v>
      </c>
      <c r="E99" s="60"/>
      <c r="F99" s="60"/>
      <c r="G99" s="60"/>
      <c r="H99" s="60"/>
      <c r="I99" s="60"/>
      <c r="J99" s="61">
        <f>J148</f>
        <v>0</v>
      </c>
      <c r="K99" s="235"/>
      <c r="L99" s="58"/>
    </row>
    <row r="100" spans="2:12" s="57" customFormat="1" ht="20.1" customHeight="1">
      <c r="B100" s="58"/>
      <c r="D100" s="59" t="s">
        <v>143</v>
      </c>
      <c r="E100" s="60"/>
      <c r="F100" s="60"/>
      <c r="G100" s="60"/>
      <c r="H100" s="60"/>
      <c r="I100" s="60"/>
      <c r="J100" s="61">
        <f>J205</f>
        <v>0</v>
      </c>
      <c r="K100" s="235"/>
      <c r="L100" s="58"/>
    </row>
    <row r="101" spans="2:12" s="57" customFormat="1" ht="20.1" customHeight="1">
      <c r="B101" s="58"/>
      <c r="D101" s="59" t="s">
        <v>144</v>
      </c>
      <c r="E101" s="60"/>
      <c r="F101" s="60"/>
      <c r="G101" s="60"/>
      <c r="H101" s="60"/>
      <c r="I101" s="60"/>
      <c r="J101" s="61">
        <f>J213</f>
        <v>0</v>
      </c>
      <c r="K101" s="235"/>
      <c r="L101" s="58"/>
    </row>
    <row r="102" spans="2:12" s="57" customFormat="1" ht="20.1" customHeight="1">
      <c r="B102" s="58"/>
      <c r="D102" s="59" t="s">
        <v>145</v>
      </c>
      <c r="E102" s="60"/>
      <c r="F102" s="60"/>
      <c r="G102" s="60"/>
      <c r="H102" s="60"/>
      <c r="I102" s="60"/>
      <c r="J102" s="61">
        <f>J629</f>
        <v>0</v>
      </c>
      <c r="K102" s="235"/>
      <c r="L102" s="58"/>
    </row>
    <row r="103" spans="2:12" s="57" customFormat="1" ht="20.1" customHeight="1">
      <c r="B103" s="58"/>
      <c r="D103" s="59" t="s">
        <v>146</v>
      </c>
      <c r="E103" s="60"/>
      <c r="F103" s="60"/>
      <c r="G103" s="60"/>
      <c r="H103" s="60"/>
      <c r="I103" s="60"/>
      <c r="J103" s="61">
        <f>J781</f>
        <v>0</v>
      </c>
      <c r="K103" s="235"/>
      <c r="L103" s="58"/>
    </row>
    <row r="104" spans="2:12" s="57" customFormat="1" ht="20.1" customHeight="1">
      <c r="B104" s="58"/>
      <c r="D104" s="59" t="s">
        <v>147</v>
      </c>
      <c r="E104" s="60"/>
      <c r="F104" s="60"/>
      <c r="G104" s="60"/>
      <c r="H104" s="60"/>
      <c r="I104" s="60"/>
      <c r="J104" s="61">
        <f>J788</f>
        <v>0</v>
      </c>
      <c r="K104" s="235"/>
      <c r="L104" s="58"/>
    </row>
    <row r="105" spans="2:12" s="52" customFormat="1" ht="24.95" customHeight="1">
      <c r="B105" s="53"/>
      <c r="D105" s="54" t="s">
        <v>148</v>
      </c>
      <c r="E105" s="55"/>
      <c r="F105" s="55"/>
      <c r="G105" s="55"/>
      <c r="H105" s="55"/>
      <c r="I105" s="55"/>
      <c r="J105" s="56">
        <f>J790</f>
        <v>0</v>
      </c>
      <c r="K105" s="234"/>
      <c r="L105" s="53"/>
    </row>
    <row r="106" spans="2:12" s="57" customFormat="1" ht="20.1" customHeight="1">
      <c r="B106" s="58"/>
      <c r="D106" s="59" t="s">
        <v>149</v>
      </c>
      <c r="E106" s="60"/>
      <c r="F106" s="60"/>
      <c r="G106" s="60"/>
      <c r="H106" s="60"/>
      <c r="I106" s="60"/>
      <c r="J106" s="61">
        <f>J791</f>
        <v>0</v>
      </c>
      <c r="K106" s="235"/>
      <c r="L106" s="58"/>
    </row>
    <row r="107" spans="2:12" s="57" customFormat="1" ht="20.1" customHeight="1">
      <c r="B107" s="58"/>
      <c r="D107" s="59" t="s">
        <v>150</v>
      </c>
      <c r="E107" s="60"/>
      <c r="F107" s="60"/>
      <c r="G107" s="60"/>
      <c r="H107" s="60"/>
      <c r="I107" s="60"/>
      <c r="J107" s="61">
        <f>J810</f>
        <v>0</v>
      </c>
      <c r="K107" s="235"/>
      <c r="L107" s="58"/>
    </row>
    <row r="108" spans="2:12" s="57" customFormat="1" ht="20.1" customHeight="1">
      <c r="B108" s="58"/>
      <c r="D108" s="59" t="s">
        <v>151</v>
      </c>
      <c r="E108" s="60"/>
      <c r="F108" s="60"/>
      <c r="G108" s="60"/>
      <c r="H108" s="60"/>
      <c r="I108" s="60"/>
      <c r="J108" s="61">
        <f>J915</f>
        <v>0</v>
      </c>
      <c r="K108" s="235"/>
      <c r="L108" s="58"/>
    </row>
    <row r="109" spans="2:12" s="57" customFormat="1" ht="20.1" customHeight="1">
      <c r="B109" s="58"/>
      <c r="D109" s="59" t="s">
        <v>152</v>
      </c>
      <c r="E109" s="60"/>
      <c r="F109" s="60"/>
      <c r="G109" s="60"/>
      <c r="H109" s="60"/>
      <c r="I109" s="60"/>
      <c r="J109" s="61">
        <f>J942</f>
        <v>0</v>
      </c>
      <c r="K109" s="235"/>
      <c r="L109" s="58"/>
    </row>
    <row r="110" spans="2:12" s="57" customFormat="1" ht="20.1" customHeight="1">
      <c r="B110" s="58"/>
      <c r="D110" s="59" t="s">
        <v>153</v>
      </c>
      <c r="E110" s="60"/>
      <c r="F110" s="60"/>
      <c r="G110" s="60"/>
      <c r="H110" s="60"/>
      <c r="I110" s="60"/>
      <c r="J110" s="61">
        <f>J949</f>
        <v>0</v>
      </c>
      <c r="K110" s="235"/>
      <c r="L110" s="58"/>
    </row>
    <row r="111" spans="2:12" s="57" customFormat="1" ht="20.1" customHeight="1">
      <c r="B111" s="58"/>
      <c r="D111" s="59" t="s">
        <v>154</v>
      </c>
      <c r="E111" s="60"/>
      <c r="F111" s="60"/>
      <c r="G111" s="60"/>
      <c r="H111" s="60"/>
      <c r="I111" s="60"/>
      <c r="J111" s="61">
        <f>J954</f>
        <v>0</v>
      </c>
      <c r="K111" s="235"/>
      <c r="L111" s="58"/>
    </row>
    <row r="112" spans="2:12" s="57" customFormat="1" ht="20.1" customHeight="1">
      <c r="B112" s="58"/>
      <c r="D112" s="59" t="s">
        <v>155</v>
      </c>
      <c r="E112" s="60"/>
      <c r="F112" s="60"/>
      <c r="G112" s="60"/>
      <c r="H112" s="60"/>
      <c r="I112" s="60"/>
      <c r="J112" s="61">
        <f>J962</f>
        <v>0</v>
      </c>
      <c r="K112" s="235"/>
      <c r="L112" s="58"/>
    </row>
    <row r="113" spans="2:12" s="57" customFormat="1" ht="20.1" customHeight="1">
      <c r="B113" s="58"/>
      <c r="D113" s="59" t="s">
        <v>156</v>
      </c>
      <c r="E113" s="60"/>
      <c r="F113" s="60"/>
      <c r="G113" s="60"/>
      <c r="H113" s="60"/>
      <c r="I113" s="60"/>
      <c r="J113" s="61">
        <f>J1012</f>
        <v>0</v>
      </c>
      <c r="K113" s="235"/>
      <c r="L113" s="58"/>
    </row>
    <row r="114" spans="2:12" s="57" customFormat="1" ht="20.1" customHeight="1">
      <c r="B114" s="58"/>
      <c r="D114" s="59" t="s">
        <v>157</v>
      </c>
      <c r="E114" s="60"/>
      <c r="F114" s="60"/>
      <c r="G114" s="60"/>
      <c r="H114" s="60"/>
      <c r="I114" s="60"/>
      <c r="J114" s="61">
        <f>J1071</f>
        <v>0</v>
      </c>
      <c r="K114" s="235"/>
      <c r="L114" s="58"/>
    </row>
    <row r="115" spans="2:12" s="57" customFormat="1" ht="20.1" customHeight="1">
      <c r="B115" s="58"/>
      <c r="D115" s="59" t="s">
        <v>158</v>
      </c>
      <c r="E115" s="60"/>
      <c r="F115" s="60"/>
      <c r="G115" s="60"/>
      <c r="H115" s="60"/>
      <c r="I115" s="60"/>
      <c r="J115" s="61">
        <f>J1187</f>
        <v>0</v>
      </c>
      <c r="K115" s="235"/>
      <c r="L115" s="58"/>
    </row>
    <row r="116" spans="2:12" s="57" customFormat="1" ht="20.1" customHeight="1">
      <c r="B116" s="58"/>
      <c r="D116" s="59" t="s">
        <v>159</v>
      </c>
      <c r="E116" s="60"/>
      <c r="F116" s="60"/>
      <c r="G116" s="60"/>
      <c r="H116" s="60"/>
      <c r="I116" s="60"/>
      <c r="J116" s="61">
        <f>J1208</f>
        <v>0</v>
      </c>
      <c r="K116" s="235"/>
      <c r="L116" s="58"/>
    </row>
    <row r="117" spans="2:12" s="57" customFormat="1" ht="20.1" customHeight="1">
      <c r="B117" s="58"/>
      <c r="D117" s="59" t="s">
        <v>160</v>
      </c>
      <c r="E117" s="60"/>
      <c r="F117" s="60"/>
      <c r="G117" s="60"/>
      <c r="H117" s="60"/>
      <c r="I117" s="60"/>
      <c r="J117" s="61">
        <f>J1233</f>
        <v>0</v>
      </c>
      <c r="K117" s="235"/>
      <c r="L117" s="58"/>
    </row>
    <row r="118" spans="1:31" s="15" customFormat="1" ht="21.75" customHeight="1">
      <c r="A118" s="12"/>
      <c r="B118" s="13"/>
      <c r="C118" s="12"/>
      <c r="D118" s="12"/>
      <c r="E118" s="12"/>
      <c r="F118" s="12"/>
      <c r="G118" s="12"/>
      <c r="H118" s="12"/>
      <c r="I118" s="12"/>
      <c r="J118" s="12"/>
      <c r="K118" s="225"/>
      <c r="L118" s="14"/>
      <c r="S118" s="12"/>
      <c r="T118" s="12"/>
      <c r="U118" s="12"/>
      <c r="V118" s="12"/>
      <c r="W118" s="12"/>
      <c r="X118" s="12"/>
      <c r="Y118" s="12"/>
      <c r="Z118" s="12"/>
      <c r="AA118" s="12"/>
      <c r="AB118" s="12"/>
      <c r="AC118" s="12"/>
      <c r="AD118" s="12"/>
      <c r="AE118" s="12"/>
    </row>
    <row r="119" spans="1:31" s="15" customFormat="1" ht="6.95" customHeight="1">
      <c r="A119" s="12"/>
      <c r="B119" s="44"/>
      <c r="C119" s="45"/>
      <c r="D119" s="45"/>
      <c r="E119" s="45"/>
      <c r="F119" s="45"/>
      <c r="G119" s="45"/>
      <c r="H119" s="45"/>
      <c r="I119" s="45"/>
      <c r="J119" s="45"/>
      <c r="K119" s="231"/>
      <c r="L119" s="14"/>
      <c r="S119" s="12"/>
      <c r="T119" s="12"/>
      <c r="U119" s="12"/>
      <c r="V119" s="12"/>
      <c r="W119" s="12"/>
      <c r="X119" s="12"/>
      <c r="Y119" s="12"/>
      <c r="Z119" s="12"/>
      <c r="AA119" s="12"/>
      <c r="AB119" s="12"/>
      <c r="AC119" s="12"/>
      <c r="AD119" s="12"/>
      <c r="AE119" s="12"/>
    </row>
    <row r="123" spans="1:31" s="15" customFormat="1" ht="6.95" customHeight="1">
      <c r="A123" s="12"/>
      <c r="B123" s="46"/>
      <c r="C123" s="47"/>
      <c r="D123" s="47"/>
      <c r="E123" s="47"/>
      <c r="F123" s="47"/>
      <c r="G123" s="47"/>
      <c r="H123" s="47"/>
      <c r="I123" s="47"/>
      <c r="J123" s="47"/>
      <c r="K123" s="232"/>
      <c r="L123" s="14"/>
      <c r="S123" s="12"/>
      <c r="T123" s="12"/>
      <c r="U123" s="12"/>
      <c r="V123" s="12"/>
      <c r="W123" s="12"/>
      <c r="X123" s="12"/>
      <c r="Y123" s="12"/>
      <c r="Z123" s="12"/>
      <c r="AA123" s="12"/>
      <c r="AB123" s="12"/>
      <c r="AC123" s="12"/>
      <c r="AD123" s="12"/>
      <c r="AE123" s="12"/>
    </row>
    <row r="124" spans="1:31" s="15" customFormat="1" ht="24.95" customHeight="1">
      <c r="A124" s="12"/>
      <c r="B124" s="13"/>
      <c r="C124" s="9" t="s">
        <v>161</v>
      </c>
      <c r="D124" s="12"/>
      <c r="E124" s="12"/>
      <c r="F124" s="12"/>
      <c r="G124" s="12"/>
      <c r="H124" s="12"/>
      <c r="I124" s="12"/>
      <c r="J124" s="12"/>
      <c r="K124" s="225"/>
      <c r="L124" s="14"/>
      <c r="S124" s="12"/>
      <c r="T124" s="12"/>
      <c r="U124" s="12"/>
      <c r="V124" s="12"/>
      <c r="W124" s="12"/>
      <c r="X124" s="12"/>
      <c r="Y124" s="12"/>
      <c r="Z124" s="12"/>
      <c r="AA124" s="12"/>
      <c r="AB124" s="12"/>
      <c r="AC124" s="12"/>
      <c r="AD124" s="12"/>
      <c r="AE124" s="12"/>
    </row>
    <row r="125" spans="1:31" s="15" customFormat="1" ht="6.95" customHeight="1">
      <c r="A125" s="12"/>
      <c r="B125" s="13"/>
      <c r="C125" s="12"/>
      <c r="D125" s="12"/>
      <c r="E125" s="12"/>
      <c r="F125" s="12"/>
      <c r="G125" s="12"/>
      <c r="H125" s="12"/>
      <c r="I125" s="12"/>
      <c r="J125" s="12"/>
      <c r="K125" s="225"/>
      <c r="L125" s="14"/>
      <c r="S125" s="12"/>
      <c r="T125" s="12"/>
      <c r="U125" s="12"/>
      <c r="V125" s="12"/>
      <c r="W125" s="12"/>
      <c r="X125" s="12"/>
      <c r="Y125" s="12"/>
      <c r="Z125" s="12"/>
      <c r="AA125" s="12"/>
      <c r="AB125" s="12"/>
      <c r="AC125" s="12"/>
      <c r="AD125" s="12"/>
      <c r="AE125" s="12"/>
    </row>
    <row r="126" spans="1:31" s="15" customFormat="1" ht="12" customHeight="1">
      <c r="A126" s="12"/>
      <c r="B126" s="13"/>
      <c r="C126" s="11" t="s">
        <v>16</v>
      </c>
      <c r="D126" s="12"/>
      <c r="E126" s="12"/>
      <c r="F126" s="12"/>
      <c r="G126" s="12"/>
      <c r="H126" s="12"/>
      <c r="I126" s="12"/>
      <c r="J126" s="12"/>
      <c r="K126" s="225"/>
      <c r="L126" s="14"/>
      <c r="S126" s="12"/>
      <c r="T126" s="12"/>
      <c r="U126" s="12"/>
      <c r="V126" s="12"/>
      <c r="W126" s="12"/>
      <c r="X126" s="12"/>
      <c r="Y126" s="12"/>
      <c r="Z126" s="12"/>
      <c r="AA126" s="12"/>
      <c r="AB126" s="12"/>
      <c r="AC126" s="12"/>
      <c r="AD126" s="12"/>
      <c r="AE126" s="12"/>
    </row>
    <row r="127" spans="1:31" s="15" customFormat="1" ht="16.5" customHeight="1">
      <c r="A127" s="12"/>
      <c r="B127" s="13"/>
      <c r="C127" s="12"/>
      <c r="D127" s="12"/>
      <c r="E127" s="284" t="str">
        <f>E7</f>
        <v>Soupis prací</v>
      </c>
      <c r="F127" s="285"/>
      <c r="G127" s="285"/>
      <c r="H127" s="285"/>
      <c r="I127" s="12"/>
      <c r="J127" s="12"/>
      <c r="K127" s="225"/>
      <c r="L127" s="14"/>
      <c r="S127" s="12"/>
      <c r="T127" s="12"/>
      <c r="U127" s="12"/>
      <c r="V127" s="12"/>
      <c r="W127" s="12"/>
      <c r="X127" s="12"/>
      <c r="Y127" s="12"/>
      <c r="Z127" s="12"/>
      <c r="AA127" s="12"/>
      <c r="AB127" s="12"/>
      <c r="AC127" s="12"/>
      <c r="AD127" s="12"/>
      <c r="AE127" s="12"/>
    </row>
    <row r="128" spans="1:31" s="15" customFormat="1" ht="12" customHeight="1">
      <c r="A128" s="12"/>
      <c r="B128" s="13"/>
      <c r="C128" s="11" t="s">
        <v>133</v>
      </c>
      <c r="D128" s="12"/>
      <c r="E128" s="12"/>
      <c r="F128" s="12"/>
      <c r="G128" s="12"/>
      <c r="H128" s="12"/>
      <c r="I128" s="12"/>
      <c r="J128" s="12"/>
      <c r="K128" s="225"/>
      <c r="L128" s="14"/>
      <c r="S128" s="12"/>
      <c r="T128" s="12"/>
      <c r="U128" s="12"/>
      <c r="V128" s="12"/>
      <c r="W128" s="12"/>
      <c r="X128" s="12"/>
      <c r="Y128" s="12"/>
      <c r="Z128" s="12"/>
      <c r="AA128" s="12"/>
      <c r="AB128" s="12"/>
      <c r="AC128" s="12"/>
      <c r="AD128" s="12"/>
      <c r="AE128" s="12"/>
    </row>
    <row r="129" spans="1:31" s="15" customFormat="1" ht="16.5" customHeight="1">
      <c r="A129" s="12"/>
      <c r="B129" s="13"/>
      <c r="C129" s="12"/>
      <c r="D129" s="12"/>
      <c r="E129" s="243" t="str">
        <f>E9</f>
        <v>1 - Stavební část - zateplení objektu</v>
      </c>
      <c r="F129" s="283"/>
      <c r="G129" s="283"/>
      <c r="H129" s="283"/>
      <c r="I129" s="12"/>
      <c r="J129" s="12"/>
      <c r="K129" s="225"/>
      <c r="L129" s="14"/>
      <c r="S129" s="12"/>
      <c r="T129" s="12"/>
      <c r="U129" s="12"/>
      <c r="V129" s="12"/>
      <c r="W129" s="12"/>
      <c r="X129" s="12"/>
      <c r="Y129" s="12"/>
      <c r="Z129" s="12"/>
      <c r="AA129" s="12"/>
      <c r="AB129" s="12"/>
      <c r="AC129" s="12"/>
      <c r="AD129" s="12"/>
      <c r="AE129" s="12"/>
    </row>
    <row r="130" spans="1:31" s="15" customFormat="1" ht="6.95" customHeight="1">
      <c r="A130" s="12"/>
      <c r="B130" s="13"/>
      <c r="C130" s="12"/>
      <c r="D130" s="12"/>
      <c r="E130" s="12"/>
      <c r="F130" s="12"/>
      <c r="G130" s="12"/>
      <c r="H130" s="12"/>
      <c r="I130" s="12"/>
      <c r="J130" s="12"/>
      <c r="K130" s="225"/>
      <c r="L130" s="14"/>
      <c r="S130" s="12"/>
      <c r="T130" s="12"/>
      <c r="U130" s="12"/>
      <c r="V130" s="12"/>
      <c r="W130" s="12"/>
      <c r="X130" s="12"/>
      <c r="Y130" s="12"/>
      <c r="Z130" s="12"/>
      <c r="AA130" s="12"/>
      <c r="AB130" s="12"/>
      <c r="AC130" s="12"/>
      <c r="AD130" s="12"/>
      <c r="AE130" s="12"/>
    </row>
    <row r="131" spans="1:31" s="15" customFormat="1" ht="12" customHeight="1">
      <c r="A131" s="12"/>
      <c r="B131" s="13"/>
      <c r="C131" s="11" t="s">
        <v>20</v>
      </c>
      <c r="D131" s="12"/>
      <c r="E131" s="12"/>
      <c r="F131" s="16" t="str">
        <f>F12</f>
        <v xml:space="preserve"> </v>
      </c>
      <c r="G131" s="12"/>
      <c r="H131" s="12"/>
      <c r="I131" s="11" t="s">
        <v>22</v>
      </c>
      <c r="J131" s="17">
        <f>IF(J12="","",J12)</f>
        <v>44663</v>
      </c>
      <c r="K131" s="225"/>
      <c r="L131" s="14"/>
      <c r="S131" s="12"/>
      <c r="T131" s="12"/>
      <c r="U131" s="12"/>
      <c r="V131" s="12"/>
      <c r="W131" s="12"/>
      <c r="X131" s="12"/>
      <c r="Y131" s="12"/>
      <c r="Z131" s="12"/>
      <c r="AA131" s="12"/>
      <c r="AB131" s="12"/>
      <c r="AC131" s="12"/>
      <c r="AD131" s="12"/>
      <c r="AE131" s="12"/>
    </row>
    <row r="132" spans="1:31" s="15" customFormat="1" ht="6.95" customHeight="1">
      <c r="A132" s="12"/>
      <c r="B132" s="13"/>
      <c r="C132" s="12"/>
      <c r="D132" s="12"/>
      <c r="E132" s="12"/>
      <c r="F132" s="12"/>
      <c r="G132" s="12"/>
      <c r="H132" s="12"/>
      <c r="I132" s="12"/>
      <c r="J132" s="12"/>
      <c r="K132" s="225"/>
      <c r="L132" s="14"/>
      <c r="S132" s="12"/>
      <c r="T132" s="12"/>
      <c r="U132" s="12"/>
      <c r="V132" s="12"/>
      <c r="W132" s="12"/>
      <c r="X132" s="12"/>
      <c r="Y132" s="12"/>
      <c r="Z132" s="12"/>
      <c r="AA132" s="12"/>
      <c r="AB132" s="12"/>
      <c r="AC132" s="12"/>
      <c r="AD132" s="12"/>
      <c r="AE132" s="12"/>
    </row>
    <row r="133" spans="1:31" s="15" customFormat="1" ht="15.2" customHeight="1">
      <c r="A133" s="12"/>
      <c r="B133" s="13"/>
      <c r="C133" s="11" t="s">
        <v>23</v>
      </c>
      <c r="D133" s="12"/>
      <c r="E133" s="12"/>
      <c r="F133" s="16" t="str">
        <f>E15</f>
        <v xml:space="preserve"> </v>
      </c>
      <c r="G133" s="12"/>
      <c r="H133" s="12"/>
      <c r="I133" s="11" t="s">
        <v>28</v>
      </c>
      <c r="J133" s="48" t="str">
        <f>E21</f>
        <v xml:space="preserve"> </v>
      </c>
      <c r="K133" s="225"/>
      <c r="L133" s="14"/>
      <c r="S133" s="12"/>
      <c r="T133" s="12"/>
      <c r="U133" s="12"/>
      <c r="V133" s="12"/>
      <c r="W133" s="12"/>
      <c r="X133" s="12"/>
      <c r="Y133" s="12"/>
      <c r="Z133" s="12"/>
      <c r="AA133" s="12"/>
      <c r="AB133" s="12"/>
      <c r="AC133" s="12"/>
      <c r="AD133" s="12"/>
      <c r="AE133" s="12"/>
    </row>
    <row r="134" spans="1:31" s="15" customFormat="1" ht="15.2" customHeight="1">
      <c r="A134" s="12"/>
      <c r="B134" s="13"/>
      <c r="C134" s="11" t="s">
        <v>26</v>
      </c>
      <c r="D134" s="12"/>
      <c r="E134" s="12"/>
      <c r="F134" s="16" t="str">
        <f>IF(E18="","",E18)</f>
        <v>Vyplň údaj</v>
      </c>
      <c r="G134" s="12"/>
      <c r="H134" s="12"/>
      <c r="I134" s="11" t="s">
        <v>30</v>
      </c>
      <c r="J134" s="48" t="str">
        <f>E24</f>
        <v xml:space="preserve"> </v>
      </c>
      <c r="K134" s="225"/>
      <c r="L134" s="14"/>
      <c r="S134" s="12"/>
      <c r="T134" s="12"/>
      <c r="U134" s="12"/>
      <c r="V134" s="12"/>
      <c r="W134" s="12"/>
      <c r="X134" s="12"/>
      <c r="Y134" s="12"/>
      <c r="Z134" s="12"/>
      <c r="AA134" s="12"/>
      <c r="AB134" s="12"/>
      <c r="AC134" s="12"/>
      <c r="AD134" s="12"/>
      <c r="AE134" s="12"/>
    </row>
    <row r="135" spans="1:31" s="15" customFormat="1" ht="10.35" customHeight="1">
      <c r="A135" s="12"/>
      <c r="B135" s="13"/>
      <c r="C135" s="12"/>
      <c r="D135" s="12"/>
      <c r="E135" s="12"/>
      <c r="F135" s="12"/>
      <c r="G135" s="12"/>
      <c r="H135" s="12"/>
      <c r="I135" s="12"/>
      <c r="J135" s="12"/>
      <c r="K135" s="225"/>
      <c r="L135" s="14"/>
      <c r="S135" s="12"/>
      <c r="T135" s="12"/>
      <c r="U135" s="12"/>
      <c r="V135" s="12"/>
      <c r="W135" s="12"/>
      <c r="X135" s="12"/>
      <c r="Y135" s="12"/>
      <c r="Z135" s="12"/>
      <c r="AA135" s="12"/>
      <c r="AB135" s="12"/>
      <c r="AC135" s="12"/>
      <c r="AD135" s="12"/>
      <c r="AE135" s="12"/>
    </row>
    <row r="136" spans="1:31" s="71" customFormat="1" ht="29.25" customHeight="1">
      <c r="A136" s="62"/>
      <c r="B136" s="63"/>
      <c r="C136" s="64" t="s">
        <v>162</v>
      </c>
      <c r="D136" s="65" t="s">
        <v>57</v>
      </c>
      <c r="E136" s="65" t="s">
        <v>53</v>
      </c>
      <c r="F136" s="65" t="s">
        <v>54</v>
      </c>
      <c r="G136" s="65" t="s">
        <v>163</v>
      </c>
      <c r="H136" s="65" t="s">
        <v>164</v>
      </c>
      <c r="I136" s="65" t="s">
        <v>165</v>
      </c>
      <c r="J136" s="65" t="s">
        <v>137</v>
      </c>
      <c r="K136" s="66" t="s">
        <v>166</v>
      </c>
      <c r="L136" s="67"/>
      <c r="M136" s="68" t="s">
        <v>1</v>
      </c>
      <c r="N136" s="69" t="s">
        <v>36</v>
      </c>
      <c r="O136" s="69" t="s">
        <v>167</v>
      </c>
      <c r="P136" s="69" t="s">
        <v>168</v>
      </c>
      <c r="Q136" s="69" t="s">
        <v>169</v>
      </c>
      <c r="R136" s="69" t="s">
        <v>170</v>
      </c>
      <c r="S136" s="69" t="s">
        <v>171</v>
      </c>
      <c r="T136" s="70" t="s">
        <v>172</v>
      </c>
      <c r="U136" s="62"/>
      <c r="V136" s="62"/>
      <c r="W136" s="62"/>
      <c r="X136" s="62"/>
      <c r="Y136" s="62"/>
      <c r="Z136" s="62"/>
      <c r="AA136" s="62"/>
      <c r="AB136" s="62"/>
      <c r="AC136" s="62"/>
      <c r="AD136" s="62"/>
      <c r="AE136" s="62"/>
    </row>
    <row r="137" spans="1:63" s="15" customFormat="1" ht="22.7" customHeight="1">
      <c r="A137" s="12"/>
      <c r="B137" s="13"/>
      <c r="C137" s="72" t="s">
        <v>173</v>
      </c>
      <c r="D137" s="12"/>
      <c r="E137" s="12"/>
      <c r="F137" s="12"/>
      <c r="G137" s="12"/>
      <c r="H137" s="12"/>
      <c r="I137" s="12"/>
      <c r="J137" s="73">
        <f>BK137</f>
        <v>0</v>
      </c>
      <c r="K137" s="225"/>
      <c r="L137" s="13"/>
      <c r="M137" s="74"/>
      <c r="N137" s="75"/>
      <c r="O137" s="23"/>
      <c r="P137" s="76">
        <f>P138+P790</f>
        <v>0</v>
      </c>
      <c r="Q137" s="23"/>
      <c r="R137" s="76">
        <f>R138+R790</f>
        <v>1.9713696</v>
      </c>
      <c r="S137" s="23"/>
      <c r="T137" s="77">
        <f>T138+T790</f>
        <v>0</v>
      </c>
      <c r="U137" s="12"/>
      <c r="V137" s="12"/>
      <c r="W137" s="12"/>
      <c r="X137" s="12"/>
      <c r="Y137" s="12"/>
      <c r="Z137" s="12"/>
      <c r="AA137" s="12"/>
      <c r="AB137" s="12"/>
      <c r="AC137" s="12"/>
      <c r="AD137" s="12"/>
      <c r="AE137" s="12"/>
      <c r="AT137" s="5" t="s">
        <v>71</v>
      </c>
      <c r="AU137" s="5" t="s">
        <v>139</v>
      </c>
      <c r="BK137" s="78">
        <f>BK138+BK790</f>
        <v>0</v>
      </c>
    </row>
    <row r="138" spans="2:63" s="79" customFormat="1" ht="26.1" customHeight="1">
      <c r="B138" s="80"/>
      <c r="D138" s="81" t="s">
        <v>71</v>
      </c>
      <c r="E138" s="82" t="s">
        <v>174</v>
      </c>
      <c r="F138" s="82" t="s">
        <v>175</v>
      </c>
      <c r="J138" s="83">
        <f>BK138</f>
        <v>0</v>
      </c>
      <c r="K138" s="88"/>
      <c r="L138" s="80"/>
      <c r="M138" s="84"/>
      <c r="N138" s="85"/>
      <c r="O138" s="85"/>
      <c r="P138" s="86">
        <f>P139+P148+P205+P213+P629+P781+P788</f>
        <v>0</v>
      </c>
      <c r="Q138" s="85"/>
      <c r="R138" s="86">
        <f>R139+R148+R205+R213+R629+R781+R788</f>
        <v>0</v>
      </c>
      <c r="S138" s="85"/>
      <c r="T138" s="87">
        <f>T139+T148+T205+T213+T629+T781+T788</f>
        <v>0</v>
      </c>
      <c r="AR138" s="81" t="s">
        <v>76</v>
      </c>
      <c r="AT138" s="88" t="s">
        <v>71</v>
      </c>
      <c r="AU138" s="88" t="s">
        <v>72</v>
      </c>
      <c r="AY138" s="81" t="s">
        <v>176</v>
      </c>
      <c r="BK138" s="89">
        <f>BK139+BK148+BK205+BK213+BK629+BK781+BK788</f>
        <v>0</v>
      </c>
    </row>
    <row r="139" spans="2:63" s="79" customFormat="1" ht="22.7" customHeight="1">
      <c r="B139" s="80"/>
      <c r="D139" s="81" t="s">
        <v>71</v>
      </c>
      <c r="E139" s="90" t="s">
        <v>76</v>
      </c>
      <c r="F139" s="90" t="s">
        <v>177</v>
      </c>
      <c r="J139" s="91">
        <f>BK139</f>
        <v>0</v>
      </c>
      <c r="K139" s="88"/>
      <c r="L139" s="80"/>
      <c r="M139" s="84"/>
      <c r="N139" s="85"/>
      <c r="O139" s="85"/>
      <c r="P139" s="86">
        <f>SUM(P140:P147)</f>
        <v>0</v>
      </c>
      <c r="Q139" s="85"/>
      <c r="R139" s="86">
        <f>SUM(R140:R147)</f>
        <v>0</v>
      </c>
      <c r="S139" s="85"/>
      <c r="T139" s="87">
        <f>SUM(T140:T147)</f>
        <v>0</v>
      </c>
      <c r="AR139" s="81" t="s">
        <v>76</v>
      </c>
      <c r="AT139" s="88" t="s">
        <v>71</v>
      </c>
      <c r="AU139" s="88" t="s">
        <v>76</v>
      </c>
      <c r="AY139" s="81" t="s">
        <v>176</v>
      </c>
      <c r="BK139" s="89">
        <f>SUM(BK140:BK147)</f>
        <v>0</v>
      </c>
    </row>
    <row r="140" spans="1:65" s="15" customFormat="1" ht="24.2" customHeight="1">
      <c r="A140" s="12"/>
      <c r="B140" s="13"/>
      <c r="C140" s="92" t="s">
        <v>76</v>
      </c>
      <c r="D140" s="92" t="s">
        <v>178</v>
      </c>
      <c r="E140" s="93" t="s">
        <v>179</v>
      </c>
      <c r="F140" s="94" t="s">
        <v>180</v>
      </c>
      <c r="G140" s="95" t="s">
        <v>181</v>
      </c>
      <c r="H140" s="96">
        <v>87.544</v>
      </c>
      <c r="I140" s="1">
        <v>0</v>
      </c>
      <c r="J140" s="97">
        <f>ROUND(I140*H140,2)</f>
        <v>0</v>
      </c>
      <c r="K140" s="95" t="s">
        <v>182</v>
      </c>
      <c r="L140" s="13"/>
      <c r="M140" s="98" t="s">
        <v>1</v>
      </c>
      <c r="N140" s="99" t="s">
        <v>37</v>
      </c>
      <c r="O140" s="100"/>
      <c r="P140" s="101">
        <f>O140*H140</f>
        <v>0</v>
      </c>
      <c r="Q140" s="101">
        <v>0</v>
      </c>
      <c r="R140" s="101">
        <f>Q140*H140</f>
        <v>0</v>
      </c>
      <c r="S140" s="101">
        <v>0</v>
      </c>
      <c r="T140" s="102">
        <f>S140*H140</f>
        <v>0</v>
      </c>
      <c r="U140" s="12"/>
      <c r="V140" s="12"/>
      <c r="W140" s="12"/>
      <c r="X140" s="12"/>
      <c r="Y140" s="12"/>
      <c r="Z140" s="12"/>
      <c r="AA140" s="12"/>
      <c r="AB140" s="12"/>
      <c r="AC140" s="12"/>
      <c r="AD140" s="12"/>
      <c r="AE140" s="12"/>
      <c r="AR140" s="103" t="s">
        <v>86</v>
      </c>
      <c r="AT140" s="103" t="s">
        <v>178</v>
      </c>
      <c r="AU140" s="103" t="s">
        <v>80</v>
      </c>
      <c r="AY140" s="5" t="s">
        <v>176</v>
      </c>
      <c r="BE140" s="104">
        <f>IF(N140="základní",J140,0)</f>
        <v>0</v>
      </c>
      <c r="BF140" s="104">
        <f>IF(N140="snížená",J140,0)</f>
        <v>0</v>
      </c>
      <c r="BG140" s="104">
        <f>IF(N140="zákl. přenesená",J140,0)</f>
        <v>0</v>
      </c>
      <c r="BH140" s="104">
        <f>IF(N140="sníž. přenesená",J140,0)</f>
        <v>0</v>
      </c>
      <c r="BI140" s="104">
        <f>IF(N140="nulová",J140,0)</f>
        <v>0</v>
      </c>
      <c r="BJ140" s="5" t="s">
        <v>76</v>
      </c>
      <c r="BK140" s="104">
        <f>ROUND(I140*H140,2)</f>
        <v>0</v>
      </c>
      <c r="BL140" s="5" t="s">
        <v>86</v>
      </c>
      <c r="BM140" s="103" t="s">
        <v>80</v>
      </c>
    </row>
    <row r="141" spans="1:65" s="15" customFormat="1" ht="33" customHeight="1">
      <c r="A141" s="12"/>
      <c r="B141" s="13"/>
      <c r="C141" s="92" t="s">
        <v>80</v>
      </c>
      <c r="D141" s="92" t="s">
        <v>178</v>
      </c>
      <c r="E141" s="93" t="s">
        <v>183</v>
      </c>
      <c r="F141" s="94" t="s">
        <v>184</v>
      </c>
      <c r="G141" s="95" t="s">
        <v>185</v>
      </c>
      <c r="H141" s="96">
        <v>43.476</v>
      </c>
      <c r="I141" s="1">
        <v>0</v>
      </c>
      <c r="J141" s="97">
        <f>ROUND(I141*H141,2)</f>
        <v>0</v>
      </c>
      <c r="K141" s="95" t="s">
        <v>182</v>
      </c>
      <c r="L141" s="13"/>
      <c r="M141" s="98" t="s">
        <v>1</v>
      </c>
      <c r="N141" s="99" t="s">
        <v>37</v>
      </c>
      <c r="O141" s="100"/>
      <c r="P141" s="101">
        <f>O141*H141</f>
        <v>0</v>
      </c>
      <c r="Q141" s="101">
        <v>0</v>
      </c>
      <c r="R141" s="101">
        <f>Q141*H141</f>
        <v>0</v>
      </c>
      <c r="S141" s="101">
        <v>0</v>
      </c>
      <c r="T141" s="102">
        <f>S141*H141</f>
        <v>0</v>
      </c>
      <c r="U141" s="12"/>
      <c r="V141" s="12"/>
      <c r="W141" s="12"/>
      <c r="X141" s="12"/>
      <c r="Y141" s="12"/>
      <c r="Z141" s="12"/>
      <c r="AA141" s="12"/>
      <c r="AB141" s="12"/>
      <c r="AC141" s="12"/>
      <c r="AD141" s="12"/>
      <c r="AE141" s="12"/>
      <c r="AR141" s="103" t="s">
        <v>86</v>
      </c>
      <c r="AT141" s="103" t="s">
        <v>178</v>
      </c>
      <c r="AU141" s="103" t="s">
        <v>80</v>
      </c>
      <c r="AY141" s="5" t="s">
        <v>176</v>
      </c>
      <c r="BE141" s="104">
        <f>IF(N141="základní",J141,0)</f>
        <v>0</v>
      </c>
      <c r="BF141" s="104">
        <f>IF(N141="snížená",J141,0)</f>
        <v>0</v>
      </c>
      <c r="BG141" s="104">
        <f>IF(N141="zákl. přenesená",J141,0)</f>
        <v>0</v>
      </c>
      <c r="BH141" s="104">
        <f>IF(N141="sníž. přenesená",J141,0)</f>
        <v>0</v>
      </c>
      <c r="BI141" s="104">
        <f>IF(N141="nulová",J141,0)</f>
        <v>0</v>
      </c>
      <c r="BJ141" s="5" t="s">
        <v>76</v>
      </c>
      <c r="BK141" s="104">
        <f>ROUND(I141*H141,2)</f>
        <v>0</v>
      </c>
      <c r="BL141" s="5" t="s">
        <v>86</v>
      </c>
      <c r="BM141" s="103" t="s">
        <v>86</v>
      </c>
    </row>
    <row r="142" spans="2:51" s="167" customFormat="1" ht="12">
      <c r="B142" s="168"/>
      <c r="D142" s="105" t="s">
        <v>186</v>
      </c>
      <c r="E142" s="169" t="s">
        <v>1</v>
      </c>
      <c r="F142" s="170" t="s">
        <v>187</v>
      </c>
      <c r="H142" s="169" t="s">
        <v>1</v>
      </c>
      <c r="K142" s="236"/>
      <c r="L142" s="168"/>
      <c r="M142" s="171"/>
      <c r="N142" s="172"/>
      <c r="O142" s="172"/>
      <c r="P142" s="172"/>
      <c r="Q142" s="172"/>
      <c r="R142" s="172"/>
      <c r="S142" s="172"/>
      <c r="T142" s="173"/>
      <c r="AT142" s="169" t="s">
        <v>186</v>
      </c>
      <c r="AU142" s="169" t="s">
        <v>80</v>
      </c>
      <c r="AV142" s="167" t="s">
        <v>76</v>
      </c>
      <c r="AW142" s="167" t="s">
        <v>29</v>
      </c>
      <c r="AX142" s="167" t="s">
        <v>72</v>
      </c>
      <c r="AY142" s="169" t="s">
        <v>176</v>
      </c>
    </row>
    <row r="143" spans="2:51" s="167" customFormat="1" ht="12">
      <c r="B143" s="168"/>
      <c r="D143" s="105" t="s">
        <v>186</v>
      </c>
      <c r="E143" s="169" t="s">
        <v>1</v>
      </c>
      <c r="F143" s="170" t="s">
        <v>188</v>
      </c>
      <c r="H143" s="169" t="s">
        <v>1</v>
      </c>
      <c r="K143" s="236"/>
      <c r="L143" s="168"/>
      <c r="M143" s="171"/>
      <c r="N143" s="172"/>
      <c r="O143" s="172"/>
      <c r="P143" s="172"/>
      <c r="Q143" s="172"/>
      <c r="R143" s="172"/>
      <c r="S143" s="172"/>
      <c r="T143" s="173"/>
      <c r="AT143" s="169" t="s">
        <v>186</v>
      </c>
      <c r="AU143" s="169" t="s">
        <v>80</v>
      </c>
      <c r="AV143" s="167" t="s">
        <v>76</v>
      </c>
      <c r="AW143" s="167" t="s">
        <v>29</v>
      </c>
      <c r="AX143" s="167" t="s">
        <v>72</v>
      </c>
      <c r="AY143" s="169" t="s">
        <v>176</v>
      </c>
    </row>
    <row r="144" spans="2:51" s="174" customFormat="1" ht="12">
      <c r="B144" s="175"/>
      <c r="D144" s="105" t="s">
        <v>186</v>
      </c>
      <c r="E144" s="176" t="s">
        <v>1</v>
      </c>
      <c r="F144" s="177" t="s">
        <v>189</v>
      </c>
      <c r="H144" s="178">
        <v>30.468</v>
      </c>
      <c r="K144" s="237"/>
      <c r="L144" s="175"/>
      <c r="M144" s="179"/>
      <c r="N144" s="180"/>
      <c r="O144" s="180"/>
      <c r="P144" s="180"/>
      <c r="Q144" s="180"/>
      <c r="R144" s="180"/>
      <c r="S144" s="180"/>
      <c r="T144" s="181"/>
      <c r="AT144" s="176" t="s">
        <v>186</v>
      </c>
      <c r="AU144" s="176" t="s">
        <v>80</v>
      </c>
      <c r="AV144" s="174" t="s">
        <v>80</v>
      </c>
      <c r="AW144" s="174" t="s">
        <v>29</v>
      </c>
      <c r="AX144" s="174" t="s">
        <v>72</v>
      </c>
      <c r="AY144" s="176" t="s">
        <v>176</v>
      </c>
    </row>
    <row r="145" spans="2:51" s="174" customFormat="1" ht="12">
      <c r="B145" s="175"/>
      <c r="D145" s="105" t="s">
        <v>186</v>
      </c>
      <c r="E145" s="176" t="s">
        <v>1</v>
      </c>
      <c r="F145" s="177" t="s">
        <v>190</v>
      </c>
      <c r="H145" s="178">
        <v>13.008</v>
      </c>
      <c r="K145" s="237"/>
      <c r="L145" s="175"/>
      <c r="M145" s="179"/>
      <c r="N145" s="180"/>
      <c r="O145" s="180"/>
      <c r="P145" s="180"/>
      <c r="Q145" s="180"/>
      <c r="R145" s="180"/>
      <c r="S145" s="180"/>
      <c r="T145" s="181"/>
      <c r="AT145" s="176" t="s">
        <v>186</v>
      </c>
      <c r="AU145" s="176" t="s">
        <v>80</v>
      </c>
      <c r="AV145" s="174" t="s">
        <v>80</v>
      </c>
      <c r="AW145" s="174" t="s">
        <v>29</v>
      </c>
      <c r="AX145" s="174" t="s">
        <v>72</v>
      </c>
      <c r="AY145" s="176" t="s">
        <v>176</v>
      </c>
    </row>
    <row r="146" spans="2:51" s="182" customFormat="1" ht="12">
      <c r="B146" s="183"/>
      <c r="D146" s="105" t="s">
        <v>186</v>
      </c>
      <c r="E146" s="184" t="s">
        <v>1</v>
      </c>
      <c r="F146" s="185" t="s">
        <v>191</v>
      </c>
      <c r="H146" s="186">
        <v>43.476</v>
      </c>
      <c r="K146" s="238"/>
      <c r="L146" s="183"/>
      <c r="M146" s="187"/>
      <c r="N146" s="188"/>
      <c r="O146" s="188"/>
      <c r="P146" s="188"/>
      <c r="Q146" s="188"/>
      <c r="R146" s="188"/>
      <c r="S146" s="188"/>
      <c r="T146" s="189"/>
      <c r="AT146" s="184" t="s">
        <v>186</v>
      </c>
      <c r="AU146" s="184" t="s">
        <v>80</v>
      </c>
      <c r="AV146" s="182" t="s">
        <v>86</v>
      </c>
      <c r="AW146" s="182" t="s">
        <v>29</v>
      </c>
      <c r="AX146" s="182" t="s">
        <v>76</v>
      </c>
      <c r="AY146" s="184" t="s">
        <v>176</v>
      </c>
    </row>
    <row r="147" spans="1:65" s="15" customFormat="1" ht="24.2" customHeight="1">
      <c r="A147" s="12"/>
      <c r="B147" s="13"/>
      <c r="C147" s="92" t="s">
        <v>83</v>
      </c>
      <c r="D147" s="92" t="s">
        <v>178</v>
      </c>
      <c r="E147" s="93" t="s">
        <v>192</v>
      </c>
      <c r="F147" s="94" t="s">
        <v>193</v>
      </c>
      <c r="G147" s="95" t="s">
        <v>185</v>
      </c>
      <c r="H147" s="96">
        <v>43.476</v>
      </c>
      <c r="I147" s="1">
        <v>0</v>
      </c>
      <c r="J147" s="97">
        <f>ROUND(I147*H147,2)</f>
        <v>0</v>
      </c>
      <c r="K147" s="95" t="s">
        <v>182</v>
      </c>
      <c r="L147" s="13"/>
      <c r="M147" s="98" t="s">
        <v>1</v>
      </c>
      <c r="N147" s="99" t="s">
        <v>37</v>
      </c>
      <c r="O147" s="100"/>
      <c r="P147" s="101">
        <f>O147*H147</f>
        <v>0</v>
      </c>
      <c r="Q147" s="101">
        <v>0</v>
      </c>
      <c r="R147" s="101">
        <f>Q147*H147</f>
        <v>0</v>
      </c>
      <c r="S147" s="101">
        <v>0</v>
      </c>
      <c r="T147" s="102">
        <f>S147*H147</f>
        <v>0</v>
      </c>
      <c r="U147" s="12"/>
      <c r="V147" s="12"/>
      <c r="W147" s="12"/>
      <c r="X147" s="12"/>
      <c r="Y147" s="12"/>
      <c r="Z147" s="12"/>
      <c r="AA147" s="12"/>
      <c r="AB147" s="12"/>
      <c r="AC147" s="12"/>
      <c r="AD147" s="12"/>
      <c r="AE147" s="12"/>
      <c r="AR147" s="103" t="s">
        <v>86</v>
      </c>
      <c r="AT147" s="103" t="s">
        <v>178</v>
      </c>
      <c r="AU147" s="103" t="s">
        <v>80</v>
      </c>
      <c r="AY147" s="5" t="s">
        <v>176</v>
      </c>
      <c r="BE147" s="104">
        <f>IF(N147="základní",J147,0)</f>
        <v>0</v>
      </c>
      <c r="BF147" s="104">
        <f>IF(N147="snížená",J147,0)</f>
        <v>0</v>
      </c>
      <c r="BG147" s="104">
        <f>IF(N147="zákl. přenesená",J147,0)</f>
        <v>0</v>
      </c>
      <c r="BH147" s="104">
        <f>IF(N147="sníž. přenesená",J147,0)</f>
        <v>0</v>
      </c>
      <c r="BI147" s="104">
        <f>IF(N147="nulová",J147,0)</f>
        <v>0</v>
      </c>
      <c r="BJ147" s="5" t="s">
        <v>76</v>
      </c>
      <c r="BK147" s="104">
        <f>ROUND(I147*H147,2)</f>
        <v>0</v>
      </c>
      <c r="BL147" s="5" t="s">
        <v>86</v>
      </c>
      <c r="BM147" s="103" t="s">
        <v>92</v>
      </c>
    </row>
    <row r="148" spans="2:63" s="79" customFormat="1" ht="22.7" customHeight="1">
      <c r="B148" s="80"/>
      <c r="D148" s="81" t="s">
        <v>71</v>
      </c>
      <c r="E148" s="90" t="s">
        <v>83</v>
      </c>
      <c r="F148" s="90" t="s">
        <v>194</v>
      </c>
      <c r="J148" s="91">
        <f>BK148</f>
        <v>0</v>
      </c>
      <c r="K148" s="88"/>
      <c r="L148" s="80"/>
      <c r="M148" s="84"/>
      <c r="N148" s="85"/>
      <c r="O148" s="85"/>
      <c r="P148" s="86">
        <f>SUM(P149:P204)</f>
        <v>0</v>
      </c>
      <c r="Q148" s="85"/>
      <c r="R148" s="86">
        <f>SUM(R149:R204)</f>
        <v>0</v>
      </c>
      <c r="S148" s="85"/>
      <c r="T148" s="87">
        <f>SUM(T149:T204)</f>
        <v>0</v>
      </c>
      <c r="AR148" s="81" t="s">
        <v>76</v>
      </c>
      <c r="AT148" s="88" t="s">
        <v>71</v>
      </c>
      <c r="AU148" s="88" t="s">
        <v>76</v>
      </c>
      <c r="AY148" s="81" t="s">
        <v>176</v>
      </c>
      <c r="BK148" s="89">
        <f>SUM(BK149:BK204)</f>
        <v>0</v>
      </c>
    </row>
    <row r="149" spans="1:65" s="15" customFormat="1" ht="24.2" customHeight="1">
      <c r="A149" s="12"/>
      <c r="B149" s="13"/>
      <c r="C149" s="92" t="s">
        <v>86</v>
      </c>
      <c r="D149" s="92" t="s">
        <v>178</v>
      </c>
      <c r="E149" s="93" t="s">
        <v>195</v>
      </c>
      <c r="F149" s="94" t="s">
        <v>196</v>
      </c>
      <c r="G149" s="95" t="s">
        <v>181</v>
      </c>
      <c r="H149" s="96">
        <v>1.1</v>
      </c>
      <c r="I149" s="1">
        <v>0</v>
      </c>
      <c r="J149" s="97">
        <f>ROUND(I149*H149,2)</f>
        <v>0</v>
      </c>
      <c r="K149" s="95" t="s">
        <v>1898</v>
      </c>
      <c r="L149" s="13"/>
      <c r="M149" s="98" t="s">
        <v>1</v>
      </c>
      <c r="N149" s="99" t="s">
        <v>37</v>
      </c>
      <c r="O149" s="100"/>
      <c r="P149" s="101">
        <f>O149*H149</f>
        <v>0</v>
      </c>
      <c r="Q149" s="101">
        <v>0</v>
      </c>
      <c r="R149" s="101">
        <f>Q149*H149</f>
        <v>0</v>
      </c>
      <c r="S149" s="101">
        <v>0</v>
      </c>
      <c r="T149" s="102">
        <f>S149*H149</f>
        <v>0</v>
      </c>
      <c r="U149" s="12"/>
      <c r="V149" s="12"/>
      <c r="W149" s="12"/>
      <c r="X149" s="12"/>
      <c r="Y149" s="12"/>
      <c r="Z149" s="12"/>
      <c r="AA149" s="12"/>
      <c r="AB149" s="12"/>
      <c r="AC149" s="12"/>
      <c r="AD149" s="12"/>
      <c r="AE149" s="12"/>
      <c r="AR149" s="103" t="s">
        <v>86</v>
      </c>
      <c r="AT149" s="103" t="s">
        <v>178</v>
      </c>
      <c r="AU149" s="103" t="s">
        <v>80</v>
      </c>
      <c r="AY149" s="5" t="s">
        <v>176</v>
      </c>
      <c r="BE149" s="104">
        <f>IF(N149="základní",J149,0)</f>
        <v>0</v>
      </c>
      <c r="BF149" s="104">
        <f>IF(N149="snížená",J149,0)</f>
        <v>0</v>
      </c>
      <c r="BG149" s="104">
        <f>IF(N149="zákl. přenesená",J149,0)</f>
        <v>0</v>
      </c>
      <c r="BH149" s="104">
        <f>IF(N149="sníž. přenesená",J149,0)</f>
        <v>0</v>
      </c>
      <c r="BI149" s="104">
        <f>IF(N149="nulová",J149,0)</f>
        <v>0</v>
      </c>
      <c r="BJ149" s="5" t="s">
        <v>76</v>
      </c>
      <c r="BK149" s="104">
        <f>ROUND(I149*H149,2)</f>
        <v>0</v>
      </c>
      <c r="BL149" s="5" t="s">
        <v>86</v>
      </c>
      <c r="BM149" s="103" t="s">
        <v>98</v>
      </c>
    </row>
    <row r="150" spans="2:51" s="167" customFormat="1" ht="12">
      <c r="B150" s="168"/>
      <c r="D150" s="105" t="s">
        <v>186</v>
      </c>
      <c r="E150" s="169" t="s">
        <v>1</v>
      </c>
      <c r="F150" s="170" t="s">
        <v>197</v>
      </c>
      <c r="H150" s="169" t="s">
        <v>1</v>
      </c>
      <c r="K150" s="236"/>
      <c r="L150" s="168"/>
      <c r="M150" s="171"/>
      <c r="N150" s="172"/>
      <c r="O150" s="172"/>
      <c r="P150" s="172"/>
      <c r="Q150" s="172"/>
      <c r="R150" s="172"/>
      <c r="S150" s="172"/>
      <c r="T150" s="173"/>
      <c r="AT150" s="169" t="s">
        <v>186</v>
      </c>
      <c r="AU150" s="169" t="s">
        <v>80</v>
      </c>
      <c r="AV150" s="167" t="s">
        <v>76</v>
      </c>
      <c r="AW150" s="167" t="s">
        <v>29</v>
      </c>
      <c r="AX150" s="167" t="s">
        <v>72</v>
      </c>
      <c r="AY150" s="169" t="s">
        <v>176</v>
      </c>
    </row>
    <row r="151" spans="2:51" s="167" customFormat="1" ht="12">
      <c r="B151" s="168"/>
      <c r="D151" s="105" t="s">
        <v>186</v>
      </c>
      <c r="E151" s="169" t="s">
        <v>1</v>
      </c>
      <c r="F151" s="170" t="s">
        <v>198</v>
      </c>
      <c r="H151" s="169" t="s">
        <v>1</v>
      </c>
      <c r="K151" s="236"/>
      <c r="L151" s="168"/>
      <c r="M151" s="171"/>
      <c r="N151" s="172"/>
      <c r="O151" s="172"/>
      <c r="P151" s="172"/>
      <c r="Q151" s="172"/>
      <c r="R151" s="172"/>
      <c r="S151" s="172"/>
      <c r="T151" s="173"/>
      <c r="AT151" s="169" t="s">
        <v>186</v>
      </c>
      <c r="AU151" s="169" t="s">
        <v>80</v>
      </c>
      <c r="AV151" s="167" t="s">
        <v>76</v>
      </c>
      <c r="AW151" s="167" t="s">
        <v>29</v>
      </c>
      <c r="AX151" s="167" t="s">
        <v>72</v>
      </c>
      <c r="AY151" s="169" t="s">
        <v>176</v>
      </c>
    </row>
    <row r="152" spans="2:51" s="167" customFormat="1" ht="22.5">
      <c r="B152" s="168"/>
      <c r="D152" s="105" t="s">
        <v>186</v>
      </c>
      <c r="E152" s="169" t="s">
        <v>1</v>
      </c>
      <c r="F152" s="170" t="s">
        <v>199</v>
      </c>
      <c r="H152" s="169" t="s">
        <v>1</v>
      </c>
      <c r="K152" s="236"/>
      <c r="L152" s="168"/>
      <c r="M152" s="171"/>
      <c r="N152" s="172"/>
      <c r="O152" s="172"/>
      <c r="P152" s="172"/>
      <c r="Q152" s="172"/>
      <c r="R152" s="172"/>
      <c r="S152" s="172"/>
      <c r="T152" s="173"/>
      <c r="AT152" s="169" t="s">
        <v>186</v>
      </c>
      <c r="AU152" s="169" t="s">
        <v>80</v>
      </c>
      <c r="AV152" s="167" t="s">
        <v>76</v>
      </c>
      <c r="AW152" s="167" t="s">
        <v>29</v>
      </c>
      <c r="AX152" s="167" t="s">
        <v>72</v>
      </c>
      <c r="AY152" s="169" t="s">
        <v>176</v>
      </c>
    </row>
    <row r="153" spans="2:51" s="174" customFormat="1" ht="12">
      <c r="B153" s="175"/>
      <c r="D153" s="105" t="s">
        <v>186</v>
      </c>
      <c r="E153" s="176" t="s">
        <v>1</v>
      </c>
      <c r="F153" s="177" t="s">
        <v>200</v>
      </c>
      <c r="H153" s="178">
        <v>1.1</v>
      </c>
      <c r="K153" s="237"/>
      <c r="L153" s="175"/>
      <c r="M153" s="179"/>
      <c r="N153" s="180"/>
      <c r="O153" s="180"/>
      <c r="P153" s="180"/>
      <c r="Q153" s="180"/>
      <c r="R153" s="180"/>
      <c r="S153" s="180"/>
      <c r="T153" s="181"/>
      <c r="AT153" s="176" t="s">
        <v>186</v>
      </c>
      <c r="AU153" s="176" t="s">
        <v>80</v>
      </c>
      <c r="AV153" s="174" t="s">
        <v>80</v>
      </c>
      <c r="AW153" s="174" t="s">
        <v>29</v>
      </c>
      <c r="AX153" s="174" t="s">
        <v>72</v>
      </c>
      <c r="AY153" s="176" t="s">
        <v>176</v>
      </c>
    </row>
    <row r="154" spans="2:51" s="182" customFormat="1" ht="12">
      <c r="B154" s="183"/>
      <c r="D154" s="105" t="s">
        <v>186</v>
      </c>
      <c r="E154" s="184" t="s">
        <v>1</v>
      </c>
      <c r="F154" s="185" t="s">
        <v>191</v>
      </c>
      <c r="H154" s="186">
        <v>1.1</v>
      </c>
      <c r="K154" s="238"/>
      <c r="L154" s="183"/>
      <c r="M154" s="187"/>
      <c r="N154" s="188"/>
      <c r="O154" s="188"/>
      <c r="P154" s="188"/>
      <c r="Q154" s="188"/>
      <c r="R154" s="188"/>
      <c r="S154" s="188"/>
      <c r="T154" s="189"/>
      <c r="AT154" s="184" t="s">
        <v>186</v>
      </c>
      <c r="AU154" s="184" t="s">
        <v>80</v>
      </c>
      <c r="AV154" s="182" t="s">
        <v>86</v>
      </c>
      <c r="AW154" s="182" t="s">
        <v>29</v>
      </c>
      <c r="AX154" s="182" t="s">
        <v>76</v>
      </c>
      <c r="AY154" s="184" t="s">
        <v>176</v>
      </c>
    </row>
    <row r="155" spans="1:65" s="15" customFormat="1" ht="24.2" customHeight="1">
      <c r="A155" s="12"/>
      <c r="B155" s="13"/>
      <c r="C155" s="92" t="s">
        <v>89</v>
      </c>
      <c r="D155" s="92" t="s">
        <v>178</v>
      </c>
      <c r="E155" s="93" t="s">
        <v>201</v>
      </c>
      <c r="F155" s="94" t="s">
        <v>202</v>
      </c>
      <c r="G155" s="95" t="s">
        <v>181</v>
      </c>
      <c r="H155" s="96">
        <v>65.865</v>
      </c>
      <c r="I155" s="1">
        <v>0</v>
      </c>
      <c r="J155" s="97">
        <f>ROUND(I155*H155,2)</f>
        <v>0</v>
      </c>
      <c r="K155" s="95" t="s">
        <v>1898</v>
      </c>
      <c r="L155" s="13"/>
      <c r="M155" s="98" t="s">
        <v>1</v>
      </c>
      <c r="N155" s="99" t="s">
        <v>37</v>
      </c>
      <c r="O155" s="100"/>
      <c r="P155" s="101">
        <f>O155*H155</f>
        <v>0</v>
      </c>
      <c r="Q155" s="101">
        <v>0</v>
      </c>
      <c r="R155" s="101">
        <f>Q155*H155</f>
        <v>0</v>
      </c>
      <c r="S155" s="101">
        <v>0</v>
      </c>
      <c r="T155" s="102">
        <f>S155*H155</f>
        <v>0</v>
      </c>
      <c r="U155" s="12"/>
      <c r="V155" s="12"/>
      <c r="W155" s="12"/>
      <c r="X155" s="12"/>
      <c r="Y155" s="12"/>
      <c r="Z155" s="12"/>
      <c r="AA155" s="12"/>
      <c r="AB155" s="12"/>
      <c r="AC155" s="12"/>
      <c r="AD155" s="12"/>
      <c r="AE155" s="12"/>
      <c r="AR155" s="103" t="s">
        <v>86</v>
      </c>
      <c r="AT155" s="103" t="s">
        <v>178</v>
      </c>
      <c r="AU155" s="103" t="s">
        <v>80</v>
      </c>
      <c r="AY155" s="5" t="s">
        <v>176</v>
      </c>
      <c r="BE155" s="104">
        <f>IF(N155="základní",J155,0)</f>
        <v>0</v>
      </c>
      <c r="BF155" s="104">
        <f>IF(N155="snížená",J155,0)</f>
        <v>0</v>
      </c>
      <c r="BG155" s="104">
        <f>IF(N155="zákl. přenesená",J155,0)</f>
        <v>0</v>
      </c>
      <c r="BH155" s="104">
        <f>IF(N155="sníž. přenesená",J155,0)</f>
        <v>0</v>
      </c>
      <c r="BI155" s="104">
        <f>IF(N155="nulová",J155,0)</f>
        <v>0</v>
      </c>
      <c r="BJ155" s="5" t="s">
        <v>76</v>
      </c>
      <c r="BK155" s="104">
        <f>ROUND(I155*H155,2)</f>
        <v>0</v>
      </c>
      <c r="BL155" s="5" t="s">
        <v>86</v>
      </c>
      <c r="BM155" s="103" t="s">
        <v>129</v>
      </c>
    </row>
    <row r="156" spans="2:51" s="167" customFormat="1" ht="12">
      <c r="B156" s="168"/>
      <c r="D156" s="105" t="s">
        <v>186</v>
      </c>
      <c r="E156" s="169" t="s">
        <v>1</v>
      </c>
      <c r="F156" s="170" t="s">
        <v>203</v>
      </c>
      <c r="H156" s="169" t="s">
        <v>1</v>
      </c>
      <c r="K156" s="236"/>
      <c r="L156" s="168"/>
      <c r="M156" s="171"/>
      <c r="N156" s="172"/>
      <c r="O156" s="172"/>
      <c r="P156" s="172"/>
      <c r="Q156" s="172"/>
      <c r="R156" s="172"/>
      <c r="S156" s="172"/>
      <c r="T156" s="173"/>
      <c r="AT156" s="169" t="s">
        <v>186</v>
      </c>
      <c r="AU156" s="169" t="s">
        <v>80</v>
      </c>
      <c r="AV156" s="167" t="s">
        <v>76</v>
      </c>
      <c r="AW156" s="167" t="s">
        <v>29</v>
      </c>
      <c r="AX156" s="167" t="s">
        <v>72</v>
      </c>
      <c r="AY156" s="169" t="s">
        <v>176</v>
      </c>
    </row>
    <row r="157" spans="2:51" s="167" customFormat="1" ht="12">
      <c r="B157" s="168"/>
      <c r="D157" s="105" t="s">
        <v>186</v>
      </c>
      <c r="E157" s="169" t="s">
        <v>1</v>
      </c>
      <c r="F157" s="170" t="s">
        <v>204</v>
      </c>
      <c r="H157" s="169" t="s">
        <v>1</v>
      </c>
      <c r="K157" s="236"/>
      <c r="L157" s="168"/>
      <c r="M157" s="171"/>
      <c r="N157" s="172"/>
      <c r="O157" s="172"/>
      <c r="P157" s="172"/>
      <c r="Q157" s="172"/>
      <c r="R157" s="172"/>
      <c r="S157" s="172"/>
      <c r="T157" s="173"/>
      <c r="AT157" s="169" t="s">
        <v>186</v>
      </c>
      <c r="AU157" s="169" t="s">
        <v>80</v>
      </c>
      <c r="AV157" s="167" t="s">
        <v>76</v>
      </c>
      <c r="AW157" s="167" t="s">
        <v>29</v>
      </c>
      <c r="AX157" s="167" t="s">
        <v>72</v>
      </c>
      <c r="AY157" s="169" t="s">
        <v>176</v>
      </c>
    </row>
    <row r="158" spans="2:51" s="167" customFormat="1" ht="12">
      <c r="B158" s="168"/>
      <c r="D158" s="105" t="s">
        <v>186</v>
      </c>
      <c r="E158" s="169" t="s">
        <v>1</v>
      </c>
      <c r="F158" s="170" t="s">
        <v>205</v>
      </c>
      <c r="H158" s="169" t="s">
        <v>1</v>
      </c>
      <c r="K158" s="236"/>
      <c r="L158" s="168"/>
      <c r="M158" s="171"/>
      <c r="N158" s="172"/>
      <c r="O158" s="172"/>
      <c r="P158" s="172"/>
      <c r="Q158" s="172"/>
      <c r="R158" s="172"/>
      <c r="S158" s="172"/>
      <c r="T158" s="173"/>
      <c r="AT158" s="169" t="s">
        <v>186</v>
      </c>
      <c r="AU158" s="169" t="s">
        <v>80</v>
      </c>
      <c r="AV158" s="167" t="s">
        <v>76</v>
      </c>
      <c r="AW158" s="167" t="s">
        <v>29</v>
      </c>
      <c r="AX158" s="167" t="s">
        <v>72</v>
      </c>
      <c r="AY158" s="169" t="s">
        <v>176</v>
      </c>
    </row>
    <row r="159" spans="2:51" s="174" customFormat="1" ht="12">
      <c r="B159" s="175"/>
      <c r="D159" s="105" t="s">
        <v>186</v>
      </c>
      <c r="E159" s="176" t="s">
        <v>1</v>
      </c>
      <c r="F159" s="177" t="s">
        <v>206</v>
      </c>
      <c r="H159" s="178">
        <v>59.88</v>
      </c>
      <c r="K159" s="237"/>
      <c r="L159" s="175"/>
      <c r="M159" s="179"/>
      <c r="N159" s="180"/>
      <c r="O159" s="180"/>
      <c r="P159" s="180"/>
      <c r="Q159" s="180"/>
      <c r="R159" s="180"/>
      <c r="S159" s="180"/>
      <c r="T159" s="181"/>
      <c r="AT159" s="176" t="s">
        <v>186</v>
      </c>
      <c r="AU159" s="176" t="s">
        <v>80</v>
      </c>
      <c r="AV159" s="174" t="s">
        <v>80</v>
      </c>
      <c r="AW159" s="174" t="s">
        <v>29</v>
      </c>
      <c r="AX159" s="174" t="s">
        <v>72</v>
      </c>
      <c r="AY159" s="176" t="s">
        <v>176</v>
      </c>
    </row>
    <row r="160" spans="2:51" s="167" customFormat="1" ht="12">
      <c r="B160" s="168"/>
      <c r="D160" s="105" t="s">
        <v>186</v>
      </c>
      <c r="E160" s="169" t="s">
        <v>1</v>
      </c>
      <c r="F160" s="170" t="s">
        <v>207</v>
      </c>
      <c r="H160" s="169" t="s">
        <v>1</v>
      </c>
      <c r="K160" s="236"/>
      <c r="L160" s="168"/>
      <c r="M160" s="171"/>
      <c r="N160" s="172"/>
      <c r="O160" s="172"/>
      <c r="P160" s="172"/>
      <c r="Q160" s="172"/>
      <c r="R160" s="172"/>
      <c r="S160" s="172"/>
      <c r="T160" s="173"/>
      <c r="AT160" s="169" t="s">
        <v>186</v>
      </c>
      <c r="AU160" s="169" t="s">
        <v>80</v>
      </c>
      <c r="AV160" s="167" t="s">
        <v>76</v>
      </c>
      <c r="AW160" s="167" t="s">
        <v>29</v>
      </c>
      <c r="AX160" s="167" t="s">
        <v>72</v>
      </c>
      <c r="AY160" s="169" t="s">
        <v>176</v>
      </c>
    </row>
    <row r="161" spans="2:51" s="174" customFormat="1" ht="12">
      <c r="B161" s="175"/>
      <c r="D161" s="105" t="s">
        <v>186</v>
      </c>
      <c r="E161" s="176" t="s">
        <v>1</v>
      </c>
      <c r="F161" s="177" t="s">
        <v>208</v>
      </c>
      <c r="H161" s="178">
        <v>5.985</v>
      </c>
      <c r="K161" s="237"/>
      <c r="L161" s="175"/>
      <c r="M161" s="179"/>
      <c r="N161" s="180"/>
      <c r="O161" s="180"/>
      <c r="P161" s="180"/>
      <c r="Q161" s="180"/>
      <c r="R161" s="180"/>
      <c r="S161" s="180"/>
      <c r="T161" s="181"/>
      <c r="AT161" s="176" t="s">
        <v>186</v>
      </c>
      <c r="AU161" s="176" t="s">
        <v>80</v>
      </c>
      <c r="AV161" s="174" t="s">
        <v>80</v>
      </c>
      <c r="AW161" s="174" t="s">
        <v>29</v>
      </c>
      <c r="AX161" s="174" t="s">
        <v>72</v>
      </c>
      <c r="AY161" s="176" t="s">
        <v>176</v>
      </c>
    </row>
    <row r="162" spans="2:51" s="182" customFormat="1" ht="12">
      <c r="B162" s="183"/>
      <c r="D162" s="105" t="s">
        <v>186</v>
      </c>
      <c r="E162" s="184" t="s">
        <v>1</v>
      </c>
      <c r="F162" s="185" t="s">
        <v>191</v>
      </c>
      <c r="H162" s="186">
        <v>65.86500000000001</v>
      </c>
      <c r="K162" s="238"/>
      <c r="L162" s="183"/>
      <c r="M162" s="187"/>
      <c r="N162" s="188"/>
      <c r="O162" s="188"/>
      <c r="P162" s="188"/>
      <c r="Q162" s="188"/>
      <c r="R162" s="188"/>
      <c r="S162" s="188"/>
      <c r="T162" s="189"/>
      <c r="AT162" s="184" t="s">
        <v>186</v>
      </c>
      <c r="AU162" s="184" t="s">
        <v>80</v>
      </c>
      <c r="AV162" s="182" t="s">
        <v>86</v>
      </c>
      <c r="AW162" s="182" t="s">
        <v>29</v>
      </c>
      <c r="AX162" s="182" t="s">
        <v>76</v>
      </c>
      <c r="AY162" s="184" t="s">
        <v>176</v>
      </c>
    </row>
    <row r="163" spans="1:65" s="15" customFormat="1" ht="16.5" customHeight="1">
      <c r="A163" s="12"/>
      <c r="B163" s="13"/>
      <c r="C163" s="92" t="s">
        <v>92</v>
      </c>
      <c r="D163" s="92" t="s">
        <v>178</v>
      </c>
      <c r="E163" s="93" t="s">
        <v>209</v>
      </c>
      <c r="F163" s="94" t="s">
        <v>210</v>
      </c>
      <c r="G163" s="95" t="s">
        <v>181</v>
      </c>
      <c r="H163" s="96">
        <v>9.078</v>
      </c>
      <c r="I163" s="1">
        <v>0</v>
      </c>
      <c r="J163" s="97">
        <f>ROUND(I163*H163,2)</f>
        <v>0</v>
      </c>
      <c r="K163" s="95" t="s">
        <v>1898</v>
      </c>
      <c r="L163" s="13"/>
      <c r="M163" s="98" t="s">
        <v>1</v>
      </c>
      <c r="N163" s="99" t="s">
        <v>37</v>
      </c>
      <c r="O163" s="100"/>
      <c r="P163" s="101">
        <f>O163*H163</f>
        <v>0</v>
      </c>
      <c r="Q163" s="101">
        <v>0</v>
      </c>
      <c r="R163" s="101">
        <f>Q163*H163</f>
        <v>0</v>
      </c>
      <c r="S163" s="101">
        <v>0</v>
      </c>
      <c r="T163" s="102">
        <f>S163*H163</f>
        <v>0</v>
      </c>
      <c r="U163" s="12"/>
      <c r="V163" s="12"/>
      <c r="W163" s="12"/>
      <c r="X163" s="12"/>
      <c r="Y163" s="12"/>
      <c r="Z163" s="12"/>
      <c r="AA163" s="12"/>
      <c r="AB163" s="12"/>
      <c r="AC163" s="12"/>
      <c r="AD163" s="12"/>
      <c r="AE163" s="12"/>
      <c r="AR163" s="103" t="s">
        <v>86</v>
      </c>
      <c r="AT163" s="103" t="s">
        <v>178</v>
      </c>
      <c r="AU163" s="103" t="s">
        <v>80</v>
      </c>
      <c r="AY163" s="5" t="s">
        <v>176</v>
      </c>
      <c r="BE163" s="104">
        <f>IF(N163="základní",J163,0)</f>
        <v>0</v>
      </c>
      <c r="BF163" s="104">
        <f>IF(N163="snížená",J163,0)</f>
        <v>0</v>
      </c>
      <c r="BG163" s="104">
        <f>IF(N163="zákl. přenesená",J163,0)</f>
        <v>0</v>
      </c>
      <c r="BH163" s="104">
        <f>IF(N163="sníž. přenesená",J163,0)</f>
        <v>0</v>
      </c>
      <c r="BI163" s="104">
        <f>IF(N163="nulová",J163,0)</f>
        <v>0</v>
      </c>
      <c r="BJ163" s="5" t="s">
        <v>76</v>
      </c>
      <c r="BK163" s="104">
        <f>ROUND(I163*H163,2)</f>
        <v>0</v>
      </c>
      <c r="BL163" s="5" t="s">
        <v>86</v>
      </c>
      <c r="BM163" s="103" t="s">
        <v>211</v>
      </c>
    </row>
    <row r="164" spans="2:51" s="167" customFormat="1" ht="12">
      <c r="B164" s="168"/>
      <c r="D164" s="105" t="s">
        <v>186</v>
      </c>
      <c r="E164" s="169" t="s">
        <v>1</v>
      </c>
      <c r="F164" s="170" t="s">
        <v>197</v>
      </c>
      <c r="H164" s="169" t="s">
        <v>1</v>
      </c>
      <c r="K164" s="236"/>
      <c r="L164" s="168"/>
      <c r="M164" s="171"/>
      <c r="N164" s="172"/>
      <c r="O164" s="172"/>
      <c r="P164" s="172"/>
      <c r="Q164" s="172"/>
      <c r="R164" s="172"/>
      <c r="S164" s="172"/>
      <c r="T164" s="173"/>
      <c r="AT164" s="169" t="s">
        <v>186</v>
      </c>
      <c r="AU164" s="169" t="s">
        <v>80</v>
      </c>
      <c r="AV164" s="167" t="s">
        <v>76</v>
      </c>
      <c r="AW164" s="167" t="s">
        <v>29</v>
      </c>
      <c r="AX164" s="167" t="s">
        <v>72</v>
      </c>
      <c r="AY164" s="169" t="s">
        <v>176</v>
      </c>
    </row>
    <row r="165" spans="2:51" s="167" customFormat="1" ht="12">
      <c r="B165" s="168"/>
      <c r="D165" s="105" t="s">
        <v>186</v>
      </c>
      <c r="E165" s="169" t="s">
        <v>1</v>
      </c>
      <c r="F165" s="170" t="s">
        <v>212</v>
      </c>
      <c r="H165" s="169" t="s">
        <v>1</v>
      </c>
      <c r="K165" s="236"/>
      <c r="L165" s="168"/>
      <c r="M165" s="171"/>
      <c r="N165" s="172"/>
      <c r="O165" s="172"/>
      <c r="P165" s="172"/>
      <c r="Q165" s="172"/>
      <c r="R165" s="172"/>
      <c r="S165" s="172"/>
      <c r="T165" s="173"/>
      <c r="AT165" s="169" t="s">
        <v>186</v>
      </c>
      <c r="AU165" s="169" t="s">
        <v>80</v>
      </c>
      <c r="AV165" s="167" t="s">
        <v>76</v>
      </c>
      <c r="AW165" s="167" t="s">
        <v>29</v>
      </c>
      <c r="AX165" s="167" t="s">
        <v>72</v>
      </c>
      <c r="AY165" s="169" t="s">
        <v>176</v>
      </c>
    </row>
    <row r="166" spans="2:51" s="174" customFormat="1" ht="12">
      <c r="B166" s="175"/>
      <c r="D166" s="105" t="s">
        <v>186</v>
      </c>
      <c r="E166" s="176" t="s">
        <v>1</v>
      </c>
      <c r="F166" s="177" t="s">
        <v>213</v>
      </c>
      <c r="H166" s="178">
        <v>6.288</v>
      </c>
      <c r="K166" s="237"/>
      <c r="L166" s="175"/>
      <c r="M166" s="179"/>
      <c r="N166" s="180"/>
      <c r="O166" s="180"/>
      <c r="P166" s="180"/>
      <c r="Q166" s="180"/>
      <c r="R166" s="180"/>
      <c r="S166" s="180"/>
      <c r="T166" s="181"/>
      <c r="AT166" s="176" t="s">
        <v>186</v>
      </c>
      <c r="AU166" s="176" t="s">
        <v>80</v>
      </c>
      <c r="AV166" s="174" t="s">
        <v>80</v>
      </c>
      <c r="AW166" s="174" t="s">
        <v>29</v>
      </c>
      <c r="AX166" s="174" t="s">
        <v>72</v>
      </c>
      <c r="AY166" s="176" t="s">
        <v>176</v>
      </c>
    </row>
    <row r="167" spans="2:51" s="174" customFormat="1" ht="12">
      <c r="B167" s="175"/>
      <c r="D167" s="105" t="s">
        <v>186</v>
      </c>
      <c r="E167" s="176" t="s">
        <v>1</v>
      </c>
      <c r="F167" s="177" t="s">
        <v>214</v>
      </c>
      <c r="H167" s="178">
        <v>1.225</v>
      </c>
      <c r="K167" s="237"/>
      <c r="L167" s="175"/>
      <c r="M167" s="179"/>
      <c r="N167" s="180"/>
      <c r="O167" s="180"/>
      <c r="P167" s="180"/>
      <c r="Q167" s="180"/>
      <c r="R167" s="180"/>
      <c r="S167" s="180"/>
      <c r="T167" s="181"/>
      <c r="AT167" s="176" t="s">
        <v>186</v>
      </c>
      <c r="AU167" s="176" t="s">
        <v>80</v>
      </c>
      <c r="AV167" s="174" t="s">
        <v>80</v>
      </c>
      <c r="AW167" s="174" t="s">
        <v>29</v>
      </c>
      <c r="AX167" s="174" t="s">
        <v>72</v>
      </c>
      <c r="AY167" s="176" t="s">
        <v>176</v>
      </c>
    </row>
    <row r="168" spans="2:51" s="174" customFormat="1" ht="12">
      <c r="B168" s="175"/>
      <c r="D168" s="105" t="s">
        <v>186</v>
      </c>
      <c r="E168" s="176" t="s">
        <v>1</v>
      </c>
      <c r="F168" s="177" t="s">
        <v>215</v>
      </c>
      <c r="H168" s="178">
        <v>0.4</v>
      </c>
      <c r="K168" s="237"/>
      <c r="L168" s="175"/>
      <c r="M168" s="179"/>
      <c r="N168" s="180"/>
      <c r="O168" s="180"/>
      <c r="P168" s="180"/>
      <c r="Q168" s="180"/>
      <c r="R168" s="180"/>
      <c r="S168" s="180"/>
      <c r="T168" s="181"/>
      <c r="AT168" s="176" t="s">
        <v>186</v>
      </c>
      <c r="AU168" s="176" t="s">
        <v>80</v>
      </c>
      <c r="AV168" s="174" t="s">
        <v>80</v>
      </c>
      <c r="AW168" s="174" t="s">
        <v>29</v>
      </c>
      <c r="AX168" s="174" t="s">
        <v>72</v>
      </c>
      <c r="AY168" s="176" t="s">
        <v>176</v>
      </c>
    </row>
    <row r="169" spans="2:51" s="174" customFormat="1" ht="12">
      <c r="B169" s="175"/>
      <c r="D169" s="105" t="s">
        <v>186</v>
      </c>
      <c r="E169" s="176" t="s">
        <v>1</v>
      </c>
      <c r="F169" s="177" t="s">
        <v>216</v>
      </c>
      <c r="H169" s="178">
        <v>0.75</v>
      </c>
      <c r="K169" s="237"/>
      <c r="L169" s="175"/>
      <c r="M169" s="179"/>
      <c r="N169" s="180"/>
      <c r="O169" s="180"/>
      <c r="P169" s="180"/>
      <c r="Q169" s="180"/>
      <c r="R169" s="180"/>
      <c r="S169" s="180"/>
      <c r="T169" s="181"/>
      <c r="AT169" s="176" t="s">
        <v>186</v>
      </c>
      <c r="AU169" s="176" t="s">
        <v>80</v>
      </c>
      <c r="AV169" s="174" t="s">
        <v>80</v>
      </c>
      <c r="AW169" s="174" t="s">
        <v>29</v>
      </c>
      <c r="AX169" s="174" t="s">
        <v>72</v>
      </c>
      <c r="AY169" s="176" t="s">
        <v>176</v>
      </c>
    </row>
    <row r="170" spans="2:51" s="174" customFormat="1" ht="12">
      <c r="B170" s="175"/>
      <c r="D170" s="105" t="s">
        <v>186</v>
      </c>
      <c r="E170" s="176" t="s">
        <v>1</v>
      </c>
      <c r="F170" s="177" t="s">
        <v>217</v>
      </c>
      <c r="H170" s="178">
        <v>0.175</v>
      </c>
      <c r="K170" s="237"/>
      <c r="L170" s="175"/>
      <c r="M170" s="179"/>
      <c r="N170" s="180"/>
      <c r="O170" s="180"/>
      <c r="P170" s="180"/>
      <c r="Q170" s="180"/>
      <c r="R170" s="180"/>
      <c r="S170" s="180"/>
      <c r="T170" s="181"/>
      <c r="AT170" s="176" t="s">
        <v>186</v>
      </c>
      <c r="AU170" s="176" t="s">
        <v>80</v>
      </c>
      <c r="AV170" s="174" t="s">
        <v>80</v>
      </c>
      <c r="AW170" s="174" t="s">
        <v>29</v>
      </c>
      <c r="AX170" s="174" t="s">
        <v>72</v>
      </c>
      <c r="AY170" s="176" t="s">
        <v>176</v>
      </c>
    </row>
    <row r="171" spans="2:51" s="174" customFormat="1" ht="12">
      <c r="B171" s="175"/>
      <c r="D171" s="105" t="s">
        <v>186</v>
      </c>
      <c r="E171" s="176" t="s">
        <v>1</v>
      </c>
      <c r="F171" s="177" t="s">
        <v>218</v>
      </c>
      <c r="H171" s="178">
        <v>0.24</v>
      </c>
      <c r="K171" s="237"/>
      <c r="L171" s="175"/>
      <c r="M171" s="179"/>
      <c r="N171" s="180"/>
      <c r="O171" s="180"/>
      <c r="P171" s="180"/>
      <c r="Q171" s="180"/>
      <c r="R171" s="180"/>
      <c r="S171" s="180"/>
      <c r="T171" s="181"/>
      <c r="AT171" s="176" t="s">
        <v>186</v>
      </c>
      <c r="AU171" s="176" t="s">
        <v>80</v>
      </c>
      <c r="AV171" s="174" t="s">
        <v>80</v>
      </c>
      <c r="AW171" s="174" t="s">
        <v>29</v>
      </c>
      <c r="AX171" s="174" t="s">
        <v>72</v>
      </c>
      <c r="AY171" s="176" t="s">
        <v>176</v>
      </c>
    </row>
    <row r="172" spans="2:51" s="182" customFormat="1" ht="12">
      <c r="B172" s="183"/>
      <c r="D172" s="105" t="s">
        <v>186</v>
      </c>
      <c r="E172" s="184" t="s">
        <v>1</v>
      </c>
      <c r="F172" s="185" t="s">
        <v>191</v>
      </c>
      <c r="H172" s="186">
        <v>9.078000000000001</v>
      </c>
      <c r="K172" s="238"/>
      <c r="L172" s="183"/>
      <c r="M172" s="187"/>
      <c r="N172" s="188"/>
      <c r="O172" s="188"/>
      <c r="P172" s="188"/>
      <c r="Q172" s="188"/>
      <c r="R172" s="188"/>
      <c r="S172" s="188"/>
      <c r="T172" s="189"/>
      <c r="AT172" s="184" t="s">
        <v>186</v>
      </c>
      <c r="AU172" s="184" t="s">
        <v>80</v>
      </c>
      <c r="AV172" s="182" t="s">
        <v>86</v>
      </c>
      <c r="AW172" s="182" t="s">
        <v>29</v>
      </c>
      <c r="AX172" s="182" t="s">
        <v>76</v>
      </c>
      <c r="AY172" s="184" t="s">
        <v>176</v>
      </c>
    </row>
    <row r="173" spans="1:65" s="15" customFormat="1" ht="24.2" customHeight="1">
      <c r="A173" s="12"/>
      <c r="B173" s="13"/>
      <c r="C173" s="92" t="s">
        <v>95</v>
      </c>
      <c r="D173" s="92" t="s">
        <v>178</v>
      </c>
      <c r="E173" s="93" t="s">
        <v>219</v>
      </c>
      <c r="F173" s="94" t="s">
        <v>220</v>
      </c>
      <c r="G173" s="95" t="s">
        <v>221</v>
      </c>
      <c r="H173" s="96">
        <v>0.189</v>
      </c>
      <c r="I173" s="1">
        <v>0</v>
      </c>
      <c r="J173" s="97">
        <f>ROUND(I173*H173,2)</f>
        <v>0</v>
      </c>
      <c r="K173" s="95" t="s">
        <v>182</v>
      </c>
      <c r="L173" s="13"/>
      <c r="M173" s="98" t="s">
        <v>1</v>
      </c>
      <c r="N173" s="99" t="s">
        <v>37</v>
      </c>
      <c r="O173" s="100"/>
      <c r="P173" s="101">
        <f>O173*H173</f>
        <v>0</v>
      </c>
      <c r="Q173" s="101">
        <v>0</v>
      </c>
      <c r="R173" s="101">
        <f>Q173*H173</f>
        <v>0</v>
      </c>
      <c r="S173" s="101">
        <v>0</v>
      </c>
      <c r="T173" s="102">
        <f>S173*H173</f>
        <v>0</v>
      </c>
      <c r="U173" s="12"/>
      <c r="V173" s="12"/>
      <c r="W173" s="12"/>
      <c r="X173" s="12"/>
      <c r="Y173" s="12"/>
      <c r="Z173" s="12"/>
      <c r="AA173" s="12"/>
      <c r="AB173" s="12"/>
      <c r="AC173" s="12"/>
      <c r="AD173" s="12"/>
      <c r="AE173" s="12"/>
      <c r="AR173" s="103" t="s">
        <v>86</v>
      </c>
      <c r="AT173" s="103" t="s">
        <v>178</v>
      </c>
      <c r="AU173" s="103" t="s">
        <v>80</v>
      </c>
      <c r="AY173" s="5" t="s">
        <v>176</v>
      </c>
      <c r="BE173" s="104">
        <f>IF(N173="základní",J173,0)</f>
        <v>0</v>
      </c>
      <c r="BF173" s="104">
        <f>IF(N173="snížená",J173,0)</f>
        <v>0</v>
      </c>
      <c r="BG173" s="104">
        <f>IF(N173="zákl. přenesená",J173,0)</f>
        <v>0</v>
      </c>
      <c r="BH173" s="104">
        <f>IF(N173="sníž. přenesená",J173,0)</f>
        <v>0</v>
      </c>
      <c r="BI173" s="104">
        <f>IF(N173="nulová",J173,0)</f>
        <v>0</v>
      </c>
      <c r="BJ173" s="5" t="s">
        <v>76</v>
      </c>
      <c r="BK173" s="104">
        <f>ROUND(I173*H173,2)</f>
        <v>0</v>
      </c>
      <c r="BL173" s="5" t="s">
        <v>86</v>
      </c>
      <c r="BM173" s="103" t="s">
        <v>222</v>
      </c>
    </row>
    <row r="174" spans="2:51" s="167" customFormat="1" ht="12">
      <c r="B174" s="168"/>
      <c r="D174" s="105" t="s">
        <v>186</v>
      </c>
      <c r="E174" s="169" t="s">
        <v>1</v>
      </c>
      <c r="F174" s="170" t="s">
        <v>223</v>
      </c>
      <c r="H174" s="169" t="s">
        <v>1</v>
      </c>
      <c r="K174" s="236"/>
      <c r="L174" s="168"/>
      <c r="M174" s="171"/>
      <c r="N174" s="172"/>
      <c r="O174" s="172"/>
      <c r="P174" s="172"/>
      <c r="Q174" s="172"/>
      <c r="R174" s="172"/>
      <c r="S174" s="172"/>
      <c r="T174" s="173"/>
      <c r="AT174" s="169" t="s">
        <v>186</v>
      </c>
      <c r="AU174" s="169" t="s">
        <v>80</v>
      </c>
      <c r="AV174" s="167" t="s">
        <v>76</v>
      </c>
      <c r="AW174" s="167" t="s">
        <v>29</v>
      </c>
      <c r="AX174" s="167" t="s">
        <v>72</v>
      </c>
      <c r="AY174" s="169" t="s">
        <v>176</v>
      </c>
    </row>
    <row r="175" spans="2:51" s="167" customFormat="1" ht="12">
      <c r="B175" s="168"/>
      <c r="D175" s="105" t="s">
        <v>186</v>
      </c>
      <c r="E175" s="169" t="s">
        <v>1</v>
      </c>
      <c r="F175" s="170" t="s">
        <v>224</v>
      </c>
      <c r="H175" s="169" t="s">
        <v>1</v>
      </c>
      <c r="K175" s="236"/>
      <c r="L175" s="168"/>
      <c r="M175" s="171"/>
      <c r="N175" s="172"/>
      <c r="O175" s="172"/>
      <c r="P175" s="172"/>
      <c r="Q175" s="172"/>
      <c r="R175" s="172"/>
      <c r="S175" s="172"/>
      <c r="T175" s="173"/>
      <c r="AT175" s="169" t="s">
        <v>186</v>
      </c>
      <c r="AU175" s="169" t="s">
        <v>80</v>
      </c>
      <c r="AV175" s="167" t="s">
        <v>76</v>
      </c>
      <c r="AW175" s="167" t="s">
        <v>29</v>
      </c>
      <c r="AX175" s="167" t="s">
        <v>72</v>
      </c>
      <c r="AY175" s="169" t="s">
        <v>176</v>
      </c>
    </row>
    <row r="176" spans="2:51" s="174" customFormat="1" ht="12">
      <c r="B176" s="175"/>
      <c r="D176" s="105" t="s">
        <v>186</v>
      </c>
      <c r="E176" s="176" t="s">
        <v>1</v>
      </c>
      <c r="F176" s="177" t="s">
        <v>225</v>
      </c>
      <c r="H176" s="178">
        <v>0.05</v>
      </c>
      <c r="K176" s="237"/>
      <c r="L176" s="175"/>
      <c r="M176" s="179"/>
      <c r="N176" s="180"/>
      <c r="O176" s="180"/>
      <c r="P176" s="180"/>
      <c r="Q176" s="180"/>
      <c r="R176" s="180"/>
      <c r="S176" s="180"/>
      <c r="T176" s="181"/>
      <c r="AT176" s="176" t="s">
        <v>186</v>
      </c>
      <c r="AU176" s="176" t="s">
        <v>80</v>
      </c>
      <c r="AV176" s="174" t="s">
        <v>80</v>
      </c>
      <c r="AW176" s="174" t="s">
        <v>29</v>
      </c>
      <c r="AX176" s="174" t="s">
        <v>72</v>
      </c>
      <c r="AY176" s="176" t="s">
        <v>176</v>
      </c>
    </row>
    <row r="177" spans="2:51" s="167" customFormat="1" ht="12">
      <c r="B177" s="168"/>
      <c r="D177" s="105" t="s">
        <v>186</v>
      </c>
      <c r="E177" s="169" t="s">
        <v>1</v>
      </c>
      <c r="F177" s="170" t="s">
        <v>226</v>
      </c>
      <c r="H177" s="169" t="s">
        <v>1</v>
      </c>
      <c r="K177" s="236"/>
      <c r="L177" s="168"/>
      <c r="M177" s="171"/>
      <c r="N177" s="172"/>
      <c r="O177" s="172"/>
      <c r="P177" s="172"/>
      <c r="Q177" s="172"/>
      <c r="R177" s="172"/>
      <c r="S177" s="172"/>
      <c r="T177" s="173"/>
      <c r="AT177" s="169" t="s">
        <v>186</v>
      </c>
      <c r="AU177" s="169" t="s">
        <v>80</v>
      </c>
      <c r="AV177" s="167" t="s">
        <v>76</v>
      </c>
      <c r="AW177" s="167" t="s">
        <v>29</v>
      </c>
      <c r="AX177" s="167" t="s">
        <v>72</v>
      </c>
      <c r="AY177" s="169" t="s">
        <v>176</v>
      </c>
    </row>
    <row r="178" spans="2:51" s="174" customFormat="1" ht="12">
      <c r="B178" s="175"/>
      <c r="D178" s="105" t="s">
        <v>186</v>
      </c>
      <c r="E178" s="176" t="s">
        <v>1</v>
      </c>
      <c r="F178" s="177" t="s">
        <v>227</v>
      </c>
      <c r="H178" s="178">
        <v>0.139</v>
      </c>
      <c r="K178" s="237"/>
      <c r="L178" s="175"/>
      <c r="M178" s="179"/>
      <c r="N178" s="180"/>
      <c r="O178" s="180"/>
      <c r="P178" s="180"/>
      <c r="Q178" s="180"/>
      <c r="R178" s="180"/>
      <c r="S178" s="180"/>
      <c r="T178" s="181"/>
      <c r="AT178" s="176" t="s">
        <v>186</v>
      </c>
      <c r="AU178" s="176" t="s">
        <v>80</v>
      </c>
      <c r="AV178" s="174" t="s">
        <v>80</v>
      </c>
      <c r="AW178" s="174" t="s">
        <v>29</v>
      </c>
      <c r="AX178" s="174" t="s">
        <v>72</v>
      </c>
      <c r="AY178" s="176" t="s">
        <v>176</v>
      </c>
    </row>
    <row r="179" spans="2:51" s="182" customFormat="1" ht="12">
      <c r="B179" s="183"/>
      <c r="D179" s="105" t="s">
        <v>186</v>
      </c>
      <c r="E179" s="184" t="s">
        <v>1</v>
      </c>
      <c r="F179" s="185" t="s">
        <v>191</v>
      </c>
      <c r="H179" s="186">
        <v>0.189</v>
      </c>
      <c r="K179" s="238"/>
      <c r="L179" s="183"/>
      <c r="M179" s="187"/>
      <c r="N179" s="188"/>
      <c r="O179" s="188"/>
      <c r="P179" s="188"/>
      <c r="Q179" s="188"/>
      <c r="R179" s="188"/>
      <c r="S179" s="188"/>
      <c r="T179" s="189"/>
      <c r="AT179" s="184" t="s">
        <v>186</v>
      </c>
      <c r="AU179" s="184" t="s">
        <v>80</v>
      </c>
      <c r="AV179" s="182" t="s">
        <v>86</v>
      </c>
      <c r="AW179" s="182" t="s">
        <v>29</v>
      </c>
      <c r="AX179" s="182" t="s">
        <v>76</v>
      </c>
      <c r="AY179" s="184" t="s">
        <v>176</v>
      </c>
    </row>
    <row r="180" spans="1:65" s="15" customFormat="1" ht="21.75" customHeight="1">
      <c r="A180" s="12"/>
      <c r="B180" s="13"/>
      <c r="C180" s="92" t="s">
        <v>98</v>
      </c>
      <c r="D180" s="92" t="s">
        <v>178</v>
      </c>
      <c r="E180" s="93" t="s">
        <v>228</v>
      </c>
      <c r="F180" s="94" t="s">
        <v>229</v>
      </c>
      <c r="G180" s="95" t="s">
        <v>181</v>
      </c>
      <c r="H180" s="96">
        <v>413.543</v>
      </c>
      <c r="I180" s="1">
        <v>0</v>
      </c>
      <c r="J180" s="97">
        <f>ROUND(I180*H180,2)</f>
        <v>0</v>
      </c>
      <c r="K180" s="95" t="s">
        <v>182</v>
      </c>
      <c r="L180" s="13"/>
      <c r="M180" s="98" t="s">
        <v>1</v>
      </c>
      <c r="N180" s="99" t="s">
        <v>37</v>
      </c>
      <c r="O180" s="100"/>
      <c r="P180" s="101">
        <f>O180*H180</f>
        <v>0</v>
      </c>
      <c r="Q180" s="101">
        <v>0</v>
      </c>
      <c r="R180" s="101">
        <f>Q180*H180</f>
        <v>0</v>
      </c>
      <c r="S180" s="101">
        <v>0</v>
      </c>
      <c r="T180" s="102">
        <f>S180*H180</f>
        <v>0</v>
      </c>
      <c r="U180" s="12"/>
      <c r="V180" s="12"/>
      <c r="W180" s="12"/>
      <c r="X180" s="12"/>
      <c r="Y180" s="12"/>
      <c r="Z180" s="12"/>
      <c r="AA180" s="12"/>
      <c r="AB180" s="12"/>
      <c r="AC180" s="12"/>
      <c r="AD180" s="12"/>
      <c r="AE180" s="12"/>
      <c r="AR180" s="103" t="s">
        <v>86</v>
      </c>
      <c r="AT180" s="103" t="s">
        <v>178</v>
      </c>
      <c r="AU180" s="103" t="s">
        <v>80</v>
      </c>
      <c r="AY180" s="5" t="s">
        <v>176</v>
      </c>
      <c r="BE180" s="104">
        <f>IF(N180="základní",J180,0)</f>
        <v>0</v>
      </c>
      <c r="BF180" s="104">
        <f>IF(N180="snížená",J180,0)</f>
        <v>0</v>
      </c>
      <c r="BG180" s="104">
        <f>IF(N180="zákl. přenesená",J180,0)</f>
        <v>0</v>
      </c>
      <c r="BH180" s="104">
        <f>IF(N180="sníž. přenesená",J180,0)</f>
        <v>0</v>
      </c>
      <c r="BI180" s="104">
        <f>IF(N180="nulová",J180,0)</f>
        <v>0</v>
      </c>
      <c r="BJ180" s="5" t="s">
        <v>76</v>
      </c>
      <c r="BK180" s="104">
        <f>ROUND(I180*H180,2)</f>
        <v>0</v>
      </c>
      <c r="BL180" s="5" t="s">
        <v>86</v>
      </c>
      <c r="BM180" s="103" t="s">
        <v>230</v>
      </c>
    </row>
    <row r="181" spans="2:51" s="167" customFormat="1" ht="12">
      <c r="B181" s="168"/>
      <c r="D181" s="105" t="s">
        <v>186</v>
      </c>
      <c r="E181" s="169" t="s">
        <v>1</v>
      </c>
      <c r="F181" s="170" t="s">
        <v>231</v>
      </c>
      <c r="H181" s="169" t="s">
        <v>1</v>
      </c>
      <c r="K181" s="236"/>
      <c r="L181" s="168"/>
      <c r="M181" s="171"/>
      <c r="N181" s="172"/>
      <c r="O181" s="172"/>
      <c r="P181" s="172"/>
      <c r="Q181" s="172"/>
      <c r="R181" s="172"/>
      <c r="S181" s="172"/>
      <c r="T181" s="173"/>
      <c r="AT181" s="169" t="s">
        <v>186</v>
      </c>
      <c r="AU181" s="169" t="s">
        <v>80</v>
      </c>
      <c r="AV181" s="167" t="s">
        <v>76</v>
      </c>
      <c r="AW181" s="167" t="s">
        <v>29</v>
      </c>
      <c r="AX181" s="167" t="s">
        <v>72</v>
      </c>
      <c r="AY181" s="169" t="s">
        <v>176</v>
      </c>
    </row>
    <row r="182" spans="2:51" s="167" customFormat="1" ht="12">
      <c r="B182" s="168"/>
      <c r="D182" s="105" t="s">
        <v>186</v>
      </c>
      <c r="E182" s="169" t="s">
        <v>1</v>
      </c>
      <c r="F182" s="170" t="s">
        <v>232</v>
      </c>
      <c r="H182" s="169" t="s">
        <v>1</v>
      </c>
      <c r="K182" s="236"/>
      <c r="L182" s="168"/>
      <c r="M182" s="171"/>
      <c r="N182" s="172"/>
      <c r="O182" s="172"/>
      <c r="P182" s="172"/>
      <c r="Q182" s="172"/>
      <c r="R182" s="172"/>
      <c r="S182" s="172"/>
      <c r="T182" s="173"/>
      <c r="AT182" s="169" t="s">
        <v>186</v>
      </c>
      <c r="AU182" s="169" t="s">
        <v>80</v>
      </c>
      <c r="AV182" s="167" t="s">
        <v>76</v>
      </c>
      <c r="AW182" s="167" t="s">
        <v>29</v>
      </c>
      <c r="AX182" s="167" t="s">
        <v>72</v>
      </c>
      <c r="AY182" s="169" t="s">
        <v>176</v>
      </c>
    </row>
    <row r="183" spans="2:51" s="167" customFormat="1" ht="12">
      <c r="B183" s="168"/>
      <c r="D183" s="105" t="s">
        <v>186</v>
      </c>
      <c r="E183" s="169" t="s">
        <v>1</v>
      </c>
      <c r="F183" s="170" t="s">
        <v>233</v>
      </c>
      <c r="H183" s="169" t="s">
        <v>1</v>
      </c>
      <c r="K183" s="236"/>
      <c r="L183" s="168"/>
      <c r="M183" s="171"/>
      <c r="N183" s="172"/>
      <c r="O183" s="172"/>
      <c r="P183" s="172"/>
      <c r="Q183" s="172"/>
      <c r="R183" s="172"/>
      <c r="S183" s="172"/>
      <c r="T183" s="173"/>
      <c r="AT183" s="169" t="s">
        <v>186</v>
      </c>
      <c r="AU183" s="169" t="s">
        <v>80</v>
      </c>
      <c r="AV183" s="167" t="s">
        <v>76</v>
      </c>
      <c r="AW183" s="167" t="s">
        <v>29</v>
      </c>
      <c r="AX183" s="167" t="s">
        <v>72</v>
      </c>
      <c r="AY183" s="169" t="s">
        <v>176</v>
      </c>
    </row>
    <row r="184" spans="2:51" s="174" customFormat="1" ht="12">
      <c r="B184" s="175"/>
      <c r="D184" s="105" t="s">
        <v>186</v>
      </c>
      <c r="E184" s="176" t="s">
        <v>1</v>
      </c>
      <c r="F184" s="177" t="s">
        <v>234</v>
      </c>
      <c r="H184" s="178">
        <v>32.451</v>
      </c>
      <c r="K184" s="237"/>
      <c r="L184" s="175"/>
      <c r="M184" s="179"/>
      <c r="N184" s="180"/>
      <c r="O184" s="180"/>
      <c r="P184" s="180"/>
      <c r="Q184" s="180"/>
      <c r="R184" s="180"/>
      <c r="S184" s="180"/>
      <c r="T184" s="181"/>
      <c r="AT184" s="176" t="s">
        <v>186</v>
      </c>
      <c r="AU184" s="176" t="s">
        <v>80</v>
      </c>
      <c r="AV184" s="174" t="s">
        <v>80</v>
      </c>
      <c r="AW184" s="174" t="s">
        <v>29</v>
      </c>
      <c r="AX184" s="174" t="s">
        <v>72</v>
      </c>
      <c r="AY184" s="176" t="s">
        <v>176</v>
      </c>
    </row>
    <row r="185" spans="2:51" s="174" customFormat="1" ht="12">
      <c r="B185" s="175"/>
      <c r="D185" s="105" t="s">
        <v>186</v>
      </c>
      <c r="E185" s="176" t="s">
        <v>1</v>
      </c>
      <c r="F185" s="177" t="s">
        <v>235</v>
      </c>
      <c r="H185" s="178">
        <v>26.32</v>
      </c>
      <c r="K185" s="237"/>
      <c r="L185" s="175"/>
      <c r="M185" s="179"/>
      <c r="N185" s="180"/>
      <c r="O185" s="180"/>
      <c r="P185" s="180"/>
      <c r="Q185" s="180"/>
      <c r="R185" s="180"/>
      <c r="S185" s="180"/>
      <c r="T185" s="181"/>
      <c r="AT185" s="176" t="s">
        <v>186</v>
      </c>
      <c r="AU185" s="176" t="s">
        <v>80</v>
      </c>
      <c r="AV185" s="174" t="s">
        <v>80</v>
      </c>
      <c r="AW185" s="174" t="s">
        <v>29</v>
      </c>
      <c r="AX185" s="174" t="s">
        <v>72</v>
      </c>
      <c r="AY185" s="176" t="s">
        <v>176</v>
      </c>
    </row>
    <row r="186" spans="2:51" s="174" customFormat="1" ht="22.5">
      <c r="B186" s="175"/>
      <c r="D186" s="105" t="s">
        <v>186</v>
      </c>
      <c r="E186" s="176" t="s">
        <v>1</v>
      </c>
      <c r="F186" s="177" t="s">
        <v>236</v>
      </c>
      <c r="H186" s="178">
        <v>88.98</v>
      </c>
      <c r="K186" s="237"/>
      <c r="L186" s="175"/>
      <c r="M186" s="179"/>
      <c r="N186" s="180"/>
      <c r="O186" s="180"/>
      <c r="P186" s="180"/>
      <c r="Q186" s="180"/>
      <c r="R186" s="180"/>
      <c r="S186" s="180"/>
      <c r="T186" s="181"/>
      <c r="AT186" s="176" t="s">
        <v>186</v>
      </c>
      <c r="AU186" s="176" t="s">
        <v>80</v>
      </c>
      <c r="AV186" s="174" t="s">
        <v>80</v>
      </c>
      <c r="AW186" s="174" t="s">
        <v>29</v>
      </c>
      <c r="AX186" s="174" t="s">
        <v>72</v>
      </c>
      <c r="AY186" s="176" t="s">
        <v>176</v>
      </c>
    </row>
    <row r="187" spans="2:51" s="174" customFormat="1" ht="12">
      <c r="B187" s="175"/>
      <c r="D187" s="105" t="s">
        <v>186</v>
      </c>
      <c r="E187" s="176" t="s">
        <v>1</v>
      </c>
      <c r="F187" s="177" t="s">
        <v>237</v>
      </c>
      <c r="H187" s="178">
        <v>120.01</v>
      </c>
      <c r="K187" s="237"/>
      <c r="L187" s="175"/>
      <c r="M187" s="179"/>
      <c r="N187" s="180"/>
      <c r="O187" s="180"/>
      <c r="P187" s="180"/>
      <c r="Q187" s="180"/>
      <c r="R187" s="180"/>
      <c r="S187" s="180"/>
      <c r="T187" s="181"/>
      <c r="AT187" s="176" t="s">
        <v>186</v>
      </c>
      <c r="AU187" s="176" t="s">
        <v>80</v>
      </c>
      <c r="AV187" s="174" t="s">
        <v>80</v>
      </c>
      <c r="AW187" s="174" t="s">
        <v>29</v>
      </c>
      <c r="AX187" s="174" t="s">
        <v>72</v>
      </c>
      <c r="AY187" s="176" t="s">
        <v>176</v>
      </c>
    </row>
    <row r="188" spans="2:51" s="174" customFormat="1" ht="22.5">
      <c r="B188" s="175"/>
      <c r="D188" s="105" t="s">
        <v>186</v>
      </c>
      <c r="E188" s="176" t="s">
        <v>1</v>
      </c>
      <c r="F188" s="177" t="s">
        <v>238</v>
      </c>
      <c r="H188" s="178">
        <v>-14.673</v>
      </c>
      <c r="K188" s="237"/>
      <c r="L188" s="175"/>
      <c r="M188" s="179"/>
      <c r="N188" s="180"/>
      <c r="O188" s="180"/>
      <c r="P188" s="180"/>
      <c r="Q188" s="180"/>
      <c r="R188" s="180"/>
      <c r="S188" s="180"/>
      <c r="T188" s="181"/>
      <c r="AT188" s="176" t="s">
        <v>186</v>
      </c>
      <c r="AU188" s="176" t="s">
        <v>80</v>
      </c>
      <c r="AV188" s="174" t="s">
        <v>80</v>
      </c>
      <c r="AW188" s="174" t="s">
        <v>29</v>
      </c>
      <c r="AX188" s="174" t="s">
        <v>72</v>
      </c>
      <c r="AY188" s="176" t="s">
        <v>176</v>
      </c>
    </row>
    <row r="189" spans="2:51" s="167" customFormat="1" ht="12">
      <c r="B189" s="168"/>
      <c r="D189" s="105" t="s">
        <v>186</v>
      </c>
      <c r="E189" s="169" t="s">
        <v>1</v>
      </c>
      <c r="F189" s="170" t="s">
        <v>207</v>
      </c>
      <c r="H189" s="169" t="s">
        <v>1</v>
      </c>
      <c r="K189" s="236"/>
      <c r="L189" s="168"/>
      <c r="M189" s="171"/>
      <c r="N189" s="172"/>
      <c r="O189" s="172"/>
      <c r="P189" s="172"/>
      <c r="Q189" s="172"/>
      <c r="R189" s="172"/>
      <c r="S189" s="172"/>
      <c r="T189" s="173"/>
      <c r="AT189" s="169" t="s">
        <v>186</v>
      </c>
      <c r="AU189" s="169" t="s">
        <v>80</v>
      </c>
      <c r="AV189" s="167" t="s">
        <v>76</v>
      </c>
      <c r="AW189" s="167" t="s">
        <v>29</v>
      </c>
      <c r="AX189" s="167" t="s">
        <v>72</v>
      </c>
      <c r="AY189" s="169" t="s">
        <v>176</v>
      </c>
    </row>
    <row r="190" spans="2:51" s="174" customFormat="1" ht="12">
      <c r="B190" s="175"/>
      <c r="D190" s="105" t="s">
        <v>186</v>
      </c>
      <c r="E190" s="176" t="s">
        <v>1</v>
      </c>
      <c r="F190" s="177" t="s">
        <v>239</v>
      </c>
      <c r="H190" s="178">
        <v>176.715</v>
      </c>
      <c r="K190" s="237"/>
      <c r="L190" s="175"/>
      <c r="M190" s="179"/>
      <c r="N190" s="180"/>
      <c r="O190" s="180"/>
      <c r="P190" s="180"/>
      <c r="Q190" s="180"/>
      <c r="R190" s="180"/>
      <c r="S190" s="180"/>
      <c r="T190" s="181"/>
      <c r="AT190" s="176" t="s">
        <v>186</v>
      </c>
      <c r="AU190" s="176" t="s">
        <v>80</v>
      </c>
      <c r="AV190" s="174" t="s">
        <v>80</v>
      </c>
      <c r="AW190" s="174" t="s">
        <v>29</v>
      </c>
      <c r="AX190" s="174" t="s">
        <v>72</v>
      </c>
      <c r="AY190" s="176" t="s">
        <v>176</v>
      </c>
    </row>
    <row r="191" spans="2:51" s="174" customFormat="1" ht="12">
      <c r="B191" s="175"/>
      <c r="D191" s="105" t="s">
        <v>186</v>
      </c>
      <c r="E191" s="176" t="s">
        <v>1</v>
      </c>
      <c r="F191" s="177" t="s">
        <v>240</v>
      </c>
      <c r="H191" s="178">
        <v>-9.98</v>
      </c>
      <c r="K191" s="237"/>
      <c r="L191" s="175"/>
      <c r="M191" s="179"/>
      <c r="N191" s="180"/>
      <c r="O191" s="180"/>
      <c r="P191" s="180"/>
      <c r="Q191" s="180"/>
      <c r="R191" s="180"/>
      <c r="S191" s="180"/>
      <c r="T191" s="181"/>
      <c r="AT191" s="176" t="s">
        <v>186</v>
      </c>
      <c r="AU191" s="176" t="s">
        <v>80</v>
      </c>
      <c r="AV191" s="174" t="s">
        <v>80</v>
      </c>
      <c r="AW191" s="174" t="s">
        <v>29</v>
      </c>
      <c r="AX191" s="174" t="s">
        <v>72</v>
      </c>
      <c r="AY191" s="176" t="s">
        <v>176</v>
      </c>
    </row>
    <row r="192" spans="2:51" s="174" customFormat="1" ht="12">
      <c r="B192" s="175"/>
      <c r="D192" s="105" t="s">
        <v>186</v>
      </c>
      <c r="E192" s="176" t="s">
        <v>1</v>
      </c>
      <c r="F192" s="177" t="s">
        <v>241</v>
      </c>
      <c r="H192" s="178">
        <v>-5.2</v>
      </c>
      <c r="K192" s="237"/>
      <c r="L192" s="175"/>
      <c r="M192" s="179"/>
      <c r="N192" s="180"/>
      <c r="O192" s="180"/>
      <c r="P192" s="180"/>
      <c r="Q192" s="180"/>
      <c r="R192" s="180"/>
      <c r="S192" s="180"/>
      <c r="T192" s="181"/>
      <c r="AT192" s="176" t="s">
        <v>186</v>
      </c>
      <c r="AU192" s="176" t="s">
        <v>80</v>
      </c>
      <c r="AV192" s="174" t="s">
        <v>80</v>
      </c>
      <c r="AW192" s="174" t="s">
        <v>29</v>
      </c>
      <c r="AX192" s="174" t="s">
        <v>72</v>
      </c>
      <c r="AY192" s="176" t="s">
        <v>176</v>
      </c>
    </row>
    <row r="193" spans="2:51" s="174" customFormat="1" ht="12">
      <c r="B193" s="175"/>
      <c r="D193" s="105" t="s">
        <v>186</v>
      </c>
      <c r="E193" s="176" t="s">
        <v>1</v>
      </c>
      <c r="F193" s="177" t="s">
        <v>242</v>
      </c>
      <c r="H193" s="178">
        <v>-1.08</v>
      </c>
      <c r="K193" s="237"/>
      <c r="L193" s="175"/>
      <c r="M193" s="179"/>
      <c r="N193" s="180"/>
      <c r="O193" s="180"/>
      <c r="P193" s="180"/>
      <c r="Q193" s="180"/>
      <c r="R193" s="180"/>
      <c r="S193" s="180"/>
      <c r="T193" s="181"/>
      <c r="AT193" s="176" t="s">
        <v>186</v>
      </c>
      <c r="AU193" s="176" t="s">
        <v>80</v>
      </c>
      <c r="AV193" s="174" t="s">
        <v>80</v>
      </c>
      <c r="AW193" s="174" t="s">
        <v>29</v>
      </c>
      <c r="AX193" s="174" t="s">
        <v>72</v>
      </c>
      <c r="AY193" s="176" t="s">
        <v>176</v>
      </c>
    </row>
    <row r="194" spans="2:51" s="182" customFormat="1" ht="12">
      <c r="B194" s="183"/>
      <c r="D194" s="105" t="s">
        <v>186</v>
      </c>
      <c r="E194" s="184" t="s">
        <v>1</v>
      </c>
      <c r="F194" s="185" t="s">
        <v>191</v>
      </c>
      <c r="H194" s="186">
        <v>413.543</v>
      </c>
      <c r="K194" s="238"/>
      <c r="L194" s="183"/>
      <c r="M194" s="187"/>
      <c r="N194" s="188"/>
      <c r="O194" s="188"/>
      <c r="P194" s="188"/>
      <c r="Q194" s="188"/>
      <c r="R194" s="188"/>
      <c r="S194" s="188"/>
      <c r="T194" s="189"/>
      <c r="AT194" s="184" t="s">
        <v>186</v>
      </c>
      <c r="AU194" s="184" t="s">
        <v>80</v>
      </c>
      <c r="AV194" s="182" t="s">
        <v>86</v>
      </c>
      <c r="AW194" s="182" t="s">
        <v>29</v>
      </c>
      <c r="AX194" s="182" t="s">
        <v>76</v>
      </c>
      <c r="AY194" s="184" t="s">
        <v>176</v>
      </c>
    </row>
    <row r="195" spans="1:65" s="15" customFormat="1" ht="33" customHeight="1">
      <c r="A195" s="12"/>
      <c r="B195" s="13"/>
      <c r="C195" s="92" t="s">
        <v>126</v>
      </c>
      <c r="D195" s="92" t="s">
        <v>178</v>
      </c>
      <c r="E195" s="93" t="s">
        <v>243</v>
      </c>
      <c r="F195" s="94" t="s">
        <v>244</v>
      </c>
      <c r="G195" s="95" t="s">
        <v>181</v>
      </c>
      <c r="H195" s="96">
        <v>5.773</v>
      </c>
      <c r="I195" s="1">
        <v>0</v>
      </c>
      <c r="J195" s="97">
        <f>ROUND(I195*H195,2)</f>
        <v>0</v>
      </c>
      <c r="K195" s="95" t="s">
        <v>182</v>
      </c>
      <c r="L195" s="13"/>
      <c r="M195" s="98" t="s">
        <v>1</v>
      </c>
      <c r="N195" s="99" t="s">
        <v>37</v>
      </c>
      <c r="O195" s="100"/>
      <c r="P195" s="101">
        <f>O195*H195</f>
        <v>0</v>
      </c>
      <c r="Q195" s="101">
        <v>0</v>
      </c>
      <c r="R195" s="101">
        <f>Q195*H195</f>
        <v>0</v>
      </c>
      <c r="S195" s="101">
        <v>0</v>
      </c>
      <c r="T195" s="102">
        <f>S195*H195</f>
        <v>0</v>
      </c>
      <c r="U195" s="12"/>
      <c r="V195" s="12"/>
      <c r="W195" s="12"/>
      <c r="X195" s="12"/>
      <c r="Y195" s="12"/>
      <c r="Z195" s="12"/>
      <c r="AA195" s="12"/>
      <c r="AB195" s="12"/>
      <c r="AC195" s="12"/>
      <c r="AD195" s="12"/>
      <c r="AE195" s="12"/>
      <c r="AR195" s="103" t="s">
        <v>86</v>
      </c>
      <c r="AT195" s="103" t="s">
        <v>178</v>
      </c>
      <c r="AU195" s="103" t="s">
        <v>80</v>
      </c>
      <c r="AY195" s="5" t="s">
        <v>176</v>
      </c>
      <c r="BE195" s="104">
        <f>IF(N195="základní",J195,0)</f>
        <v>0</v>
      </c>
      <c r="BF195" s="104">
        <f>IF(N195="snížená",J195,0)</f>
        <v>0</v>
      </c>
      <c r="BG195" s="104">
        <f>IF(N195="zákl. přenesená",J195,0)</f>
        <v>0</v>
      </c>
      <c r="BH195" s="104">
        <f>IF(N195="sníž. přenesená",J195,0)</f>
        <v>0</v>
      </c>
      <c r="BI195" s="104">
        <f>IF(N195="nulová",J195,0)</f>
        <v>0</v>
      </c>
      <c r="BJ195" s="5" t="s">
        <v>76</v>
      </c>
      <c r="BK195" s="104">
        <f>ROUND(I195*H195,2)</f>
        <v>0</v>
      </c>
      <c r="BL195" s="5" t="s">
        <v>86</v>
      </c>
      <c r="BM195" s="103" t="s">
        <v>245</v>
      </c>
    </row>
    <row r="196" spans="2:51" s="167" customFormat="1" ht="12">
      <c r="B196" s="168"/>
      <c r="D196" s="105" t="s">
        <v>186</v>
      </c>
      <c r="E196" s="169" t="s">
        <v>1</v>
      </c>
      <c r="F196" s="170" t="s">
        <v>246</v>
      </c>
      <c r="H196" s="169" t="s">
        <v>1</v>
      </c>
      <c r="K196" s="236"/>
      <c r="L196" s="168"/>
      <c r="M196" s="171"/>
      <c r="N196" s="172"/>
      <c r="O196" s="172"/>
      <c r="P196" s="172"/>
      <c r="Q196" s="172"/>
      <c r="R196" s="172"/>
      <c r="S196" s="172"/>
      <c r="T196" s="173"/>
      <c r="AT196" s="169" t="s">
        <v>186</v>
      </c>
      <c r="AU196" s="169" t="s">
        <v>80</v>
      </c>
      <c r="AV196" s="167" t="s">
        <v>76</v>
      </c>
      <c r="AW196" s="167" t="s">
        <v>29</v>
      </c>
      <c r="AX196" s="167" t="s">
        <v>72</v>
      </c>
      <c r="AY196" s="169" t="s">
        <v>176</v>
      </c>
    </row>
    <row r="197" spans="2:51" s="167" customFormat="1" ht="12">
      <c r="B197" s="168"/>
      <c r="D197" s="105" t="s">
        <v>186</v>
      </c>
      <c r="E197" s="169" t="s">
        <v>1</v>
      </c>
      <c r="F197" s="170" t="s">
        <v>247</v>
      </c>
      <c r="H197" s="169" t="s">
        <v>1</v>
      </c>
      <c r="K197" s="236"/>
      <c r="L197" s="168"/>
      <c r="M197" s="171"/>
      <c r="N197" s="172"/>
      <c r="O197" s="172"/>
      <c r="P197" s="172"/>
      <c r="Q197" s="172"/>
      <c r="R197" s="172"/>
      <c r="S197" s="172"/>
      <c r="T197" s="173"/>
      <c r="AT197" s="169" t="s">
        <v>186</v>
      </c>
      <c r="AU197" s="169" t="s">
        <v>80</v>
      </c>
      <c r="AV197" s="167" t="s">
        <v>76</v>
      </c>
      <c r="AW197" s="167" t="s">
        <v>29</v>
      </c>
      <c r="AX197" s="167" t="s">
        <v>72</v>
      </c>
      <c r="AY197" s="169" t="s">
        <v>176</v>
      </c>
    </row>
    <row r="198" spans="2:51" s="174" customFormat="1" ht="12">
      <c r="B198" s="175"/>
      <c r="D198" s="105" t="s">
        <v>186</v>
      </c>
      <c r="E198" s="176" t="s">
        <v>1</v>
      </c>
      <c r="F198" s="177" t="s">
        <v>248</v>
      </c>
      <c r="H198" s="178">
        <v>2.263</v>
      </c>
      <c r="K198" s="237"/>
      <c r="L198" s="175"/>
      <c r="M198" s="179"/>
      <c r="N198" s="180"/>
      <c r="O198" s="180"/>
      <c r="P198" s="180"/>
      <c r="Q198" s="180"/>
      <c r="R198" s="180"/>
      <c r="S198" s="180"/>
      <c r="T198" s="181"/>
      <c r="AT198" s="176" t="s">
        <v>186</v>
      </c>
      <c r="AU198" s="176" t="s">
        <v>80</v>
      </c>
      <c r="AV198" s="174" t="s">
        <v>80</v>
      </c>
      <c r="AW198" s="174" t="s">
        <v>29</v>
      </c>
      <c r="AX198" s="174" t="s">
        <v>72</v>
      </c>
      <c r="AY198" s="176" t="s">
        <v>176</v>
      </c>
    </row>
    <row r="199" spans="2:51" s="174" customFormat="1" ht="12">
      <c r="B199" s="175"/>
      <c r="D199" s="105" t="s">
        <v>186</v>
      </c>
      <c r="E199" s="176" t="s">
        <v>1</v>
      </c>
      <c r="F199" s="177" t="s">
        <v>249</v>
      </c>
      <c r="H199" s="178">
        <v>3.51</v>
      </c>
      <c r="K199" s="237"/>
      <c r="L199" s="175"/>
      <c r="M199" s="179"/>
      <c r="N199" s="180"/>
      <c r="O199" s="180"/>
      <c r="P199" s="180"/>
      <c r="Q199" s="180"/>
      <c r="R199" s="180"/>
      <c r="S199" s="180"/>
      <c r="T199" s="181"/>
      <c r="AT199" s="176" t="s">
        <v>186</v>
      </c>
      <c r="AU199" s="176" t="s">
        <v>80</v>
      </c>
      <c r="AV199" s="174" t="s">
        <v>80</v>
      </c>
      <c r="AW199" s="174" t="s">
        <v>29</v>
      </c>
      <c r="AX199" s="174" t="s">
        <v>72</v>
      </c>
      <c r="AY199" s="176" t="s">
        <v>176</v>
      </c>
    </row>
    <row r="200" spans="2:51" s="182" customFormat="1" ht="12">
      <c r="B200" s="183"/>
      <c r="D200" s="105" t="s">
        <v>186</v>
      </c>
      <c r="E200" s="184" t="s">
        <v>1</v>
      </c>
      <c r="F200" s="185" t="s">
        <v>191</v>
      </c>
      <c r="H200" s="186">
        <v>5.773</v>
      </c>
      <c r="K200" s="238"/>
      <c r="L200" s="183"/>
      <c r="M200" s="187"/>
      <c r="N200" s="188"/>
      <c r="O200" s="188"/>
      <c r="P200" s="188"/>
      <c r="Q200" s="188"/>
      <c r="R200" s="188"/>
      <c r="S200" s="188"/>
      <c r="T200" s="189"/>
      <c r="AT200" s="184" t="s">
        <v>186</v>
      </c>
      <c r="AU200" s="184" t="s">
        <v>80</v>
      </c>
      <c r="AV200" s="182" t="s">
        <v>86</v>
      </c>
      <c r="AW200" s="182" t="s">
        <v>29</v>
      </c>
      <c r="AX200" s="182" t="s">
        <v>76</v>
      </c>
      <c r="AY200" s="184" t="s">
        <v>176</v>
      </c>
    </row>
    <row r="201" spans="1:65" s="15" customFormat="1" ht="24.2" customHeight="1">
      <c r="A201" s="12"/>
      <c r="B201" s="13"/>
      <c r="C201" s="92" t="s">
        <v>129</v>
      </c>
      <c r="D201" s="92" t="s">
        <v>178</v>
      </c>
      <c r="E201" s="93" t="s">
        <v>250</v>
      </c>
      <c r="F201" s="94" t="s">
        <v>251</v>
      </c>
      <c r="G201" s="95" t="s">
        <v>181</v>
      </c>
      <c r="H201" s="96">
        <v>4.32</v>
      </c>
      <c r="I201" s="1">
        <v>0</v>
      </c>
      <c r="J201" s="97">
        <f>ROUND(I201*H201,2)</f>
        <v>0</v>
      </c>
      <c r="K201" s="95" t="s">
        <v>182</v>
      </c>
      <c r="L201" s="13"/>
      <c r="M201" s="98" t="s">
        <v>1</v>
      </c>
      <c r="N201" s="99" t="s">
        <v>37</v>
      </c>
      <c r="O201" s="100"/>
      <c r="P201" s="101">
        <f>O201*H201</f>
        <v>0</v>
      </c>
      <c r="Q201" s="101">
        <v>0</v>
      </c>
      <c r="R201" s="101">
        <f>Q201*H201</f>
        <v>0</v>
      </c>
      <c r="S201" s="101">
        <v>0</v>
      </c>
      <c r="T201" s="102">
        <f>S201*H201</f>
        <v>0</v>
      </c>
      <c r="U201" s="12"/>
      <c r="V201" s="12"/>
      <c r="W201" s="12"/>
      <c r="X201" s="12"/>
      <c r="Y201" s="12"/>
      <c r="Z201" s="12"/>
      <c r="AA201" s="12"/>
      <c r="AB201" s="12"/>
      <c r="AC201" s="12"/>
      <c r="AD201" s="12"/>
      <c r="AE201" s="12"/>
      <c r="AR201" s="103" t="s">
        <v>86</v>
      </c>
      <c r="AT201" s="103" t="s">
        <v>178</v>
      </c>
      <c r="AU201" s="103" t="s">
        <v>80</v>
      </c>
      <c r="AY201" s="5" t="s">
        <v>176</v>
      </c>
      <c r="BE201" s="104">
        <f>IF(N201="základní",J201,0)</f>
        <v>0</v>
      </c>
      <c r="BF201" s="104">
        <f>IF(N201="snížená",J201,0)</f>
        <v>0</v>
      </c>
      <c r="BG201" s="104">
        <f>IF(N201="zákl. přenesená",J201,0)</f>
        <v>0</v>
      </c>
      <c r="BH201" s="104">
        <f>IF(N201="sníž. přenesená",J201,0)</f>
        <v>0</v>
      </c>
      <c r="BI201" s="104">
        <f>IF(N201="nulová",J201,0)</f>
        <v>0</v>
      </c>
      <c r="BJ201" s="5" t="s">
        <v>76</v>
      </c>
      <c r="BK201" s="104">
        <f>ROUND(I201*H201,2)</f>
        <v>0</v>
      </c>
      <c r="BL201" s="5" t="s">
        <v>86</v>
      </c>
      <c r="BM201" s="103" t="s">
        <v>252</v>
      </c>
    </row>
    <row r="202" spans="2:51" s="167" customFormat="1" ht="12">
      <c r="B202" s="168"/>
      <c r="D202" s="105" t="s">
        <v>186</v>
      </c>
      <c r="E202" s="169" t="s">
        <v>1</v>
      </c>
      <c r="F202" s="170" t="s">
        <v>253</v>
      </c>
      <c r="H202" s="169" t="s">
        <v>1</v>
      </c>
      <c r="K202" s="236"/>
      <c r="L202" s="168"/>
      <c r="M202" s="171"/>
      <c r="N202" s="172"/>
      <c r="O202" s="172"/>
      <c r="P202" s="172"/>
      <c r="Q202" s="172"/>
      <c r="R202" s="172"/>
      <c r="S202" s="172"/>
      <c r="T202" s="173"/>
      <c r="AT202" s="169" t="s">
        <v>186</v>
      </c>
      <c r="AU202" s="169" t="s">
        <v>80</v>
      </c>
      <c r="AV202" s="167" t="s">
        <v>76</v>
      </c>
      <c r="AW202" s="167" t="s">
        <v>29</v>
      </c>
      <c r="AX202" s="167" t="s">
        <v>72</v>
      </c>
      <c r="AY202" s="169" t="s">
        <v>176</v>
      </c>
    </row>
    <row r="203" spans="2:51" s="174" customFormat="1" ht="12">
      <c r="B203" s="175"/>
      <c r="D203" s="105" t="s">
        <v>186</v>
      </c>
      <c r="E203" s="176" t="s">
        <v>1</v>
      </c>
      <c r="F203" s="177" t="s">
        <v>254</v>
      </c>
      <c r="H203" s="178">
        <v>4.32</v>
      </c>
      <c r="K203" s="237"/>
      <c r="L203" s="175"/>
      <c r="M203" s="179"/>
      <c r="N203" s="180"/>
      <c r="O203" s="180"/>
      <c r="P203" s="180"/>
      <c r="Q203" s="180"/>
      <c r="R203" s="180"/>
      <c r="S203" s="180"/>
      <c r="T203" s="181"/>
      <c r="AT203" s="176" t="s">
        <v>186</v>
      </c>
      <c r="AU203" s="176" t="s">
        <v>80</v>
      </c>
      <c r="AV203" s="174" t="s">
        <v>80</v>
      </c>
      <c r="AW203" s="174" t="s">
        <v>29</v>
      </c>
      <c r="AX203" s="174" t="s">
        <v>72</v>
      </c>
      <c r="AY203" s="176" t="s">
        <v>176</v>
      </c>
    </row>
    <row r="204" spans="2:51" s="182" customFormat="1" ht="12">
      <c r="B204" s="183"/>
      <c r="D204" s="105" t="s">
        <v>186</v>
      </c>
      <c r="E204" s="184" t="s">
        <v>1</v>
      </c>
      <c r="F204" s="185" t="s">
        <v>191</v>
      </c>
      <c r="H204" s="186">
        <v>4.32</v>
      </c>
      <c r="K204" s="238"/>
      <c r="L204" s="183"/>
      <c r="M204" s="187"/>
      <c r="N204" s="188"/>
      <c r="O204" s="188"/>
      <c r="P204" s="188"/>
      <c r="Q204" s="188"/>
      <c r="R204" s="188"/>
      <c r="S204" s="188"/>
      <c r="T204" s="189"/>
      <c r="AT204" s="184" t="s">
        <v>186</v>
      </c>
      <c r="AU204" s="184" t="s">
        <v>80</v>
      </c>
      <c r="AV204" s="182" t="s">
        <v>86</v>
      </c>
      <c r="AW204" s="182" t="s">
        <v>29</v>
      </c>
      <c r="AX204" s="182" t="s">
        <v>76</v>
      </c>
      <c r="AY204" s="184" t="s">
        <v>176</v>
      </c>
    </row>
    <row r="205" spans="2:63" s="79" customFormat="1" ht="22.7" customHeight="1">
      <c r="B205" s="80"/>
      <c r="D205" s="81" t="s">
        <v>71</v>
      </c>
      <c r="E205" s="90" t="s">
        <v>86</v>
      </c>
      <c r="F205" s="90" t="s">
        <v>255</v>
      </c>
      <c r="J205" s="91">
        <f>BK205</f>
        <v>0</v>
      </c>
      <c r="K205" s="88"/>
      <c r="L205" s="80"/>
      <c r="M205" s="84"/>
      <c r="N205" s="85"/>
      <c r="O205" s="85"/>
      <c r="P205" s="86">
        <f>SUM(P206:P212)</f>
        <v>0</v>
      </c>
      <c r="Q205" s="85"/>
      <c r="R205" s="86">
        <f>SUM(R206:R212)</f>
        <v>0</v>
      </c>
      <c r="S205" s="85"/>
      <c r="T205" s="87">
        <f>SUM(T206:T212)</f>
        <v>0</v>
      </c>
      <c r="AR205" s="81" t="s">
        <v>76</v>
      </c>
      <c r="AT205" s="88" t="s">
        <v>71</v>
      </c>
      <c r="AU205" s="88" t="s">
        <v>76</v>
      </c>
      <c r="AY205" s="81" t="s">
        <v>176</v>
      </c>
      <c r="BK205" s="89">
        <f>SUM(BK206:BK212)</f>
        <v>0</v>
      </c>
    </row>
    <row r="206" spans="1:65" s="15" customFormat="1" ht="24.2" customHeight="1">
      <c r="A206" s="12"/>
      <c r="B206" s="13"/>
      <c r="C206" s="92" t="s">
        <v>256</v>
      </c>
      <c r="D206" s="92" t="s">
        <v>178</v>
      </c>
      <c r="E206" s="93" t="s">
        <v>257</v>
      </c>
      <c r="F206" s="94" t="s">
        <v>258</v>
      </c>
      <c r="G206" s="95" t="s">
        <v>259</v>
      </c>
      <c r="H206" s="96">
        <v>13</v>
      </c>
      <c r="I206" s="1">
        <v>0</v>
      </c>
      <c r="J206" s="97">
        <f>ROUND(I206*H206,2)</f>
        <v>0</v>
      </c>
      <c r="K206" s="95" t="s">
        <v>182</v>
      </c>
      <c r="L206" s="13"/>
      <c r="M206" s="98" t="s">
        <v>1</v>
      </c>
      <c r="N206" s="99" t="s">
        <v>37</v>
      </c>
      <c r="O206" s="100"/>
      <c r="P206" s="101">
        <f>O206*H206</f>
        <v>0</v>
      </c>
      <c r="Q206" s="101">
        <v>0</v>
      </c>
      <c r="R206" s="101">
        <f>Q206*H206</f>
        <v>0</v>
      </c>
      <c r="S206" s="101">
        <v>0</v>
      </c>
      <c r="T206" s="102">
        <f>S206*H206</f>
        <v>0</v>
      </c>
      <c r="U206" s="12"/>
      <c r="V206" s="12"/>
      <c r="W206" s="12"/>
      <c r="X206" s="12"/>
      <c r="Y206" s="12"/>
      <c r="Z206" s="12"/>
      <c r="AA206" s="12"/>
      <c r="AB206" s="12"/>
      <c r="AC206" s="12"/>
      <c r="AD206" s="12"/>
      <c r="AE206" s="12"/>
      <c r="AR206" s="103" t="s">
        <v>86</v>
      </c>
      <c r="AT206" s="103" t="s">
        <v>178</v>
      </c>
      <c r="AU206" s="103" t="s">
        <v>80</v>
      </c>
      <c r="AY206" s="5" t="s">
        <v>176</v>
      </c>
      <c r="BE206" s="104">
        <f>IF(N206="základní",J206,0)</f>
        <v>0</v>
      </c>
      <c r="BF206" s="104">
        <f>IF(N206="snížená",J206,0)</f>
        <v>0</v>
      </c>
      <c r="BG206" s="104">
        <f>IF(N206="zákl. přenesená",J206,0)</f>
        <v>0</v>
      </c>
      <c r="BH206" s="104">
        <f>IF(N206="sníž. přenesená",J206,0)</f>
        <v>0</v>
      </c>
      <c r="BI206" s="104">
        <f>IF(N206="nulová",J206,0)</f>
        <v>0</v>
      </c>
      <c r="BJ206" s="5" t="s">
        <v>76</v>
      </c>
      <c r="BK206" s="104">
        <f>ROUND(I206*H206,2)</f>
        <v>0</v>
      </c>
      <c r="BL206" s="5" t="s">
        <v>86</v>
      </c>
      <c r="BM206" s="103" t="s">
        <v>260</v>
      </c>
    </row>
    <row r="207" spans="2:51" s="167" customFormat="1" ht="12">
      <c r="B207" s="168"/>
      <c r="D207" s="105" t="s">
        <v>186</v>
      </c>
      <c r="E207" s="169" t="s">
        <v>1</v>
      </c>
      <c r="F207" s="170" t="s">
        <v>261</v>
      </c>
      <c r="H207" s="169" t="s">
        <v>1</v>
      </c>
      <c r="K207" s="236"/>
      <c r="L207" s="168"/>
      <c r="M207" s="171"/>
      <c r="N207" s="172"/>
      <c r="O207" s="172"/>
      <c r="P207" s="172"/>
      <c r="Q207" s="172"/>
      <c r="R207" s="172"/>
      <c r="S207" s="172"/>
      <c r="T207" s="173"/>
      <c r="AT207" s="169" t="s">
        <v>186</v>
      </c>
      <c r="AU207" s="169" t="s">
        <v>80</v>
      </c>
      <c r="AV207" s="167" t="s">
        <v>76</v>
      </c>
      <c r="AW207" s="167" t="s">
        <v>29</v>
      </c>
      <c r="AX207" s="167" t="s">
        <v>72</v>
      </c>
      <c r="AY207" s="169" t="s">
        <v>176</v>
      </c>
    </row>
    <row r="208" spans="2:51" s="167" customFormat="1" ht="22.5">
      <c r="B208" s="168"/>
      <c r="D208" s="105" t="s">
        <v>186</v>
      </c>
      <c r="E208" s="169" t="s">
        <v>1</v>
      </c>
      <c r="F208" s="170" t="s">
        <v>262</v>
      </c>
      <c r="H208" s="169" t="s">
        <v>1</v>
      </c>
      <c r="K208" s="236"/>
      <c r="L208" s="168"/>
      <c r="M208" s="171"/>
      <c r="N208" s="172"/>
      <c r="O208" s="172"/>
      <c r="P208" s="172"/>
      <c r="Q208" s="172"/>
      <c r="R208" s="172"/>
      <c r="S208" s="172"/>
      <c r="T208" s="173"/>
      <c r="AT208" s="169" t="s">
        <v>186</v>
      </c>
      <c r="AU208" s="169" t="s">
        <v>80</v>
      </c>
      <c r="AV208" s="167" t="s">
        <v>76</v>
      </c>
      <c r="AW208" s="167" t="s">
        <v>29</v>
      </c>
      <c r="AX208" s="167" t="s">
        <v>72</v>
      </c>
      <c r="AY208" s="169" t="s">
        <v>176</v>
      </c>
    </row>
    <row r="209" spans="2:51" s="167" customFormat="1" ht="12">
      <c r="B209" s="168"/>
      <c r="D209" s="105" t="s">
        <v>186</v>
      </c>
      <c r="E209" s="169" t="s">
        <v>1</v>
      </c>
      <c r="F209" s="170" t="s">
        <v>263</v>
      </c>
      <c r="H209" s="169" t="s">
        <v>1</v>
      </c>
      <c r="K209" s="236"/>
      <c r="L209" s="168"/>
      <c r="M209" s="171"/>
      <c r="N209" s="172"/>
      <c r="O209" s="172"/>
      <c r="P209" s="172"/>
      <c r="Q209" s="172"/>
      <c r="R209" s="172"/>
      <c r="S209" s="172"/>
      <c r="T209" s="173"/>
      <c r="AT209" s="169" t="s">
        <v>186</v>
      </c>
      <c r="AU209" s="169" t="s">
        <v>80</v>
      </c>
      <c r="AV209" s="167" t="s">
        <v>76</v>
      </c>
      <c r="AW209" s="167" t="s">
        <v>29</v>
      </c>
      <c r="AX209" s="167" t="s">
        <v>72</v>
      </c>
      <c r="AY209" s="169" t="s">
        <v>176</v>
      </c>
    </row>
    <row r="210" spans="2:51" s="174" customFormat="1" ht="12">
      <c r="B210" s="175"/>
      <c r="D210" s="105" t="s">
        <v>186</v>
      </c>
      <c r="E210" s="176" t="s">
        <v>1</v>
      </c>
      <c r="F210" s="177" t="s">
        <v>264</v>
      </c>
      <c r="H210" s="178">
        <v>13</v>
      </c>
      <c r="K210" s="237"/>
      <c r="L210" s="175"/>
      <c r="M210" s="179"/>
      <c r="N210" s="180"/>
      <c r="O210" s="180"/>
      <c r="P210" s="180"/>
      <c r="Q210" s="180"/>
      <c r="R210" s="180"/>
      <c r="S210" s="180"/>
      <c r="T210" s="181"/>
      <c r="AT210" s="176" t="s">
        <v>186</v>
      </c>
      <c r="AU210" s="176" t="s">
        <v>80</v>
      </c>
      <c r="AV210" s="174" t="s">
        <v>80</v>
      </c>
      <c r="AW210" s="174" t="s">
        <v>29</v>
      </c>
      <c r="AX210" s="174" t="s">
        <v>72</v>
      </c>
      <c r="AY210" s="176" t="s">
        <v>176</v>
      </c>
    </row>
    <row r="211" spans="2:51" s="182" customFormat="1" ht="12">
      <c r="B211" s="183"/>
      <c r="D211" s="105" t="s">
        <v>186</v>
      </c>
      <c r="E211" s="184" t="s">
        <v>1</v>
      </c>
      <c r="F211" s="185" t="s">
        <v>191</v>
      </c>
      <c r="H211" s="186">
        <v>13</v>
      </c>
      <c r="K211" s="238"/>
      <c r="L211" s="183"/>
      <c r="M211" s="187"/>
      <c r="N211" s="188"/>
      <c r="O211" s="188"/>
      <c r="P211" s="188"/>
      <c r="Q211" s="188"/>
      <c r="R211" s="188"/>
      <c r="S211" s="188"/>
      <c r="T211" s="189"/>
      <c r="AT211" s="184" t="s">
        <v>186</v>
      </c>
      <c r="AU211" s="184" t="s">
        <v>80</v>
      </c>
      <c r="AV211" s="182" t="s">
        <v>86</v>
      </c>
      <c r="AW211" s="182" t="s">
        <v>29</v>
      </c>
      <c r="AX211" s="182" t="s">
        <v>76</v>
      </c>
      <c r="AY211" s="184" t="s">
        <v>176</v>
      </c>
    </row>
    <row r="212" spans="1:65" s="15" customFormat="1" ht="16.5" customHeight="1">
      <c r="A212" s="12"/>
      <c r="B212" s="13"/>
      <c r="C212" s="190" t="s">
        <v>211</v>
      </c>
      <c r="D212" s="190" t="s">
        <v>265</v>
      </c>
      <c r="E212" s="191" t="s">
        <v>266</v>
      </c>
      <c r="F212" s="192" t="s">
        <v>267</v>
      </c>
      <c r="G212" s="193" t="s">
        <v>259</v>
      </c>
      <c r="H212" s="194">
        <v>13</v>
      </c>
      <c r="I212" s="2">
        <v>0</v>
      </c>
      <c r="J212" s="195">
        <f>ROUND(I212*H212,2)</f>
        <v>0</v>
      </c>
      <c r="K212" s="193" t="s">
        <v>1898</v>
      </c>
      <c r="L212" s="196"/>
      <c r="M212" s="197" t="s">
        <v>1</v>
      </c>
      <c r="N212" s="198" t="s">
        <v>37</v>
      </c>
      <c r="O212" s="100"/>
      <c r="P212" s="101">
        <f>O212*H212</f>
        <v>0</v>
      </c>
      <c r="Q212" s="101">
        <v>0</v>
      </c>
      <c r="R212" s="101">
        <f>Q212*H212</f>
        <v>0</v>
      </c>
      <c r="S212" s="101">
        <v>0</v>
      </c>
      <c r="T212" s="102">
        <f>S212*H212</f>
        <v>0</v>
      </c>
      <c r="U212" s="12"/>
      <c r="V212" s="12"/>
      <c r="W212" s="12"/>
      <c r="X212" s="12"/>
      <c r="Y212" s="12"/>
      <c r="Z212" s="12"/>
      <c r="AA212" s="12"/>
      <c r="AB212" s="12"/>
      <c r="AC212" s="12"/>
      <c r="AD212" s="12"/>
      <c r="AE212" s="12"/>
      <c r="AR212" s="103" t="s">
        <v>98</v>
      </c>
      <c r="AT212" s="103" t="s">
        <v>265</v>
      </c>
      <c r="AU212" s="103" t="s">
        <v>80</v>
      </c>
      <c r="AY212" s="5" t="s">
        <v>176</v>
      </c>
      <c r="BE212" s="104">
        <f>IF(N212="základní",J212,0)</f>
        <v>0</v>
      </c>
      <c r="BF212" s="104">
        <f>IF(N212="snížená",J212,0)</f>
        <v>0</v>
      </c>
      <c r="BG212" s="104">
        <f>IF(N212="zákl. přenesená",J212,0)</f>
        <v>0</v>
      </c>
      <c r="BH212" s="104">
        <f>IF(N212="sníž. přenesená",J212,0)</f>
        <v>0</v>
      </c>
      <c r="BI212" s="104">
        <f>IF(N212="nulová",J212,0)</f>
        <v>0</v>
      </c>
      <c r="BJ212" s="5" t="s">
        <v>76</v>
      </c>
      <c r="BK212" s="104">
        <f>ROUND(I212*H212,2)</f>
        <v>0</v>
      </c>
      <c r="BL212" s="5" t="s">
        <v>86</v>
      </c>
      <c r="BM212" s="103" t="s">
        <v>268</v>
      </c>
    </row>
    <row r="213" spans="2:63" s="79" customFormat="1" ht="22.7" customHeight="1">
      <c r="B213" s="80"/>
      <c r="D213" s="81" t="s">
        <v>71</v>
      </c>
      <c r="E213" s="90" t="s">
        <v>92</v>
      </c>
      <c r="F213" s="90" t="s">
        <v>269</v>
      </c>
      <c r="J213" s="91">
        <f>BK213</f>
        <v>0</v>
      </c>
      <c r="K213" s="88"/>
      <c r="L213" s="80"/>
      <c r="M213" s="84"/>
      <c r="N213" s="85"/>
      <c r="O213" s="85"/>
      <c r="P213" s="86">
        <f>SUM(P214:P628)</f>
        <v>0</v>
      </c>
      <c r="Q213" s="85"/>
      <c r="R213" s="86">
        <f>SUM(R214:R628)</f>
        <v>0</v>
      </c>
      <c r="S213" s="85"/>
      <c r="T213" s="87">
        <f>SUM(T214:T628)</f>
        <v>0</v>
      </c>
      <c r="AR213" s="81" t="s">
        <v>76</v>
      </c>
      <c r="AT213" s="88" t="s">
        <v>71</v>
      </c>
      <c r="AU213" s="88" t="s">
        <v>76</v>
      </c>
      <c r="AY213" s="81" t="s">
        <v>176</v>
      </c>
      <c r="BK213" s="89">
        <f>SUM(BK214:BK628)</f>
        <v>0</v>
      </c>
    </row>
    <row r="214" spans="1:65" s="15" customFormat="1" ht="24.2" customHeight="1">
      <c r="A214" s="12"/>
      <c r="B214" s="13"/>
      <c r="C214" s="92" t="s">
        <v>264</v>
      </c>
      <c r="D214" s="92" t="s">
        <v>178</v>
      </c>
      <c r="E214" s="93" t="s">
        <v>270</v>
      </c>
      <c r="F214" s="94" t="s">
        <v>271</v>
      </c>
      <c r="G214" s="95" t="s">
        <v>181</v>
      </c>
      <c r="H214" s="96">
        <v>30.6</v>
      </c>
      <c r="I214" s="1">
        <v>0</v>
      </c>
      <c r="J214" s="97">
        <f>ROUND(I214*H214,2)</f>
        <v>0</v>
      </c>
      <c r="K214" s="95" t="s">
        <v>182</v>
      </c>
      <c r="L214" s="13"/>
      <c r="M214" s="98" t="s">
        <v>1</v>
      </c>
      <c r="N214" s="99" t="s">
        <v>37</v>
      </c>
      <c r="O214" s="100"/>
      <c r="P214" s="101">
        <f>O214*H214</f>
        <v>0</v>
      </c>
      <c r="Q214" s="101">
        <v>0</v>
      </c>
      <c r="R214" s="101">
        <f>Q214*H214</f>
        <v>0</v>
      </c>
      <c r="S214" s="101">
        <v>0</v>
      </c>
      <c r="T214" s="102">
        <f>S214*H214</f>
        <v>0</v>
      </c>
      <c r="U214" s="12"/>
      <c r="V214" s="12"/>
      <c r="W214" s="12"/>
      <c r="X214" s="12"/>
      <c r="Y214" s="12"/>
      <c r="Z214" s="12"/>
      <c r="AA214" s="12"/>
      <c r="AB214" s="12"/>
      <c r="AC214" s="12"/>
      <c r="AD214" s="12"/>
      <c r="AE214" s="12"/>
      <c r="AR214" s="103" t="s">
        <v>86</v>
      </c>
      <c r="AT214" s="103" t="s">
        <v>178</v>
      </c>
      <c r="AU214" s="103" t="s">
        <v>80</v>
      </c>
      <c r="AY214" s="5" t="s">
        <v>176</v>
      </c>
      <c r="BE214" s="104">
        <f>IF(N214="základní",J214,0)</f>
        <v>0</v>
      </c>
      <c r="BF214" s="104">
        <f>IF(N214="snížená",J214,0)</f>
        <v>0</v>
      </c>
      <c r="BG214" s="104">
        <f>IF(N214="zákl. přenesená",J214,0)</f>
        <v>0</v>
      </c>
      <c r="BH214" s="104">
        <f>IF(N214="sníž. přenesená",J214,0)</f>
        <v>0</v>
      </c>
      <c r="BI214" s="104">
        <f>IF(N214="nulová",J214,0)</f>
        <v>0</v>
      </c>
      <c r="BJ214" s="5" t="s">
        <v>76</v>
      </c>
      <c r="BK214" s="104">
        <f>ROUND(I214*H214,2)</f>
        <v>0</v>
      </c>
      <c r="BL214" s="5" t="s">
        <v>86</v>
      </c>
      <c r="BM214" s="103" t="s">
        <v>272</v>
      </c>
    </row>
    <row r="215" spans="2:51" s="167" customFormat="1" ht="12">
      <c r="B215" s="168"/>
      <c r="D215" s="105" t="s">
        <v>186</v>
      </c>
      <c r="E215" s="169" t="s">
        <v>1</v>
      </c>
      <c r="F215" s="170" t="s">
        <v>273</v>
      </c>
      <c r="H215" s="169" t="s">
        <v>1</v>
      </c>
      <c r="K215" s="236"/>
      <c r="L215" s="168"/>
      <c r="M215" s="171"/>
      <c r="N215" s="172"/>
      <c r="O215" s="172"/>
      <c r="P215" s="172"/>
      <c r="Q215" s="172"/>
      <c r="R215" s="172"/>
      <c r="S215" s="172"/>
      <c r="T215" s="173"/>
      <c r="AT215" s="169" t="s">
        <v>186</v>
      </c>
      <c r="AU215" s="169" t="s">
        <v>80</v>
      </c>
      <c r="AV215" s="167" t="s">
        <v>76</v>
      </c>
      <c r="AW215" s="167" t="s">
        <v>29</v>
      </c>
      <c r="AX215" s="167" t="s">
        <v>72</v>
      </c>
      <c r="AY215" s="169" t="s">
        <v>176</v>
      </c>
    </row>
    <row r="216" spans="2:51" s="167" customFormat="1" ht="12">
      <c r="B216" s="168"/>
      <c r="D216" s="105" t="s">
        <v>186</v>
      </c>
      <c r="E216" s="169" t="s">
        <v>1</v>
      </c>
      <c r="F216" s="170" t="s">
        <v>274</v>
      </c>
      <c r="H216" s="169" t="s">
        <v>1</v>
      </c>
      <c r="K216" s="236"/>
      <c r="L216" s="168"/>
      <c r="M216" s="171"/>
      <c r="N216" s="172"/>
      <c r="O216" s="172"/>
      <c r="P216" s="172"/>
      <c r="Q216" s="172"/>
      <c r="R216" s="172"/>
      <c r="S216" s="172"/>
      <c r="T216" s="173"/>
      <c r="AT216" s="169" t="s">
        <v>186</v>
      </c>
      <c r="AU216" s="169" t="s">
        <v>80</v>
      </c>
      <c r="AV216" s="167" t="s">
        <v>76</v>
      </c>
      <c r="AW216" s="167" t="s">
        <v>29</v>
      </c>
      <c r="AX216" s="167" t="s">
        <v>72</v>
      </c>
      <c r="AY216" s="169" t="s">
        <v>176</v>
      </c>
    </row>
    <row r="217" spans="2:51" s="174" customFormat="1" ht="12">
      <c r="B217" s="175"/>
      <c r="D217" s="105" t="s">
        <v>186</v>
      </c>
      <c r="E217" s="176" t="s">
        <v>1</v>
      </c>
      <c r="F217" s="177" t="s">
        <v>275</v>
      </c>
      <c r="H217" s="178">
        <v>30.6</v>
      </c>
      <c r="K217" s="237"/>
      <c r="L217" s="175"/>
      <c r="M217" s="179"/>
      <c r="N217" s="180"/>
      <c r="O217" s="180"/>
      <c r="P217" s="180"/>
      <c r="Q217" s="180"/>
      <c r="R217" s="180"/>
      <c r="S217" s="180"/>
      <c r="T217" s="181"/>
      <c r="AT217" s="176" t="s">
        <v>186</v>
      </c>
      <c r="AU217" s="176" t="s">
        <v>80</v>
      </c>
      <c r="AV217" s="174" t="s">
        <v>80</v>
      </c>
      <c r="AW217" s="174" t="s">
        <v>29</v>
      </c>
      <c r="AX217" s="174" t="s">
        <v>72</v>
      </c>
      <c r="AY217" s="176" t="s">
        <v>176</v>
      </c>
    </row>
    <row r="218" spans="2:51" s="182" customFormat="1" ht="12">
      <c r="B218" s="183"/>
      <c r="D218" s="105" t="s">
        <v>186</v>
      </c>
      <c r="E218" s="184" t="s">
        <v>1</v>
      </c>
      <c r="F218" s="185" t="s">
        <v>191</v>
      </c>
      <c r="H218" s="186">
        <v>30.6</v>
      </c>
      <c r="K218" s="238"/>
      <c r="L218" s="183"/>
      <c r="M218" s="187"/>
      <c r="N218" s="188"/>
      <c r="O218" s="188"/>
      <c r="P218" s="188"/>
      <c r="Q218" s="188"/>
      <c r="R218" s="188"/>
      <c r="S218" s="188"/>
      <c r="T218" s="189"/>
      <c r="AT218" s="184" t="s">
        <v>186</v>
      </c>
      <c r="AU218" s="184" t="s">
        <v>80</v>
      </c>
      <c r="AV218" s="182" t="s">
        <v>86</v>
      </c>
      <c r="AW218" s="182" t="s">
        <v>29</v>
      </c>
      <c r="AX218" s="182" t="s">
        <v>76</v>
      </c>
      <c r="AY218" s="184" t="s">
        <v>176</v>
      </c>
    </row>
    <row r="219" spans="1:65" s="15" customFormat="1" ht="24.2" customHeight="1">
      <c r="A219" s="12"/>
      <c r="B219" s="13"/>
      <c r="C219" s="92" t="s">
        <v>222</v>
      </c>
      <c r="D219" s="92" t="s">
        <v>178</v>
      </c>
      <c r="E219" s="93" t="s">
        <v>276</v>
      </c>
      <c r="F219" s="94" t="s">
        <v>277</v>
      </c>
      <c r="G219" s="95" t="s">
        <v>259</v>
      </c>
      <c r="H219" s="96">
        <v>5</v>
      </c>
      <c r="I219" s="1">
        <v>0</v>
      </c>
      <c r="J219" s="97">
        <f>ROUND(I219*H219,2)</f>
        <v>0</v>
      </c>
      <c r="K219" s="95" t="s">
        <v>182</v>
      </c>
      <c r="L219" s="13"/>
      <c r="M219" s="98" t="s">
        <v>1</v>
      </c>
      <c r="N219" s="99" t="s">
        <v>37</v>
      </c>
      <c r="O219" s="100"/>
      <c r="P219" s="101">
        <f>O219*H219</f>
        <v>0</v>
      </c>
      <c r="Q219" s="101">
        <v>0</v>
      </c>
      <c r="R219" s="101">
        <f>Q219*H219</f>
        <v>0</v>
      </c>
      <c r="S219" s="101">
        <v>0</v>
      </c>
      <c r="T219" s="102">
        <f>S219*H219</f>
        <v>0</v>
      </c>
      <c r="U219" s="12"/>
      <c r="V219" s="12"/>
      <c r="W219" s="12"/>
      <c r="X219" s="12"/>
      <c r="Y219" s="12"/>
      <c r="Z219" s="12"/>
      <c r="AA219" s="12"/>
      <c r="AB219" s="12"/>
      <c r="AC219" s="12"/>
      <c r="AD219" s="12"/>
      <c r="AE219" s="12"/>
      <c r="AR219" s="103" t="s">
        <v>86</v>
      </c>
      <c r="AT219" s="103" t="s">
        <v>178</v>
      </c>
      <c r="AU219" s="103" t="s">
        <v>80</v>
      </c>
      <c r="AY219" s="5" t="s">
        <v>176</v>
      </c>
      <c r="BE219" s="104">
        <f>IF(N219="základní",J219,0)</f>
        <v>0</v>
      </c>
      <c r="BF219" s="104">
        <f>IF(N219="snížená",J219,0)</f>
        <v>0</v>
      </c>
      <c r="BG219" s="104">
        <f>IF(N219="zákl. přenesená",J219,0)</f>
        <v>0</v>
      </c>
      <c r="BH219" s="104">
        <f>IF(N219="sníž. přenesená",J219,0)</f>
        <v>0</v>
      </c>
      <c r="BI219" s="104">
        <f>IF(N219="nulová",J219,0)</f>
        <v>0</v>
      </c>
      <c r="BJ219" s="5" t="s">
        <v>76</v>
      </c>
      <c r="BK219" s="104">
        <f>ROUND(I219*H219,2)</f>
        <v>0</v>
      </c>
      <c r="BL219" s="5" t="s">
        <v>86</v>
      </c>
      <c r="BM219" s="103" t="s">
        <v>278</v>
      </c>
    </row>
    <row r="220" spans="2:51" s="167" customFormat="1" ht="12">
      <c r="B220" s="168"/>
      <c r="D220" s="105" t="s">
        <v>186</v>
      </c>
      <c r="E220" s="169" t="s">
        <v>1</v>
      </c>
      <c r="F220" s="170" t="s">
        <v>279</v>
      </c>
      <c r="H220" s="169" t="s">
        <v>1</v>
      </c>
      <c r="K220" s="236"/>
      <c r="L220" s="168"/>
      <c r="M220" s="171"/>
      <c r="N220" s="172"/>
      <c r="O220" s="172"/>
      <c r="P220" s="172"/>
      <c r="Q220" s="172"/>
      <c r="R220" s="172"/>
      <c r="S220" s="172"/>
      <c r="T220" s="173"/>
      <c r="AT220" s="169" t="s">
        <v>186</v>
      </c>
      <c r="AU220" s="169" t="s">
        <v>80</v>
      </c>
      <c r="AV220" s="167" t="s">
        <v>76</v>
      </c>
      <c r="AW220" s="167" t="s">
        <v>29</v>
      </c>
      <c r="AX220" s="167" t="s">
        <v>72</v>
      </c>
      <c r="AY220" s="169" t="s">
        <v>176</v>
      </c>
    </row>
    <row r="221" spans="2:51" s="167" customFormat="1" ht="12">
      <c r="B221" s="168"/>
      <c r="D221" s="105" t="s">
        <v>186</v>
      </c>
      <c r="E221" s="169" t="s">
        <v>1</v>
      </c>
      <c r="F221" s="170" t="s">
        <v>280</v>
      </c>
      <c r="H221" s="169" t="s">
        <v>1</v>
      </c>
      <c r="K221" s="236"/>
      <c r="L221" s="168"/>
      <c r="M221" s="171"/>
      <c r="N221" s="172"/>
      <c r="O221" s="172"/>
      <c r="P221" s="172"/>
      <c r="Q221" s="172"/>
      <c r="R221" s="172"/>
      <c r="S221" s="172"/>
      <c r="T221" s="173"/>
      <c r="AT221" s="169" t="s">
        <v>186</v>
      </c>
      <c r="AU221" s="169" t="s">
        <v>80</v>
      </c>
      <c r="AV221" s="167" t="s">
        <v>76</v>
      </c>
      <c r="AW221" s="167" t="s">
        <v>29</v>
      </c>
      <c r="AX221" s="167" t="s">
        <v>72</v>
      </c>
      <c r="AY221" s="169" t="s">
        <v>176</v>
      </c>
    </row>
    <row r="222" spans="2:51" s="174" customFormat="1" ht="12">
      <c r="B222" s="175"/>
      <c r="D222" s="105" t="s">
        <v>186</v>
      </c>
      <c r="E222" s="176" t="s">
        <v>1</v>
      </c>
      <c r="F222" s="177" t="s">
        <v>281</v>
      </c>
      <c r="H222" s="178">
        <v>5</v>
      </c>
      <c r="K222" s="237"/>
      <c r="L222" s="175"/>
      <c r="M222" s="179"/>
      <c r="N222" s="180"/>
      <c r="O222" s="180"/>
      <c r="P222" s="180"/>
      <c r="Q222" s="180"/>
      <c r="R222" s="180"/>
      <c r="S222" s="180"/>
      <c r="T222" s="181"/>
      <c r="AT222" s="176" t="s">
        <v>186</v>
      </c>
      <c r="AU222" s="176" t="s">
        <v>80</v>
      </c>
      <c r="AV222" s="174" t="s">
        <v>80</v>
      </c>
      <c r="AW222" s="174" t="s">
        <v>29</v>
      </c>
      <c r="AX222" s="174" t="s">
        <v>72</v>
      </c>
      <c r="AY222" s="176" t="s">
        <v>176</v>
      </c>
    </row>
    <row r="223" spans="2:51" s="182" customFormat="1" ht="12">
      <c r="B223" s="183"/>
      <c r="D223" s="105" t="s">
        <v>186</v>
      </c>
      <c r="E223" s="184" t="s">
        <v>1</v>
      </c>
      <c r="F223" s="185" t="s">
        <v>191</v>
      </c>
      <c r="H223" s="186">
        <v>5</v>
      </c>
      <c r="K223" s="238"/>
      <c r="L223" s="183"/>
      <c r="M223" s="187"/>
      <c r="N223" s="188"/>
      <c r="O223" s="188"/>
      <c r="P223" s="188"/>
      <c r="Q223" s="188"/>
      <c r="R223" s="188"/>
      <c r="S223" s="188"/>
      <c r="T223" s="189"/>
      <c r="AT223" s="184" t="s">
        <v>186</v>
      </c>
      <c r="AU223" s="184" t="s">
        <v>80</v>
      </c>
      <c r="AV223" s="182" t="s">
        <v>86</v>
      </c>
      <c r="AW223" s="182" t="s">
        <v>29</v>
      </c>
      <c r="AX223" s="182" t="s">
        <v>76</v>
      </c>
      <c r="AY223" s="184" t="s">
        <v>176</v>
      </c>
    </row>
    <row r="224" spans="1:65" s="15" customFormat="1" ht="24.2" customHeight="1">
      <c r="A224" s="12"/>
      <c r="B224" s="13"/>
      <c r="C224" s="92" t="s">
        <v>8</v>
      </c>
      <c r="D224" s="92" t="s">
        <v>178</v>
      </c>
      <c r="E224" s="93" t="s">
        <v>282</v>
      </c>
      <c r="F224" s="94" t="s">
        <v>283</v>
      </c>
      <c r="G224" s="95" t="s">
        <v>181</v>
      </c>
      <c r="H224" s="96">
        <v>217.02</v>
      </c>
      <c r="I224" s="1">
        <v>0</v>
      </c>
      <c r="J224" s="97">
        <f>ROUND(I224*H224,2)</f>
        <v>0</v>
      </c>
      <c r="K224" s="95" t="s">
        <v>182</v>
      </c>
      <c r="L224" s="13"/>
      <c r="M224" s="98" t="s">
        <v>1</v>
      </c>
      <c r="N224" s="99" t="s">
        <v>37</v>
      </c>
      <c r="O224" s="100"/>
      <c r="P224" s="101">
        <f>O224*H224</f>
        <v>0</v>
      </c>
      <c r="Q224" s="101">
        <v>0</v>
      </c>
      <c r="R224" s="101">
        <f>Q224*H224</f>
        <v>0</v>
      </c>
      <c r="S224" s="101">
        <v>0</v>
      </c>
      <c r="T224" s="102">
        <f>S224*H224</f>
        <v>0</v>
      </c>
      <c r="U224" s="12"/>
      <c r="V224" s="12"/>
      <c r="W224" s="12"/>
      <c r="X224" s="12"/>
      <c r="Y224" s="12"/>
      <c r="Z224" s="12"/>
      <c r="AA224" s="12"/>
      <c r="AB224" s="12"/>
      <c r="AC224" s="12"/>
      <c r="AD224" s="12"/>
      <c r="AE224" s="12"/>
      <c r="AR224" s="103" t="s">
        <v>86</v>
      </c>
      <c r="AT224" s="103" t="s">
        <v>178</v>
      </c>
      <c r="AU224" s="103" t="s">
        <v>80</v>
      </c>
      <c r="AY224" s="5" t="s">
        <v>176</v>
      </c>
      <c r="BE224" s="104">
        <f>IF(N224="základní",J224,0)</f>
        <v>0</v>
      </c>
      <c r="BF224" s="104">
        <f>IF(N224="snížená",J224,0)</f>
        <v>0</v>
      </c>
      <c r="BG224" s="104">
        <f>IF(N224="zákl. přenesená",J224,0)</f>
        <v>0</v>
      </c>
      <c r="BH224" s="104">
        <f>IF(N224="sníž. přenesená",J224,0)</f>
        <v>0</v>
      </c>
      <c r="BI224" s="104">
        <f>IF(N224="nulová",J224,0)</f>
        <v>0</v>
      </c>
      <c r="BJ224" s="5" t="s">
        <v>76</v>
      </c>
      <c r="BK224" s="104">
        <f>ROUND(I224*H224,2)</f>
        <v>0</v>
      </c>
      <c r="BL224" s="5" t="s">
        <v>86</v>
      </c>
      <c r="BM224" s="103" t="s">
        <v>284</v>
      </c>
    </row>
    <row r="225" spans="2:51" s="167" customFormat="1" ht="12">
      <c r="B225" s="168"/>
      <c r="D225" s="105" t="s">
        <v>186</v>
      </c>
      <c r="E225" s="169" t="s">
        <v>1</v>
      </c>
      <c r="F225" s="170" t="s">
        <v>279</v>
      </c>
      <c r="H225" s="169" t="s">
        <v>1</v>
      </c>
      <c r="K225" s="236"/>
      <c r="L225" s="168"/>
      <c r="M225" s="171"/>
      <c r="N225" s="172"/>
      <c r="O225" s="172"/>
      <c r="P225" s="172"/>
      <c r="Q225" s="172"/>
      <c r="R225" s="172"/>
      <c r="S225" s="172"/>
      <c r="T225" s="173"/>
      <c r="AT225" s="169" t="s">
        <v>186</v>
      </c>
      <c r="AU225" s="169" t="s">
        <v>80</v>
      </c>
      <c r="AV225" s="167" t="s">
        <v>76</v>
      </c>
      <c r="AW225" s="167" t="s">
        <v>29</v>
      </c>
      <c r="AX225" s="167" t="s">
        <v>72</v>
      </c>
      <c r="AY225" s="169" t="s">
        <v>176</v>
      </c>
    </row>
    <row r="226" spans="2:51" s="167" customFormat="1" ht="12">
      <c r="B226" s="168"/>
      <c r="D226" s="105" t="s">
        <v>186</v>
      </c>
      <c r="E226" s="169" t="s">
        <v>1</v>
      </c>
      <c r="F226" s="170" t="s">
        <v>285</v>
      </c>
      <c r="H226" s="169" t="s">
        <v>1</v>
      </c>
      <c r="K226" s="236"/>
      <c r="L226" s="168"/>
      <c r="M226" s="171"/>
      <c r="N226" s="172"/>
      <c r="O226" s="172"/>
      <c r="P226" s="172"/>
      <c r="Q226" s="172"/>
      <c r="R226" s="172"/>
      <c r="S226" s="172"/>
      <c r="T226" s="173"/>
      <c r="AT226" s="169" t="s">
        <v>186</v>
      </c>
      <c r="AU226" s="169" t="s">
        <v>80</v>
      </c>
      <c r="AV226" s="167" t="s">
        <v>76</v>
      </c>
      <c r="AW226" s="167" t="s">
        <v>29</v>
      </c>
      <c r="AX226" s="167" t="s">
        <v>72</v>
      </c>
      <c r="AY226" s="169" t="s">
        <v>176</v>
      </c>
    </row>
    <row r="227" spans="2:51" s="174" customFormat="1" ht="12">
      <c r="B227" s="175"/>
      <c r="D227" s="105" t="s">
        <v>186</v>
      </c>
      <c r="E227" s="176" t="s">
        <v>1</v>
      </c>
      <c r="F227" s="177" t="s">
        <v>286</v>
      </c>
      <c r="H227" s="178">
        <v>372</v>
      </c>
      <c r="K227" s="237"/>
      <c r="L227" s="175"/>
      <c r="M227" s="179"/>
      <c r="N227" s="180"/>
      <c r="O227" s="180"/>
      <c r="P227" s="180"/>
      <c r="Q227" s="180"/>
      <c r="R227" s="180"/>
      <c r="S227" s="180"/>
      <c r="T227" s="181"/>
      <c r="AT227" s="176" t="s">
        <v>186</v>
      </c>
      <c r="AU227" s="176" t="s">
        <v>80</v>
      </c>
      <c r="AV227" s="174" t="s">
        <v>80</v>
      </c>
      <c r="AW227" s="174" t="s">
        <v>29</v>
      </c>
      <c r="AX227" s="174" t="s">
        <v>72</v>
      </c>
      <c r="AY227" s="176" t="s">
        <v>176</v>
      </c>
    </row>
    <row r="228" spans="2:51" s="174" customFormat="1" ht="12">
      <c r="B228" s="175"/>
      <c r="D228" s="105" t="s">
        <v>186</v>
      </c>
      <c r="E228" s="176" t="s">
        <v>1</v>
      </c>
      <c r="F228" s="177" t="s">
        <v>287</v>
      </c>
      <c r="H228" s="178">
        <v>25.2</v>
      </c>
      <c r="K228" s="237"/>
      <c r="L228" s="175"/>
      <c r="M228" s="179"/>
      <c r="N228" s="180"/>
      <c r="O228" s="180"/>
      <c r="P228" s="180"/>
      <c r="Q228" s="180"/>
      <c r="R228" s="180"/>
      <c r="S228" s="180"/>
      <c r="T228" s="181"/>
      <c r="AT228" s="176" t="s">
        <v>186</v>
      </c>
      <c r="AU228" s="176" t="s">
        <v>80</v>
      </c>
      <c r="AV228" s="174" t="s">
        <v>80</v>
      </c>
      <c r="AW228" s="174" t="s">
        <v>29</v>
      </c>
      <c r="AX228" s="174" t="s">
        <v>72</v>
      </c>
      <c r="AY228" s="176" t="s">
        <v>176</v>
      </c>
    </row>
    <row r="229" spans="2:51" s="174" customFormat="1" ht="12">
      <c r="B229" s="175"/>
      <c r="D229" s="105" t="s">
        <v>186</v>
      </c>
      <c r="E229" s="176" t="s">
        <v>1</v>
      </c>
      <c r="F229" s="177" t="s">
        <v>288</v>
      </c>
      <c r="H229" s="178">
        <v>5.46</v>
      </c>
      <c r="K229" s="237"/>
      <c r="L229" s="175"/>
      <c r="M229" s="179"/>
      <c r="N229" s="180"/>
      <c r="O229" s="180"/>
      <c r="P229" s="180"/>
      <c r="Q229" s="180"/>
      <c r="R229" s="180"/>
      <c r="S229" s="180"/>
      <c r="T229" s="181"/>
      <c r="AT229" s="176" t="s">
        <v>186</v>
      </c>
      <c r="AU229" s="176" t="s">
        <v>80</v>
      </c>
      <c r="AV229" s="174" t="s">
        <v>80</v>
      </c>
      <c r="AW229" s="174" t="s">
        <v>29</v>
      </c>
      <c r="AX229" s="174" t="s">
        <v>72</v>
      </c>
      <c r="AY229" s="176" t="s">
        <v>176</v>
      </c>
    </row>
    <row r="230" spans="2:51" s="174" customFormat="1" ht="12">
      <c r="B230" s="175"/>
      <c r="D230" s="105" t="s">
        <v>186</v>
      </c>
      <c r="E230" s="176" t="s">
        <v>1</v>
      </c>
      <c r="F230" s="177" t="s">
        <v>289</v>
      </c>
      <c r="H230" s="178">
        <v>3.6</v>
      </c>
      <c r="K230" s="237"/>
      <c r="L230" s="175"/>
      <c r="M230" s="179"/>
      <c r="N230" s="180"/>
      <c r="O230" s="180"/>
      <c r="P230" s="180"/>
      <c r="Q230" s="180"/>
      <c r="R230" s="180"/>
      <c r="S230" s="180"/>
      <c r="T230" s="181"/>
      <c r="AT230" s="176" t="s">
        <v>186</v>
      </c>
      <c r="AU230" s="176" t="s">
        <v>80</v>
      </c>
      <c r="AV230" s="174" t="s">
        <v>80</v>
      </c>
      <c r="AW230" s="174" t="s">
        <v>29</v>
      </c>
      <c r="AX230" s="174" t="s">
        <v>72</v>
      </c>
      <c r="AY230" s="176" t="s">
        <v>176</v>
      </c>
    </row>
    <row r="231" spans="2:51" s="174" customFormat="1" ht="12">
      <c r="B231" s="175"/>
      <c r="D231" s="105" t="s">
        <v>186</v>
      </c>
      <c r="E231" s="176" t="s">
        <v>1</v>
      </c>
      <c r="F231" s="177" t="s">
        <v>290</v>
      </c>
      <c r="H231" s="178">
        <v>5.25</v>
      </c>
      <c r="K231" s="237"/>
      <c r="L231" s="175"/>
      <c r="M231" s="179"/>
      <c r="N231" s="180"/>
      <c r="O231" s="180"/>
      <c r="P231" s="180"/>
      <c r="Q231" s="180"/>
      <c r="R231" s="180"/>
      <c r="S231" s="180"/>
      <c r="T231" s="181"/>
      <c r="AT231" s="176" t="s">
        <v>186</v>
      </c>
      <c r="AU231" s="176" t="s">
        <v>80</v>
      </c>
      <c r="AV231" s="174" t="s">
        <v>80</v>
      </c>
      <c r="AW231" s="174" t="s">
        <v>29</v>
      </c>
      <c r="AX231" s="174" t="s">
        <v>72</v>
      </c>
      <c r="AY231" s="176" t="s">
        <v>176</v>
      </c>
    </row>
    <row r="232" spans="2:51" s="174" customFormat="1" ht="12">
      <c r="B232" s="175"/>
      <c r="D232" s="105" t="s">
        <v>186</v>
      </c>
      <c r="E232" s="176" t="s">
        <v>1</v>
      </c>
      <c r="F232" s="177" t="s">
        <v>291</v>
      </c>
      <c r="H232" s="178">
        <v>9.4</v>
      </c>
      <c r="K232" s="237"/>
      <c r="L232" s="175"/>
      <c r="M232" s="179"/>
      <c r="N232" s="180"/>
      <c r="O232" s="180"/>
      <c r="P232" s="180"/>
      <c r="Q232" s="180"/>
      <c r="R232" s="180"/>
      <c r="S232" s="180"/>
      <c r="T232" s="181"/>
      <c r="AT232" s="176" t="s">
        <v>186</v>
      </c>
      <c r="AU232" s="176" t="s">
        <v>80</v>
      </c>
      <c r="AV232" s="174" t="s">
        <v>80</v>
      </c>
      <c r="AW232" s="174" t="s">
        <v>29</v>
      </c>
      <c r="AX232" s="174" t="s">
        <v>72</v>
      </c>
      <c r="AY232" s="176" t="s">
        <v>176</v>
      </c>
    </row>
    <row r="233" spans="2:51" s="174" customFormat="1" ht="12">
      <c r="B233" s="175"/>
      <c r="D233" s="105" t="s">
        <v>186</v>
      </c>
      <c r="E233" s="176" t="s">
        <v>1</v>
      </c>
      <c r="F233" s="177" t="s">
        <v>292</v>
      </c>
      <c r="H233" s="178">
        <v>6</v>
      </c>
      <c r="K233" s="237"/>
      <c r="L233" s="175"/>
      <c r="M233" s="179"/>
      <c r="N233" s="180"/>
      <c r="O233" s="180"/>
      <c r="P233" s="180"/>
      <c r="Q233" s="180"/>
      <c r="R233" s="180"/>
      <c r="S233" s="180"/>
      <c r="T233" s="181"/>
      <c r="AT233" s="176" t="s">
        <v>186</v>
      </c>
      <c r="AU233" s="176" t="s">
        <v>80</v>
      </c>
      <c r="AV233" s="174" t="s">
        <v>80</v>
      </c>
      <c r="AW233" s="174" t="s">
        <v>29</v>
      </c>
      <c r="AX233" s="174" t="s">
        <v>72</v>
      </c>
      <c r="AY233" s="176" t="s">
        <v>176</v>
      </c>
    </row>
    <row r="234" spans="2:51" s="174" customFormat="1" ht="12">
      <c r="B234" s="175"/>
      <c r="D234" s="105" t="s">
        <v>186</v>
      </c>
      <c r="E234" s="176" t="s">
        <v>1</v>
      </c>
      <c r="F234" s="177" t="s">
        <v>293</v>
      </c>
      <c r="H234" s="178">
        <v>29.7</v>
      </c>
      <c r="K234" s="237"/>
      <c r="L234" s="175"/>
      <c r="M234" s="179"/>
      <c r="N234" s="180"/>
      <c r="O234" s="180"/>
      <c r="P234" s="180"/>
      <c r="Q234" s="180"/>
      <c r="R234" s="180"/>
      <c r="S234" s="180"/>
      <c r="T234" s="181"/>
      <c r="AT234" s="176" t="s">
        <v>186</v>
      </c>
      <c r="AU234" s="176" t="s">
        <v>80</v>
      </c>
      <c r="AV234" s="174" t="s">
        <v>80</v>
      </c>
      <c r="AW234" s="174" t="s">
        <v>29</v>
      </c>
      <c r="AX234" s="174" t="s">
        <v>72</v>
      </c>
      <c r="AY234" s="176" t="s">
        <v>176</v>
      </c>
    </row>
    <row r="235" spans="2:51" s="174" customFormat="1" ht="12">
      <c r="B235" s="175"/>
      <c r="D235" s="105" t="s">
        <v>186</v>
      </c>
      <c r="E235" s="176" t="s">
        <v>1</v>
      </c>
      <c r="F235" s="177" t="s">
        <v>294</v>
      </c>
      <c r="H235" s="178">
        <v>19.4</v>
      </c>
      <c r="K235" s="237"/>
      <c r="L235" s="175"/>
      <c r="M235" s="179"/>
      <c r="N235" s="180"/>
      <c r="O235" s="180"/>
      <c r="P235" s="180"/>
      <c r="Q235" s="180"/>
      <c r="R235" s="180"/>
      <c r="S235" s="180"/>
      <c r="T235" s="181"/>
      <c r="AT235" s="176" t="s">
        <v>186</v>
      </c>
      <c r="AU235" s="176" t="s">
        <v>80</v>
      </c>
      <c r="AV235" s="174" t="s">
        <v>80</v>
      </c>
      <c r="AW235" s="174" t="s">
        <v>29</v>
      </c>
      <c r="AX235" s="174" t="s">
        <v>72</v>
      </c>
      <c r="AY235" s="176" t="s">
        <v>176</v>
      </c>
    </row>
    <row r="236" spans="2:51" s="174" customFormat="1" ht="12">
      <c r="B236" s="175"/>
      <c r="D236" s="105" t="s">
        <v>186</v>
      </c>
      <c r="E236" s="176" t="s">
        <v>1</v>
      </c>
      <c r="F236" s="177" t="s">
        <v>295</v>
      </c>
      <c r="H236" s="178">
        <v>6.18</v>
      </c>
      <c r="K236" s="237"/>
      <c r="L236" s="175"/>
      <c r="M236" s="179"/>
      <c r="N236" s="180"/>
      <c r="O236" s="180"/>
      <c r="P236" s="180"/>
      <c r="Q236" s="180"/>
      <c r="R236" s="180"/>
      <c r="S236" s="180"/>
      <c r="T236" s="181"/>
      <c r="AT236" s="176" t="s">
        <v>186</v>
      </c>
      <c r="AU236" s="176" t="s">
        <v>80</v>
      </c>
      <c r="AV236" s="174" t="s">
        <v>80</v>
      </c>
      <c r="AW236" s="174" t="s">
        <v>29</v>
      </c>
      <c r="AX236" s="174" t="s">
        <v>72</v>
      </c>
      <c r="AY236" s="176" t="s">
        <v>176</v>
      </c>
    </row>
    <row r="237" spans="2:51" s="174" customFormat="1" ht="12">
      <c r="B237" s="175"/>
      <c r="D237" s="105" t="s">
        <v>186</v>
      </c>
      <c r="E237" s="176" t="s">
        <v>1</v>
      </c>
      <c r="F237" s="177" t="s">
        <v>296</v>
      </c>
      <c r="H237" s="178">
        <v>8.1</v>
      </c>
      <c r="K237" s="237"/>
      <c r="L237" s="175"/>
      <c r="M237" s="179"/>
      <c r="N237" s="180"/>
      <c r="O237" s="180"/>
      <c r="P237" s="180"/>
      <c r="Q237" s="180"/>
      <c r="R237" s="180"/>
      <c r="S237" s="180"/>
      <c r="T237" s="181"/>
      <c r="AT237" s="176" t="s">
        <v>186</v>
      </c>
      <c r="AU237" s="176" t="s">
        <v>80</v>
      </c>
      <c r="AV237" s="174" t="s">
        <v>80</v>
      </c>
      <c r="AW237" s="174" t="s">
        <v>29</v>
      </c>
      <c r="AX237" s="174" t="s">
        <v>72</v>
      </c>
      <c r="AY237" s="176" t="s">
        <v>176</v>
      </c>
    </row>
    <row r="238" spans="2:51" s="174" customFormat="1" ht="12">
      <c r="B238" s="175"/>
      <c r="D238" s="105" t="s">
        <v>186</v>
      </c>
      <c r="E238" s="176" t="s">
        <v>1</v>
      </c>
      <c r="F238" s="177" t="s">
        <v>297</v>
      </c>
      <c r="H238" s="178">
        <v>9.4</v>
      </c>
      <c r="K238" s="237"/>
      <c r="L238" s="175"/>
      <c r="M238" s="179"/>
      <c r="N238" s="180"/>
      <c r="O238" s="180"/>
      <c r="P238" s="180"/>
      <c r="Q238" s="180"/>
      <c r="R238" s="180"/>
      <c r="S238" s="180"/>
      <c r="T238" s="181"/>
      <c r="AT238" s="176" t="s">
        <v>186</v>
      </c>
      <c r="AU238" s="176" t="s">
        <v>80</v>
      </c>
      <c r="AV238" s="174" t="s">
        <v>80</v>
      </c>
      <c r="AW238" s="174" t="s">
        <v>29</v>
      </c>
      <c r="AX238" s="174" t="s">
        <v>72</v>
      </c>
      <c r="AY238" s="176" t="s">
        <v>176</v>
      </c>
    </row>
    <row r="239" spans="2:51" s="174" customFormat="1" ht="12">
      <c r="B239" s="175"/>
      <c r="D239" s="105" t="s">
        <v>186</v>
      </c>
      <c r="E239" s="176" t="s">
        <v>1</v>
      </c>
      <c r="F239" s="177" t="s">
        <v>298</v>
      </c>
      <c r="H239" s="178">
        <v>7.28</v>
      </c>
      <c r="K239" s="237"/>
      <c r="L239" s="175"/>
      <c r="M239" s="179"/>
      <c r="N239" s="180"/>
      <c r="O239" s="180"/>
      <c r="P239" s="180"/>
      <c r="Q239" s="180"/>
      <c r="R239" s="180"/>
      <c r="S239" s="180"/>
      <c r="T239" s="181"/>
      <c r="AT239" s="176" t="s">
        <v>186</v>
      </c>
      <c r="AU239" s="176" t="s">
        <v>80</v>
      </c>
      <c r="AV239" s="174" t="s">
        <v>80</v>
      </c>
      <c r="AW239" s="174" t="s">
        <v>29</v>
      </c>
      <c r="AX239" s="174" t="s">
        <v>72</v>
      </c>
      <c r="AY239" s="176" t="s">
        <v>176</v>
      </c>
    </row>
    <row r="240" spans="2:51" s="174" customFormat="1" ht="12">
      <c r="B240" s="175"/>
      <c r="D240" s="105" t="s">
        <v>186</v>
      </c>
      <c r="E240" s="176" t="s">
        <v>1</v>
      </c>
      <c r="F240" s="177" t="s">
        <v>299</v>
      </c>
      <c r="H240" s="178">
        <v>19.38</v>
      </c>
      <c r="K240" s="237"/>
      <c r="L240" s="175"/>
      <c r="M240" s="179"/>
      <c r="N240" s="180"/>
      <c r="O240" s="180"/>
      <c r="P240" s="180"/>
      <c r="Q240" s="180"/>
      <c r="R240" s="180"/>
      <c r="S240" s="180"/>
      <c r="T240" s="181"/>
      <c r="AT240" s="176" t="s">
        <v>186</v>
      </c>
      <c r="AU240" s="176" t="s">
        <v>80</v>
      </c>
      <c r="AV240" s="174" t="s">
        <v>80</v>
      </c>
      <c r="AW240" s="174" t="s">
        <v>29</v>
      </c>
      <c r="AX240" s="174" t="s">
        <v>72</v>
      </c>
      <c r="AY240" s="176" t="s">
        <v>176</v>
      </c>
    </row>
    <row r="241" spans="2:51" s="174" customFormat="1" ht="12">
      <c r="B241" s="175"/>
      <c r="D241" s="105" t="s">
        <v>186</v>
      </c>
      <c r="E241" s="176" t="s">
        <v>1</v>
      </c>
      <c r="F241" s="177" t="s">
        <v>300</v>
      </c>
      <c r="H241" s="178">
        <v>16.2</v>
      </c>
      <c r="K241" s="237"/>
      <c r="L241" s="175"/>
      <c r="M241" s="179"/>
      <c r="N241" s="180"/>
      <c r="O241" s="180"/>
      <c r="P241" s="180"/>
      <c r="Q241" s="180"/>
      <c r="R241" s="180"/>
      <c r="S241" s="180"/>
      <c r="T241" s="181"/>
      <c r="AT241" s="176" t="s">
        <v>186</v>
      </c>
      <c r="AU241" s="176" t="s">
        <v>80</v>
      </c>
      <c r="AV241" s="174" t="s">
        <v>80</v>
      </c>
      <c r="AW241" s="174" t="s">
        <v>29</v>
      </c>
      <c r="AX241" s="174" t="s">
        <v>72</v>
      </c>
      <c r="AY241" s="176" t="s">
        <v>176</v>
      </c>
    </row>
    <row r="242" spans="2:51" s="182" customFormat="1" ht="12">
      <c r="B242" s="183"/>
      <c r="D242" s="105" t="s">
        <v>186</v>
      </c>
      <c r="E242" s="184" t="s">
        <v>1</v>
      </c>
      <c r="F242" s="185" t="s">
        <v>191</v>
      </c>
      <c r="H242" s="186">
        <v>542.55</v>
      </c>
      <c r="K242" s="238"/>
      <c r="L242" s="183"/>
      <c r="M242" s="187"/>
      <c r="N242" s="188"/>
      <c r="O242" s="188"/>
      <c r="P242" s="188"/>
      <c r="Q242" s="188"/>
      <c r="R242" s="188"/>
      <c r="S242" s="188"/>
      <c r="T242" s="189"/>
      <c r="AT242" s="184" t="s">
        <v>186</v>
      </c>
      <c r="AU242" s="184" t="s">
        <v>80</v>
      </c>
      <c r="AV242" s="182" t="s">
        <v>86</v>
      </c>
      <c r="AW242" s="182" t="s">
        <v>29</v>
      </c>
      <c r="AX242" s="182" t="s">
        <v>72</v>
      </c>
      <c r="AY242" s="184" t="s">
        <v>176</v>
      </c>
    </row>
    <row r="243" spans="2:51" s="174" customFormat="1" ht="12">
      <c r="B243" s="175"/>
      <c r="D243" s="105" t="s">
        <v>186</v>
      </c>
      <c r="E243" s="176" t="s">
        <v>1</v>
      </c>
      <c r="F243" s="177" t="s">
        <v>301</v>
      </c>
      <c r="H243" s="178">
        <v>217.02</v>
      </c>
      <c r="K243" s="237"/>
      <c r="L243" s="175"/>
      <c r="M243" s="179"/>
      <c r="N243" s="180"/>
      <c r="O243" s="180"/>
      <c r="P243" s="180"/>
      <c r="Q243" s="180"/>
      <c r="R243" s="180"/>
      <c r="S243" s="180"/>
      <c r="T243" s="181"/>
      <c r="AT243" s="176" t="s">
        <v>186</v>
      </c>
      <c r="AU243" s="176" t="s">
        <v>80</v>
      </c>
      <c r="AV243" s="174" t="s">
        <v>80</v>
      </c>
      <c r="AW243" s="174" t="s">
        <v>29</v>
      </c>
      <c r="AX243" s="174" t="s">
        <v>72</v>
      </c>
      <c r="AY243" s="176" t="s">
        <v>176</v>
      </c>
    </row>
    <row r="244" spans="2:51" s="182" customFormat="1" ht="12">
      <c r="B244" s="183"/>
      <c r="D244" s="105" t="s">
        <v>186</v>
      </c>
      <c r="E244" s="184" t="s">
        <v>1</v>
      </c>
      <c r="F244" s="185" t="s">
        <v>191</v>
      </c>
      <c r="H244" s="186">
        <v>217.02</v>
      </c>
      <c r="K244" s="238"/>
      <c r="L244" s="183"/>
      <c r="M244" s="187"/>
      <c r="N244" s="188"/>
      <c r="O244" s="188"/>
      <c r="P244" s="188"/>
      <c r="Q244" s="188"/>
      <c r="R244" s="188"/>
      <c r="S244" s="188"/>
      <c r="T244" s="189"/>
      <c r="AT244" s="184" t="s">
        <v>186</v>
      </c>
      <c r="AU244" s="184" t="s">
        <v>80</v>
      </c>
      <c r="AV244" s="182" t="s">
        <v>86</v>
      </c>
      <c r="AW244" s="182" t="s">
        <v>29</v>
      </c>
      <c r="AX244" s="182" t="s">
        <v>76</v>
      </c>
      <c r="AY244" s="184" t="s">
        <v>176</v>
      </c>
    </row>
    <row r="245" spans="1:65" s="15" customFormat="1" ht="16.5" customHeight="1">
      <c r="A245" s="12"/>
      <c r="B245" s="13"/>
      <c r="C245" s="92" t="s">
        <v>230</v>
      </c>
      <c r="D245" s="92" t="s">
        <v>178</v>
      </c>
      <c r="E245" s="93" t="s">
        <v>302</v>
      </c>
      <c r="F245" s="94" t="s">
        <v>303</v>
      </c>
      <c r="G245" s="95" t="s">
        <v>181</v>
      </c>
      <c r="H245" s="96">
        <v>200</v>
      </c>
      <c r="I245" s="1">
        <v>0</v>
      </c>
      <c r="J245" s="97">
        <f>ROUND(I245*H245,2)</f>
        <v>0</v>
      </c>
      <c r="K245" s="95" t="s">
        <v>182</v>
      </c>
      <c r="L245" s="13"/>
      <c r="M245" s="98" t="s">
        <v>1</v>
      </c>
      <c r="N245" s="99" t="s">
        <v>37</v>
      </c>
      <c r="O245" s="100"/>
      <c r="P245" s="101">
        <f>O245*H245</f>
        <v>0</v>
      </c>
      <c r="Q245" s="101">
        <v>0</v>
      </c>
      <c r="R245" s="101">
        <f>Q245*H245</f>
        <v>0</v>
      </c>
      <c r="S245" s="101">
        <v>0</v>
      </c>
      <c r="T245" s="102">
        <f>S245*H245</f>
        <v>0</v>
      </c>
      <c r="U245" s="12"/>
      <c r="V245" s="12"/>
      <c r="W245" s="12"/>
      <c r="X245" s="12"/>
      <c r="Y245" s="12"/>
      <c r="Z245" s="12"/>
      <c r="AA245" s="12"/>
      <c r="AB245" s="12"/>
      <c r="AC245" s="12"/>
      <c r="AD245" s="12"/>
      <c r="AE245" s="12"/>
      <c r="AR245" s="103" t="s">
        <v>86</v>
      </c>
      <c r="AT245" s="103" t="s">
        <v>178</v>
      </c>
      <c r="AU245" s="103" t="s">
        <v>80</v>
      </c>
      <c r="AY245" s="5" t="s">
        <v>176</v>
      </c>
      <c r="BE245" s="104">
        <f>IF(N245="základní",J245,0)</f>
        <v>0</v>
      </c>
      <c r="BF245" s="104">
        <f>IF(N245="snížená",J245,0)</f>
        <v>0</v>
      </c>
      <c r="BG245" s="104">
        <f>IF(N245="zákl. přenesená",J245,0)</f>
        <v>0</v>
      </c>
      <c r="BH245" s="104">
        <f>IF(N245="sníž. přenesená",J245,0)</f>
        <v>0</v>
      </c>
      <c r="BI245" s="104">
        <f>IF(N245="nulová",J245,0)</f>
        <v>0</v>
      </c>
      <c r="BJ245" s="5" t="s">
        <v>76</v>
      </c>
      <c r="BK245" s="104">
        <f>ROUND(I245*H245,2)</f>
        <v>0</v>
      </c>
      <c r="BL245" s="5" t="s">
        <v>86</v>
      </c>
      <c r="BM245" s="103" t="s">
        <v>304</v>
      </c>
    </row>
    <row r="246" spans="2:51" s="167" customFormat="1" ht="12">
      <c r="B246" s="168"/>
      <c r="D246" s="105" t="s">
        <v>186</v>
      </c>
      <c r="E246" s="169" t="s">
        <v>1</v>
      </c>
      <c r="F246" s="170" t="s">
        <v>305</v>
      </c>
      <c r="H246" s="169" t="s">
        <v>1</v>
      </c>
      <c r="K246" s="236"/>
      <c r="L246" s="168"/>
      <c r="M246" s="171"/>
      <c r="N246" s="172"/>
      <c r="O246" s="172"/>
      <c r="P246" s="172"/>
      <c r="Q246" s="172"/>
      <c r="R246" s="172"/>
      <c r="S246" s="172"/>
      <c r="T246" s="173"/>
      <c r="AT246" s="169" t="s">
        <v>186</v>
      </c>
      <c r="AU246" s="169" t="s">
        <v>80</v>
      </c>
      <c r="AV246" s="167" t="s">
        <v>76</v>
      </c>
      <c r="AW246" s="167" t="s">
        <v>29</v>
      </c>
      <c r="AX246" s="167" t="s">
        <v>72</v>
      </c>
      <c r="AY246" s="169" t="s">
        <v>176</v>
      </c>
    </row>
    <row r="247" spans="2:51" s="174" customFormat="1" ht="12">
      <c r="B247" s="175"/>
      <c r="D247" s="105" t="s">
        <v>186</v>
      </c>
      <c r="E247" s="176" t="s">
        <v>1</v>
      </c>
      <c r="F247" s="177" t="s">
        <v>306</v>
      </c>
      <c r="H247" s="178">
        <v>200</v>
      </c>
      <c r="K247" s="237"/>
      <c r="L247" s="175"/>
      <c r="M247" s="179"/>
      <c r="N247" s="180"/>
      <c r="O247" s="180"/>
      <c r="P247" s="180"/>
      <c r="Q247" s="180"/>
      <c r="R247" s="180"/>
      <c r="S247" s="180"/>
      <c r="T247" s="181"/>
      <c r="AT247" s="176" t="s">
        <v>186</v>
      </c>
      <c r="AU247" s="176" t="s">
        <v>80</v>
      </c>
      <c r="AV247" s="174" t="s">
        <v>80</v>
      </c>
      <c r="AW247" s="174" t="s">
        <v>29</v>
      </c>
      <c r="AX247" s="174" t="s">
        <v>72</v>
      </c>
      <c r="AY247" s="176" t="s">
        <v>176</v>
      </c>
    </row>
    <row r="248" spans="2:51" s="182" customFormat="1" ht="12">
      <c r="B248" s="183"/>
      <c r="D248" s="105" t="s">
        <v>186</v>
      </c>
      <c r="E248" s="184" t="s">
        <v>1</v>
      </c>
      <c r="F248" s="185" t="s">
        <v>191</v>
      </c>
      <c r="H248" s="186">
        <v>200</v>
      </c>
      <c r="K248" s="238"/>
      <c r="L248" s="183"/>
      <c r="M248" s="187"/>
      <c r="N248" s="188"/>
      <c r="O248" s="188"/>
      <c r="P248" s="188"/>
      <c r="Q248" s="188"/>
      <c r="R248" s="188"/>
      <c r="S248" s="188"/>
      <c r="T248" s="189"/>
      <c r="AT248" s="184" t="s">
        <v>186</v>
      </c>
      <c r="AU248" s="184" t="s">
        <v>80</v>
      </c>
      <c r="AV248" s="182" t="s">
        <v>86</v>
      </c>
      <c r="AW248" s="182" t="s">
        <v>29</v>
      </c>
      <c r="AX248" s="182" t="s">
        <v>76</v>
      </c>
      <c r="AY248" s="184" t="s">
        <v>176</v>
      </c>
    </row>
    <row r="249" spans="1:65" s="15" customFormat="1" ht="24.2" customHeight="1">
      <c r="A249" s="12"/>
      <c r="B249" s="13"/>
      <c r="C249" s="92" t="s">
        <v>307</v>
      </c>
      <c r="D249" s="92" t="s">
        <v>178</v>
      </c>
      <c r="E249" s="93" t="s">
        <v>308</v>
      </c>
      <c r="F249" s="94" t="s">
        <v>309</v>
      </c>
      <c r="G249" s="95" t="s">
        <v>181</v>
      </c>
      <c r="H249" s="96">
        <v>370.82</v>
      </c>
      <c r="I249" s="1">
        <v>0</v>
      </c>
      <c r="J249" s="97">
        <f>ROUND(I249*H249,2)</f>
        <v>0</v>
      </c>
      <c r="K249" s="95" t="s">
        <v>182</v>
      </c>
      <c r="L249" s="13"/>
      <c r="M249" s="98" t="s">
        <v>1</v>
      </c>
      <c r="N249" s="99" t="s">
        <v>37</v>
      </c>
      <c r="O249" s="100"/>
      <c r="P249" s="101">
        <f>O249*H249</f>
        <v>0</v>
      </c>
      <c r="Q249" s="101">
        <v>0</v>
      </c>
      <c r="R249" s="101">
        <f>Q249*H249</f>
        <v>0</v>
      </c>
      <c r="S249" s="101">
        <v>0</v>
      </c>
      <c r="T249" s="102">
        <f>S249*H249</f>
        <v>0</v>
      </c>
      <c r="U249" s="12"/>
      <c r="V249" s="12"/>
      <c r="W249" s="12"/>
      <c r="X249" s="12"/>
      <c r="Y249" s="12"/>
      <c r="Z249" s="12"/>
      <c r="AA249" s="12"/>
      <c r="AB249" s="12"/>
      <c r="AC249" s="12"/>
      <c r="AD249" s="12"/>
      <c r="AE249" s="12"/>
      <c r="AR249" s="103" t="s">
        <v>86</v>
      </c>
      <c r="AT249" s="103" t="s">
        <v>178</v>
      </c>
      <c r="AU249" s="103" t="s">
        <v>80</v>
      </c>
      <c r="AY249" s="5" t="s">
        <v>176</v>
      </c>
      <c r="BE249" s="104">
        <f>IF(N249="základní",J249,0)</f>
        <v>0</v>
      </c>
      <c r="BF249" s="104">
        <f>IF(N249="snížená",J249,0)</f>
        <v>0</v>
      </c>
      <c r="BG249" s="104">
        <f>IF(N249="zákl. přenesená",J249,0)</f>
        <v>0</v>
      </c>
      <c r="BH249" s="104">
        <f>IF(N249="sníž. přenesená",J249,0)</f>
        <v>0</v>
      </c>
      <c r="BI249" s="104">
        <f>IF(N249="nulová",J249,0)</f>
        <v>0</v>
      </c>
      <c r="BJ249" s="5" t="s">
        <v>76</v>
      </c>
      <c r="BK249" s="104">
        <f>ROUND(I249*H249,2)</f>
        <v>0</v>
      </c>
      <c r="BL249" s="5" t="s">
        <v>86</v>
      </c>
      <c r="BM249" s="103" t="s">
        <v>310</v>
      </c>
    </row>
    <row r="250" spans="2:51" s="167" customFormat="1" ht="12">
      <c r="B250" s="168"/>
      <c r="D250" s="105" t="s">
        <v>186</v>
      </c>
      <c r="E250" s="169" t="s">
        <v>1</v>
      </c>
      <c r="F250" s="170" t="s">
        <v>279</v>
      </c>
      <c r="H250" s="169" t="s">
        <v>1</v>
      </c>
      <c r="K250" s="236"/>
      <c r="L250" s="168"/>
      <c r="M250" s="171"/>
      <c r="N250" s="172"/>
      <c r="O250" s="172"/>
      <c r="P250" s="172"/>
      <c r="Q250" s="172"/>
      <c r="R250" s="172"/>
      <c r="S250" s="172"/>
      <c r="T250" s="173"/>
      <c r="AT250" s="169" t="s">
        <v>186</v>
      </c>
      <c r="AU250" s="169" t="s">
        <v>80</v>
      </c>
      <c r="AV250" s="167" t="s">
        <v>76</v>
      </c>
      <c r="AW250" s="167" t="s">
        <v>29</v>
      </c>
      <c r="AX250" s="167" t="s">
        <v>72</v>
      </c>
      <c r="AY250" s="169" t="s">
        <v>176</v>
      </c>
    </row>
    <row r="251" spans="2:51" s="174" customFormat="1" ht="12">
      <c r="B251" s="175"/>
      <c r="D251" s="105" t="s">
        <v>186</v>
      </c>
      <c r="E251" s="176" t="s">
        <v>1</v>
      </c>
      <c r="F251" s="177" t="s">
        <v>311</v>
      </c>
      <c r="H251" s="178">
        <v>234.36</v>
      </c>
      <c r="K251" s="237"/>
      <c r="L251" s="175"/>
      <c r="M251" s="179"/>
      <c r="N251" s="180"/>
      <c r="O251" s="180"/>
      <c r="P251" s="180"/>
      <c r="Q251" s="180"/>
      <c r="R251" s="180"/>
      <c r="S251" s="180"/>
      <c r="T251" s="181"/>
      <c r="AT251" s="176" t="s">
        <v>186</v>
      </c>
      <c r="AU251" s="176" t="s">
        <v>80</v>
      </c>
      <c r="AV251" s="174" t="s">
        <v>80</v>
      </c>
      <c r="AW251" s="174" t="s">
        <v>29</v>
      </c>
      <c r="AX251" s="174" t="s">
        <v>72</v>
      </c>
      <c r="AY251" s="176" t="s">
        <v>176</v>
      </c>
    </row>
    <row r="252" spans="2:51" s="174" customFormat="1" ht="12">
      <c r="B252" s="175"/>
      <c r="D252" s="105" t="s">
        <v>186</v>
      </c>
      <c r="E252" s="176" t="s">
        <v>1</v>
      </c>
      <c r="F252" s="177" t="s">
        <v>312</v>
      </c>
      <c r="H252" s="178">
        <v>12.96</v>
      </c>
      <c r="K252" s="237"/>
      <c r="L252" s="175"/>
      <c r="M252" s="179"/>
      <c r="N252" s="180"/>
      <c r="O252" s="180"/>
      <c r="P252" s="180"/>
      <c r="Q252" s="180"/>
      <c r="R252" s="180"/>
      <c r="S252" s="180"/>
      <c r="T252" s="181"/>
      <c r="AT252" s="176" t="s">
        <v>186</v>
      </c>
      <c r="AU252" s="176" t="s">
        <v>80</v>
      </c>
      <c r="AV252" s="174" t="s">
        <v>80</v>
      </c>
      <c r="AW252" s="174" t="s">
        <v>29</v>
      </c>
      <c r="AX252" s="174" t="s">
        <v>72</v>
      </c>
      <c r="AY252" s="176" t="s">
        <v>176</v>
      </c>
    </row>
    <row r="253" spans="2:51" s="174" customFormat="1" ht="12">
      <c r="B253" s="175"/>
      <c r="D253" s="105" t="s">
        <v>186</v>
      </c>
      <c r="E253" s="176" t="s">
        <v>1</v>
      </c>
      <c r="F253" s="177" t="s">
        <v>313</v>
      </c>
      <c r="H253" s="178">
        <v>2.661</v>
      </c>
      <c r="K253" s="237"/>
      <c r="L253" s="175"/>
      <c r="M253" s="179"/>
      <c r="N253" s="180"/>
      <c r="O253" s="180"/>
      <c r="P253" s="180"/>
      <c r="Q253" s="180"/>
      <c r="R253" s="180"/>
      <c r="S253" s="180"/>
      <c r="T253" s="181"/>
      <c r="AT253" s="176" t="s">
        <v>186</v>
      </c>
      <c r="AU253" s="176" t="s">
        <v>80</v>
      </c>
      <c r="AV253" s="174" t="s">
        <v>80</v>
      </c>
      <c r="AW253" s="174" t="s">
        <v>29</v>
      </c>
      <c r="AX253" s="174" t="s">
        <v>72</v>
      </c>
      <c r="AY253" s="176" t="s">
        <v>176</v>
      </c>
    </row>
    <row r="254" spans="2:51" s="174" customFormat="1" ht="12">
      <c r="B254" s="175"/>
      <c r="D254" s="105" t="s">
        <v>186</v>
      </c>
      <c r="E254" s="176" t="s">
        <v>1</v>
      </c>
      <c r="F254" s="177" t="s">
        <v>314</v>
      </c>
      <c r="H254" s="178">
        <v>1.44</v>
      </c>
      <c r="K254" s="237"/>
      <c r="L254" s="175"/>
      <c r="M254" s="179"/>
      <c r="N254" s="180"/>
      <c r="O254" s="180"/>
      <c r="P254" s="180"/>
      <c r="Q254" s="180"/>
      <c r="R254" s="180"/>
      <c r="S254" s="180"/>
      <c r="T254" s="181"/>
      <c r="AT254" s="176" t="s">
        <v>186</v>
      </c>
      <c r="AU254" s="176" t="s">
        <v>80</v>
      </c>
      <c r="AV254" s="174" t="s">
        <v>80</v>
      </c>
      <c r="AW254" s="174" t="s">
        <v>29</v>
      </c>
      <c r="AX254" s="174" t="s">
        <v>72</v>
      </c>
      <c r="AY254" s="176" t="s">
        <v>176</v>
      </c>
    </row>
    <row r="255" spans="2:51" s="174" customFormat="1" ht="12">
      <c r="B255" s="175"/>
      <c r="D255" s="105" t="s">
        <v>186</v>
      </c>
      <c r="E255" s="176" t="s">
        <v>1</v>
      </c>
      <c r="F255" s="177" t="s">
        <v>315</v>
      </c>
      <c r="H255" s="178">
        <v>2.09</v>
      </c>
      <c r="K255" s="237"/>
      <c r="L255" s="175"/>
      <c r="M255" s="179"/>
      <c r="N255" s="180"/>
      <c r="O255" s="180"/>
      <c r="P255" s="180"/>
      <c r="Q255" s="180"/>
      <c r="R255" s="180"/>
      <c r="S255" s="180"/>
      <c r="T255" s="181"/>
      <c r="AT255" s="176" t="s">
        <v>186</v>
      </c>
      <c r="AU255" s="176" t="s">
        <v>80</v>
      </c>
      <c r="AV255" s="174" t="s">
        <v>80</v>
      </c>
      <c r="AW255" s="174" t="s">
        <v>29</v>
      </c>
      <c r="AX255" s="174" t="s">
        <v>72</v>
      </c>
      <c r="AY255" s="176" t="s">
        <v>176</v>
      </c>
    </row>
    <row r="256" spans="2:51" s="174" customFormat="1" ht="12">
      <c r="B256" s="175"/>
      <c r="D256" s="105" t="s">
        <v>186</v>
      </c>
      <c r="E256" s="176" t="s">
        <v>1</v>
      </c>
      <c r="F256" s="177" t="s">
        <v>316</v>
      </c>
      <c r="H256" s="178">
        <v>10.92</v>
      </c>
      <c r="K256" s="237"/>
      <c r="L256" s="175"/>
      <c r="M256" s="179"/>
      <c r="N256" s="180"/>
      <c r="O256" s="180"/>
      <c r="P256" s="180"/>
      <c r="Q256" s="180"/>
      <c r="R256" s="180"/>
      <c r="S256" s="180"/>
      <c r="T256" s="181"/>
      <c r="AT256" s="176" t="s">
        <v>186</v>
      </c>
      <c r="AU256" s="176" t="s">
        <v>80</v>
      </c>
      <c r="AV256" s="174" t="s">
        <v>80</v>
      </c>
      <c r="AW256" s="174" t="s">
        <v>29</v>
      </c>
      <c r="AX256" s="174" t="s">
        <v>72</v>
      </c>
      <c r="AY256" s="176" t="s">
        <v>176</v>
      </c>
    </row>
    <row r="257" spans="2:51" s="174" customFormat="1" ht="12">
      <c r="B257" s="175"/>
      <c r="D257" s="105" t="s">
        <v>186</v>
      </c>
      <c r="E257" s="176" t="s">
        <v>1</v>
      </c>
      <c r="F257" s="177" t="s">
        <v>317</v>
      </c>
      <c r="H257" s="178">
        <v>4.32</v>
      </c>
      <c r="K257" s="237"/>
      <c r="L257" s="175"/>
      <c r="M257" s="179"/>
      <c r="N257" s="180"/>
      <c r="O257" s="180"/>
      <c r="P257" s="180"/>
      <c r="Q257" s="180"/>
      <c r="R257" s="180"/>
      <c r="S257" s="180"/>
      <c r="T257" s="181"/>
      <c r="AT257" s="176" t="s">
        <v>186</v>
      </c>
      <c r="AU257" s="176" t="s">
        <v>80</v>
      </c>
      <c r="AV257" s="174" t="s">
        <v>80</v>
      </c>
      <c r="AW257" s="174" t="s">
        <v>29</v>
      </c>
      <c r="AX257" s="174" t="s">
        <v>72</v>
      </c>
      <c r="AY257" s="176" t="s">
        <v>176</v>
      </c>
    </row>
    <row r="258" spans="2:51" s="174" customFormat="1" ht="12">
      <c r="B258" s="175"/>
      <c r="D258" s="105" t="s">
        <v>186</v>
      </c>
      <c r="E258" s="176" t="s">
        <v>1</v>
      </c>
      <c r="F258" s="177" t="s">
        <v>318</v>
      </c>
      <c r="H258" s="178">
        <v>34.02</v>
      </c>
      <c r="K258" s="237"/>
      <c r="L258" s="175"/>
      <c r="M258" s="179"/>
      <c r="N258" s="180"/>
      <c r="O258" s="180"/>
      <c r="P258" s="180"/>
      <c r="Q258" s="180"/>
      <c r="R258" s="180"/>
      <c r="S258" s="180"/>
      <c r="T258" s="181"/>
      <c r="AT258" s="176" t="s">
        <v>186</v>
      </c>
      <c r="AU258" s="176" t="s">
        <v>80</v>
      </c>
      <c r="AV258" s="174" t="s">
        <v>80</v>
      </c>
      <c r="AW258" s="174" t="s">
        <v>29</v>
      </c>
      <c r="AX258" s="174" t="s">
        <v>72</v>
      </c>
      <c r="AY258" s="176" t="s">
        <v>176</v>
      </c>
    </row>
    <row r="259" spans="2:51" s="174" customFormat="1" ht="12">
      <c r="B259" s="175"/>
      <c r="D259" s="105" t="s">
        <v>186</v>
      </c>
      <c r="E259" s="176" t="s">
        <v>1</v>
      </c>
      <c r="F259" s="177" t="s">
        <v>319</v>
      </c>
      <c r="H259" s="178">
        <v>21.96</v>
      </c>
      <c r="K259" s="237"/>
      <c r="L259" s="175"/>
      <c r="M259" s="179"/>
      <c r="N259" s="180"/>
      <c r="O259" s="180"/>
      <c r="P259" s="180"/>
      <c r="Q259" s="180"/>
      <c r="R259" s="180"/>
      <c r="S259" s="180"/>
      <c r="T259" s="181"/>
      <c r="AT259" s="176" t="s">
        <v>186</v>
      </c>
      <c r="AU259" s="176" t="s">
        <v>80</v>
      </c>
      <c r="AV259" s="174" t="s">
        <v>80</v>
      </c>
      <c r="AW259" s="174" t="s">
        <v>29</v>
      </c>
      <c r="AX259" s="174" t="s">
        <v>72</v>
      </c>
      <c r="AY259" s="176" t="s">
        <v>176</v>
      </c>
    </row>
    <row r="260" spans="2:51" s="174" customFormat="1" ht="12">
      <c r="B260" s="175"/>
      <c r="D260" s="105" t="s">
        <v>186</v>
      </c>
      <c r="E260" s="176" t="s">
        <v>1</v>
      </c>
      <c r="F260" s="177" t="s">
        <v>320</v>
      </c>
      <c r="H260" s="178">
        <v>3.312</v>
      </c>
      <c r="K260" s="237"/>
      <c r="L260" s="175"/>
      <c r="M260" s="179"/>
      <c r="N260" s="180"/>
      <c r="O260" s="180"/>
      <c r="P260" s="180"/>
      <c r="Q260" s="180"/>
      <c r="R260" s="180"/>
      <c r="S260" s="180"/>
      <c r="T260" s="181"/>
      <c r="AT260" s="176" t="s">
        <v>186</v>
      </c>
      <c r="AU260" s="176" t="s">
        <v>80</v>
      </c>
      <c r="AV260" s="174" t="s">
        <v>80</v>
      </c>
      <c r="AW260" s="174" t="s">
        <v>29</v>
      </c>
      <c r="AX260" s="174" t="s">
        <v>72</v>
      </c>
      <c r="AY260" s="176" t="s">
        <v>176</v>
      </c>
    </row>
    <row r="261" spans="2:51" s="174" customFormat="1" ht="12">
      <c r="B261" s="175"/>
      <c r="D261" s="105" t="s">
        <v>186</v>
      </c>
      <c r="E261" s="176" t="s">
        <v>1</v>
      </c>
      <c r="F261" s="177" t="s">
        <v>321</v>
      </c>
      <c r="H261" s="178">
        <v>7.15</v>
      </c>
      <c r="K261" s="237"/>
      <c r="L261" s="175"/>
      <c r="M261" s="179"/>
      <c r="N261" s="180"/>
      <c r="O261" s="180"/>
      <c r="P261" s="180"/>
      <c r="Q261" s="180"/>
      <c r="R261" s="180"/>
      <c r="S261" s="180"/>
      <c r="T261" s="181"/>
      <c r="AT261" s="176" t="s">
        <v>186</v>
      </c>
      <c r="AU261" s="176" t="s">
        <v>80</v>
      </c>
      <c r="AV261" s="174" t="s">
        <v>80</v>
      </c>
      <c r="AW261" s="174" t="s">
        <v>29</v>
      </c>
      <c r="AX261" s="174" t="s">
        <v>72</v>
      </c>
      <c r="AY261" s="176" t="s">
        <v>176</v>
      </c>
    </row>
    <row r="262" spans="2:51" s="174" customFormat="1" ht="12">
      <c r="B262" s="175"/>
      <c r="D262" s="105" t="s">
        <v>186</v>
      </c>
      <c r="E262" s="176" t="s">
        <v>1</v>
      </c>
      <c r="F262" s="177" t="s">
        <v>322</v>
      </c>
      <c r="H262" s="178">
        <v>9.425</v>
      </c>
      <c r="K262" s="237"/>
      <c r="L262" s="175"/>
      <c r="M262" s="179"/>
      <c r="N262" s="180"/>
      <c r="O262" s="180"/>
      <c r="P262" s="180"/>
      <c r="Q262" s="180"/>
      <c r="R262" s="180"/>
      <c r="S262" s="180"/>
      <c r="T262" s="181"/>
      <c r="AT262" s="176" t="s">
        <v>186</v>
      </c>
      <c r="AU262" s="176" t="s">
        <v>80</v>
      </c>
      <c r="AV262" s="174" t="s">
        <v>80</v>
      </c>
      <c r="AW262" s="174" t="s">
        <v>29</v>
      </c>
      <c r="AX262" s="174" t="s">
        <v>72</v>
      </c>
      <c r="AY262" s="176" t="s">
        <v>176</v>
      </c>
    </row>
    <row r="263" spans="2:51" s="174" customFormat="1" ht="12">
      <c r="B263" s="175"/>
      <c r="D263" s="105" t="s">
        <v>186</v>
      </c>
      <c r="E263" s="176" t="s">
        <v>1</v>
      </c>
      <c r="F263" s="177" t="s">
        <v>323</v>
      </c>
      <c r="H263" s="178">
        <v>4.138</v>
      </c>
      <c r="K263" s="237"/>
      <c r="L263" s="175"/>
      <c r="M263" s="179"/>
      <c r="N263" s="180"/>
      <c r="O263" s="180"/>
      <c r="P263" s="180"/>
      <c r="Q263" s="180"/>
      <c r="R263" s="180"/>
      <c r="S263" s="180"/>
      <c r="T263" s="181"/>
      <c r="AT263" s="176" t="s">
        <v>186</v>
      </c>
      <c r="AU263" s="176" t="s">
        <v>80</v>
      </c>
      <c r="AV263" s="174" t="s">
        <v>80</v>
      </c>
      <c r="AW263" s="174" t="s">
        <v>29</v>
      </c>
      <c r="AX263" s="174" t="s">
        <v>72</v>
      </c>
      <c r="AY263" s="176" t="s">
        <v>176</v>
      </c>
    </row>
    <row r="264" spans="2:51" s="174" customFormat="1" ht="12">
      <c r="B264" s="175"/>
      <c r="D264" s="105" t="s">
        <v>186</v>
      </c>
      <c r="E264" s="176" t="s">
        <v>1</v>
      </c>
      <c r="F264" s="177" t="s">
        <v>324</v>
      </c>
      <c r="H264" s="178">
        <v>11.664</v>
      </c>
      <c r="K264" s="237"/>
      <c r="L264" s="175"/>
      <c r="M264" s="179"/>
      <c r="N264" s="180"/>
      <c r="O264" s="180"/>
      <c r="P264" s="180"/>
      <c r="Q264" s="180"/>
      <c r="R264" s="180"/>
      <c r="S264" s="180"/>
      <c r="T264" s="181"/>
      <c r="AT264" s="176" t="s">
        <v>186</v>
      </c>
      <c r="AU264" s="176" t="s">
        <v>80</v>
      </c>
      <c r="AV264" s="174" t="s">
        <v>80</v>
      </c>
      <c r="AW264" s="174" t="s">
        <v>29</v>
      </c>
      <c r="AX264" s="174" t="s">
        <v>72</v>
      </c>
      <c r="AY264" s="176" t="s">
        <v>176</v>
      </c>
    </row>
    <row r="265" spans="2:51" s="174" customFormat="1" ht="12">
      <c r="B265" s="175"/>
      <c r="D265" s="105" t="s">
        <v>186</v>
      </c>
      <c r="E265" s="176" t="s">
        <v>1</v>
      </c>
      <c r="F265" s="177" t="s">
        <v>325</v>
      </c>
      <c r="H265" s="178">
        <v>10.4</v>
      </c>
      <c r="K265" s="237"/>
      <c r="L265" s="175"/>
      <c r="M265" s="179"/>
      <c r="N265" s="180"/>
      <c r="O265" s="180"/>
      <c r="P265" s="180"/>
      <c r="Q265" s="180"/>
      <c r="R265" s="180"/>
      <c r="S265" s="180"/>
      <c r="T265" s="181"/>
      <c r="AT265" s="176" t="s">
        <v>186</v>
      </c>
      <c r="AU265" s="176" t="s">
        <v>80</v>
      </c>
      <c r="AV265" s="174" t="s">
        <v>80</v>
      </c>
      <c r="AW265" s="174" t="s">
        <v>29</v>
      </c>
      <c r="AX265" s="174" t="s">
        <v>72</v>
      </c>
      <c r="AY265" s="176" t="s">
        <v>176</v>
      </c>
    </row>
    <row r="266" spans="2:51" s="182" customFormat="1" ht="12">
      <c r="B266" s="183"/>
      <c r="D266" s="105" t="s">
        <v>186</v>
      </c>
      <c r="E266" s="184" t="s">
        <v>1</v>
      </c>
      <c r="F266" s="185" t="s">
        <v>191</v>
      </c>
      <c r="H266" s="186">
        <v>370.81999999999994</v>
      </c>
      <c r="K266" s="238"/>
      <c r="L266" s="183"/>
      <c r="M266" s="187"/>
      <c r="N266" s="188"/>
      <c r="O266" s="188"/>
      <c r="P266" s="188"/>
      <c r="Q266" s="188"/>
      <c r="R266" s="188"/>
      <c r="S266" s="188"/>
      <c r="T266" s="189"/>
      <c r="AT266" s="184" t="s">
        <v>186</v>
      </c>
      <c r="AU266" s="184" t="s">
        <v>80</v>
      </c>
      <c r="AV266" s="182" t="s">
        <v>86</v>
      </c>
      <c r="AW266" s="182" t="s">
        <v>29</v>
      </c>
      <c r="AX266" s="182" t="s">
        <v>76</v>
      </c>
      <c r="AY266" s="184" t="s">
        <v>176</v>
      </c>
    </row>
    <row r="267" spans="1:65" s="15" customFormat="1" ht="24.2" customHeight="1">
      <c r="A267" s="12"/>
      <c r="B267" s="13"/>
      <c r="C267" s="92" t="s">
        <v>245</v>
      </c>
      <c r="D267" s="92" t="s">
        <v>178</v>
      </c>
      <c r="E267" s="93" t="s">
        <v>326</v>
      </c>
      <c r="F267" s="94" t="s">
        <v>327</v>
      </c>
      <c r="G267" s="95" t="s">
        <v>328</v>
      </c>
      <c r="H267" s="96">
        <v>542.55</v>
      </c>
      <c r="I267" s="1">
        <v>0</v>
      </c>
      <c r="J267" s="97">
        <f>ROUND(I267*H267,2)</f>
        <v>0</v>
      </c>
      <c r="K267" s="95" t="s">
        <v>182</v>
      </c>
      <c r="L267" s="13"/>
      <c r="M267" s="98" t="s">
        <v>1</v>
      </c>
      <c r="N267" s="99" t="s">
        <v>37</v>
      </c>
      <c r="O267" s="100"/>
      <c r="P267" s="101">
        <f>O267*H267</f>
        <v>0</v>
      </c>
      <c r="Q267" s="101">
        <v>0</v>
      </c>
      <c r="R267" s="101">
        <f>Q267*H267</f>
        <v>0</v>
      </c>
      <c r="S267" s="101">
        <v>0</v>
      </c>
      <c r="T267" s="102">
        <f>S267*H267</f>
        <v>0</v>
      </c>
      <c r="U267" s="12"/>
      <c r="V267" s="12"/>
      <c r="W267" s="12"/>
      <c r="X267" s="12"/>
      <c r="Y267" s="12"/>
      <c r="Z267" s="12"/>
      <c r="AA267" s="12"/>
      <c r="AB267" s="12"/>
      <c r="AC267" s="12"/>
      <c r="AD267" s="12"/>
      <c r="AE267" s="12"/>
      <c r="AR267" s="103" t="s">
        <v>86</v>
      </c>
      <c r="AT267" s="103" t="s">
        <v>178</v>
      </c>
      <c r="AU267" s="103" t="s">
        <v>80</v>
      </c>
      <c r="AY267" s="5" t="s">
        <v>176</v>
      </c>
      <c r="BE267" s="104">
        <f>IF(N267="základní",J267,0)</f>
        <v>0</v>
      </c>
      <c r="BF267" s="104">
        <f>IF(N267="snížená",J267,0)</f>
        <v>0</v>
      </c>
      <c r="BG267" s="104">
        <f>IF(N267="zákl. přenesená",J267,0)</f>
        <v>0</v>
      </c>
      <c r="BH267" s="104">
        <f>IF(N267="sníž. přenesená",J267,0)</f>
        <v>0</v>
      </c>
      <c r="BI267" s="104">
        <f>IF(N267="nulová",J267,0)</f>
        <v>0</v>
      </c>
      <c r="BJ267" s="5" t="s">
        <v>76</v>
      </c>
      <c r="BK267" s="104">
        <f>ROUND(I267*H267,2)</f>
        <v>0</v>
      </c>
      <c r="BL267" s="5" t="s">
        <v>86</v>
      </c>
      <c r="BM267" s="103" t="s">
        <v>329</v>
      </c>
    </row>
    <row r="268" spans="2:51" s="167" customFormat="1" ht="12">
      <c r="B268" s="168"/>
      <c r="D268" s="105" t="s">
        <v>186</v>
      </c>
      <c r="E268" s="169" t="s">
        <v>1</v>
      </c>
      <c r="F268" s="170" t="s">
        <v>279</v>
      </c>
      <c r="H268" s="169" t="s">
        <v>1</v>
      </c>
      <c r="K268" s="236"/>
      <c r="L268" s="168"/>
      <c r="M268" s="171"/>
      <c r="N268" s="172"/>
      <c r="O268" s="172"/>
      <c r="P268" s="172"/>
      <c r="Q268" s="172"/>
      <c r="R268" s="172"/>
      <c r="S268" s="172"/>
      <c r="T268" s="173"/>
      <c r="AT268" s="169" t="s">
        <v>186</v>
      </c>
      <c r="AU268" s="169" t="s">
        <v>80</v>
      </c>
      <c r="AV268" s="167" t="s">
        <v>76</v>
      </c>
      <c r="AW268" s="167" t="s">
        <v>29</v>
      </c>
      <c r="AX268" s="167" t="s">
        <v>72</v>
      </c>
      <c r="AY268" s="169" t="s">
        <v>176</v>
      </c>
    </row>
    <row r="269" spans="2:51" s="167" customFormat="1" ht="12">
      <c r="B269" s="168"/>
      <c r="D269" s="105" t="s">
        <v>186</v>
      </c>
      <c r="E269" s="169" t="s">
        <v>1</v>
      </c>
      <c r="F269" s="170" t="s">
        <v>330</v>
      </c>
      <c r="H269" s="169" t="s">
        <v>1</v>
      </c>
      <c r="K269" s="236"/>
      <c r="L269" s="168"/>
      <c r="M269" s="171"/>
      <c r="N269" s="172"/>
      <c r="O269" s="172"/>
      <c r="P269" s="172"/>
      <c r="Q269" s="172"/>
      <c r="R269" s="172"/>
      <c r="S269" s="172"/>
      <c r="T269" s="173"/>
      <c r="AT269" s="169" t="s">
        <v>186</v>
      </c>
      <c r="AU269" s="169" t="s">
        <v>80</v>
      </c>
      <c r="AV269" s="167" t="s">
        <v>76</v>
      </c>
      <c r="AW269" s="167" t="s">
        <v>29</v>
      </c>
      <c r="AX269" s="167" t="s">
        <v>72</v>
      </c>
      <c r="AY269" s="169" t="s">
        <v>176</v>
      </c>
    </row>
    <row r="270" spans="2:51" s="174" customFormat="1" ht="12">
      <c r="B270" s="175"/>
      <c r="D270" s="105" t="s">
        <v>186</v>
      </c>
      <c r="E270" s="176" t="s">
        <v>1</v>
      </c>
      <c r="F270" s="177" t="s">
        <v>286</v>
      </c>
      <c r="H270" s="178">
        <v>372</v>
      </c>
      <c r="K270" s="237"/>
      <c r="L270" s="175"/>
      <c r="M270" s="179"/>
      <c r="N270" s="180"/>
      <c r="O270" s="180"/>
      <c r="P270" s="180"/>
      <c r="Q270" s="180"/>
      <c r="R270" s="180"/>
      <c r="S270" s="180"/>
      <c r="T270" s="181"/>
      <c r="AT270" s="176" t="s">
        <v>186</v>
      </c>
      <c r="AU270" s="176" t="s">
        <v>80</v>
      </c>
      <c r="AV270" s="174" t="s">
        <v>80</v>
      </c>
      <c r="AW270" s="174" t="s">
        <v>29</v>
      </c>
      <c r="AX270" s="174" t="s">
        <v>72</v>
      </c>
      <c r="AY270" s="176" t="s">
        <v>176</v>
      </c>
    </row>
    <row r="271" spans="2:51" s="174" customFormat="1" ht="12">
      <c r="B271" s="175"/>
      <c r="D271" s="105" t="s">
        <v>186</v>
      </c>
      <c r="E271" s="176" t="s">
        <v>1</v>
      </c>
      <c r="F271" s="177" t="s">
        <v>287</v>
      </c>
      <c r="H271" s="178">
        <v>25.2</v>
      </c>
      <c r="K271" s="237"/>
      <c r="L271" s="175"/>
      <c r="M271" s="179"/>
      <c r="N271" s="180"/>
      <c r="O271" s="180"/>
      <c r="P271" s="180"/>
      <c r="Q271" s="180"/>
      <c r="R271" s="180"/>
      <c r="S271" s="180"/>
      <c r="T271" s="181"/>
      <c r="AT271" s="176" t="s">
        <v>186</v>
      </c>
      <c r="AU271" s="176" t="s">
        <v>80</v>
      </c>
      <c r="AV271" s="174" t="s">
        <v>80</v>
      </c>
      <c r="AW271" s="174" t="s">
        <v>29</v>
      </c>
      <c r="AX271" s="174" t="s">
        <v>72</v>
      </c>
      <c r="AY271" s="176" t="s">
        <v>176</v>
      </c>
    </row>
    <row r="272" spans="2:51" s="174" customFormat="1" ht="12">
      <c r="B272" s="175"/>
      <c r="D272" s="105" t="s">
        <v>186</v>
      </c>
      <c r="E272" s="176" t="s">
        <v>1</v>
      </c>
      <c r="F272" s="177" t="s">
        <v>288</v>
      </c>
      <c r="H272" s="178">
        <v>5.46</v>
      </c>
      <c r="K272" s="237"/>
      <c r="L272" s="175"/>
      <c r="M272" s="179"/>
      <c r="N272" s="180"/>
      <c r="O272" s="180"/>
      <c r="P272" s="180"/>
      <c r="Q272" s="180"/>
      <c r="R272" s="180"/>
      <c r="S272" s="180"/>
      <c r="T272" s="181"/>
      <c r="AT272" s="176" t="s">
        <v>186</v>
      </c>
      <c r="AU272" s="176" t="s">
        <v>80</v>
      </c>
      <c r="AV272" s="174" t="s">
        <v>80</v>
      </c>
      <c r="AW272" s="174" t="s">
        <v>29</v>
      </c>
      <c r="AX272" s="174" t="s">
        <v>72</v>
      </c>
      <c r="AY272" s="176" t="s">
        <v>176</v>
      </c>
    </row>
    <row r="273" spans="2:51" s="174" customFormat="1" ht="12">
      <c r="B273" s="175"/>
      <c r="D273" s="105" t="s">
        <v>186</v>
      </c>
      <c r="E273" s="176" t="s">
        <v>1</v>
      </c>
      <c r="F273" s="177" t="s">
        <v>289</v>
      </c>
      <c r="H273" s="178">
        <v>3.6</v>
      </c>
      <c r="K273" s="237"/>
      <c r="L273" s="175"/>
      <c r="M273" s="179"/>
      <c r="N273" s="180"/>
      <c r="O273" s="180"/>
      <c r="P273" s="180"/>
      <c r="Q273" s="180"/>
      <c r="R273" s="180"/>
      <c r="S273" s="180"/>
      <c r="T273" s="181"/>
      <c r="AT273" s="176" t="s">
        <v>186</v>
      </c>
      <c r="AU273" s="176" t="s">
        <v>80</v>
      </c>
      <c r="AV273" s="174" t="s">
        <v>80</v>
      </c>
      <c r="AW273" s="174" t="s">
        <v>29</v>
      </c>
      <c r="AX273" s="174" t="s">
        <v>72</v>
      </c>
      <c r="AY273" s="176" t="s">
        <v>176</v>
      </c>
    </row>
    <row r="274" spans="2:51" s="174" customFormat="1" ht="12">
      <c r="B274" s="175"/>
      <c r="D274" s="105" t="s">
        <v>186</v>
      </c>
      <c r="E274" s="176" t="s">
        <v>1</v>
      </c>
      <c r="F274" s="177" t="s">
        <v>290</v>
      </c>
      <c r="H274" s="178">
        <v>5.25</v>
      </c>
      <c r="K274" s="237"/>
      <c r="L274" s="175"/>
      <c r="M274" s="179"/>
      <c r="N274" s="180"/>
      <c r="O274" s="180"/>
      <c r="P274" s="180"/>
      <c r="Q274" s="180"/>
      <c r="R274" s="180"/>
      <c r="S274" s="180"/>
      <c r="T274" s="181"/>
      <c r="AT274" s="176" t="s">
        <v>186</v>
      </c>
      <c r="AU274" s="176" t="s">
        <v>80</v>
      </c>
      <c r="AV274" s="174" t="s">
        <v>80</v>
      </c>
      <c r="AW274" s="174" t="s">
        <v>29</v>
      </c>
      <c r="AX274" s="174" t="s">
        <v>72</v>
      </c>
      <c r="AY274" s="176" t="s">
        <v>176</v>
      </c>
    </row>
    <row r="275" spans="2:51" s="174" customFormat="1" ht="12">
      <c r="B275" s="175"/>
      <c r="D275" s="105" t="s">
        <v>186</v>
      </c>
      <c r="E275" s="176" t="s">
        <v>1</v>
      </c>
      <c r="F275" s="177" t="s">
        <v>291</v>
      </c>
      <c r="H275" s="178">
        <v>9.4</v>
      </c>
      <c r="K275" s="237"/>
      <c r="L275" s="175"/>
      <c r="M275" s="179"/>
      <c r="N275" s="180"/>
      <c r="O275" s="180"/>
      <c r="P275" s="180"/>
      <c r="Q275" s="180"/>
      <c r="R275" s="180"/>
      <c r="S275" s="180"/>
      <c r="T275" s="181"/>
      <c r="AT275" s="176" t="s">
        <v>186</v>
      </c>
      <c r="AU275" s="176" t="s">
        <v>80</v>
      </c>
      <c r="AV275" s="174" t="s">
        <v>80</v>
      </c>
      <c r="AW275" s="174" t="s">
        <v>29</v>
      </c>
      <c r="AX275" s="174" t="s">
        <v>72</v>
      </c>
      <c r="AY275" s="176" t="s">
        <v>176</v>
      </c>
    </row>
    <row r="276" spans="2:51" s="174" customFormat="1" ht="12">
      <c r="B276" s="175"/>
      <c r="D276" s="105" t="s">
        <v>186</v>
      </c>
      <c r="E276" s="176" t="s">
        <v>1</v>
      </c>
      <c r="F276" s="177" t="s">
        <v>292</v>
      </c>
      <c r="H276" s="178">
        <v>6</v>
      </c>
      <c r="K276" s="237"/>
      <c r="L276" s="175"/>
      <c r="M276" s="179"/>
      <c r="N276" s="180"/>
      <c r="O276" s="180"/>
      <c r="P276" s="180"/>
      <c r="Q276" s="180"/>
      <c r="R276" s="180"/>
      <c r="S276" s="180"/>
      <c r="T276" s="181"/>
      <c r="AT276" s="176" t="s">
        <v>186</v>
      </c>
      <c r="AU276" s="176" t="s">
        <v>80</v>
      </c>
      <c r="AV276" s="174" t="s">
        <v>80</v>
      </c>
      <c r="AW276" s="174" t="s">
        <v>29</v>
      </c>
      <c r="AX276" s="174" t="s">
        <v>72</v>
      </c>
      <c r="AY276" s="176" t="s">
        <v>176</v>
      </c>
    </row>
    <row r="277" spans="2:51" s="174" customFormat="1" ht="12">
      <c r="B277" s="175"/>
      <c r="D277" s="105" t="s">
        <v>186</v>
      </c>
      <c r="E277" s="176" t="s">
        <v>1</v>
      </c>
      <c r="F277" s="177" t="s">
        <v>293</v>
      </c>
      <c r="H277" s="178">
        <v>29.7</v>
      </c>
      <c r="K277" s="237"/>
      <c r="L277" s="175"/>
      <c r="M277" s="179"/>
      <c r="N277" s="180"/>
      <c r="O277" s="180"/>
      <c r="P277" s="180"/>
      <c r="Q277" s="180"/>
      <c r="R277" s="180"/>
      <c r="S277" s="180"/>
      <c r="T277" s="181"/>
      <c r="AT277" s="176" t="s">
        <v>186</v>
      </c>
      <c r="AU277" s="176" t="s">
        <v>80</v>
      </c>
      <c r="AV277" s="174" t="s">
        <v>80</v>
      </c>
      <c r="AW277" s="174" t="s">
        <v>29</v>
      </c>
      <c r="AX277" s="174" t="s">
        <v>72</v>
      </c>
      <c r="AY277" s="176" t="s">
        <v>176</v>
      </c>
    </row>
    <row r="278" spans="2:51" s="174" customFormat="1" ht="12">
      <c r="B278" s="175"/>
      <c r="D278" s="105" t="s">
        <v>186</v>
      </c>
      <c r="E278" s="176" t="s">
        <v>1</v>
      </c>
      <c r="F278" s="177" t="s">
        <v>294</v>
      </c>
      <c r="H278" s="178">
        <v>19.4</v>
      </c>
      <c r="K278" s="237"/>
      <c r="L278" s="175"/>
      <c r="M278" s="179"/>
      <c r="N278" s="180"/>
      <c r="O278" s="180"/>
      <c r="P278" s="180"/>
      <c r="Q278" s="180"/>
      <c r="R278" s="180"/>
      <c r="S278" s="180"/>
      <c r="T278" s="181"/>
      <c r="AT278" s="176" t="s">
        <v>186</v>
      </c>
      <c r="AU278" s="176" t="s">
        <v>80</v>
      </c>
      <c r="AV278" s="174" t="s">
        <v>80</v>
      </c>
      <c r="AW278" s="174" t="s">
        <v>29</v>
      </c>
      <c r="AX278" s="174" t="s">
        <v>72</v>
      </c>
      <c r="AY278" s="176" t="s">
        <v>176</v>
      </c>
    </row>
    <row r="279" spans="2:51" s="174" customFormat="1" ht="12">
      <c r="B279" s="175"/>
      <c r="D279" s="105" t="s">
        <v>186</v>
      </c>
      <c r="E279" s="176" t="s">
        <v>1</v>
      </c>
      <c r="F279" s="177" t="s">
        <v>295</v>
      </c>
      <c r="H279" s="178">
        <v>6.18</v>
      </c>
      <c r="K279" s="237"/>
      <c r="L279" s="175"/>
      <c r="M279" s="179"/>
      <c r="N279" s="180"/>
      <c r="O279" s="180"/>
      <c r="P279" s="180"/>
      <c r="Q279" s="180"/>
      <c r="R279" s="180"/>
      <c r="S279" s="180"/>
      <c r="T279" s="181"/>
      <c r="AT279" s="176" t="s">
        <v>186</v>
      </c>
      <c r="AU279" s="176" t="s">
        <v>80</v>
      </c>
      <c r="AV279" s="174" t="s">
        <v>80</v>
      </c>
      <c r="AW279" s="174" t="s">
        <v>29</v>
      </c>
      <c r="AX279" s="174" t="s">
        <v>72</v>
      </c>
      <c r="AY279" s="176" t="s">
        <v>176</v>
      </c>
    </row>
    <row r="280" spans="2:51" s="174" customFormat="1" ht="12">
      <c r="B280" s="175"/>
      <c r="D280" s="105" t="s">
        <v>186</v>
      </c>
      <c r="E280" s="176" t="s">
        <v>1</v>
      </c>
      <c r="F280" s="177" t="s">
        <v>296</v>
      </c>
      <c r="H280" s="178">
        <v>8.1</v>
      </c>
      <c r="K280" s="237"/>
      <c r="L280" s="175"/>
      <c r="M280" s="179"/>
      <c r="N280" s="180"/>
      <c r="O280" s="180"/>
      <c r="P280" s="180"/>
      <c r="Q280" s="180"/>
      <c r="R280" s="180"/>
      <c r="S280" s="180"/>
      <c r="T280" s="181"/>
      <c r="AT280" s="176" t="s">
        <v>186</v>
      </c>
      <c r="AU280" s="176" t="s">
        <v>80</v>
      </c>
      <c r="AV280" s="174" t="s">
        <v>80</v>
      </c>
      <c r="AW280" s="174" t="s">
        <v>29</v>
      </c>
      <c r="AX280" s="174" t="s">
        <v>72</v>
      </c>
      <c r="AY280" s="176" t="s">
        <v>176</v>
      </c>
    </row>
    <row r="281" spans="2:51" s="174" customFormat="1" ht="12">
      <c r="B281" s="175"/>
      <c r="D281" s="105" t="s">
        <v>186</v>
      </c>
      <c r="E281" s="176" t="s">
        <v>1</v>
      </c>
      <c r="F281" s="177" t="s">
        <v>297</v>
      </c>
      <c r="H281" s="178">
        <v>9.4</v>
      </c>
      <c r="K281" s="237"/>
      <c r="L281" s="175"/>
      <c r="M281" s="179"/>
      <c r="N281" s="180"/>
      <c r="O281" s="180"/>
      <c r="P281" s="180"/>
      <c r="Q281" s="180"/>
      <c r="R281" s="180"/>
      <c r="S281" s="180"/>
      <c r="T281" s="181"/>
      <c r="AT281" s="176" t="s">
        <v>186</v>
      </c>
      <c r="AU281" s="176" t="s">
        <v>80</v>
      </c>
      <c r="AV281" s="174" t="s">
        <v>80</v>
      </c>
      <c r="AW281" s="174" t="s">
        <v>29</v>
      </c>
      <c r="AX281" s="174" t="s">
        <v>72</v>
      </c>
      <c r="AY281" s="176" t="s">
        <v>176</v>
      </c>
    </row>
    <row r="282" spans="2:51" s="174" customFormat="1" ht="12">
      <c r="B282" s="175"/>
      <c r="D282" s="105" t="s">
        <v>186</v>
      </c>
      <c r="E282" s="176" t="s">
        <v>1</v>
      </c>
      <c r="F282" s="177" t="s">
        <v>298</v>
      </c>
      <c r="H282" s="178">
        <v>7.28</v>
      </c>
      <c r="K282" s="237"/>
      <c r="L282" s="175"/>
      <c r="M282" s="179"/>
      <c r="N282" s="180"/>
      <c r="O282" s="180"/>
      <c r="P282" s="180"/>
      <c r="Q282" s="180"/>
      <c r="R282" s="180"/>
      <c r="S282" s="180"/>
      <c r="T282" s="181"/>
      <c r="AT282" s="176" t="s">
        <v>186</v>
      </c>
      <c r="AU282" s="176" t="s">
        <v>80</v>
      </c>
      <c r="AV282" s="174" t="s">
        <v>80</v>
      </c>
      <c r="AW282" s="174" t="s">
        <v>29</v>
      </c>
      <c r="AX282" s="174" t="s">
        <v>72</v>
      </c>
      <c r="AY282" s="176" t="s">
        <v>176</v>
      </c>
    </row>
    <row r="283" spans="2:51" s="174" customFormat="1" ht="12">
      <c r="B283" s="175"/>
      <c r="D283" s="105" t="s">
        <v>186</v>
      </c>
      <c r="E283" s="176" t="s">
        <v>1</v>
      </c>
      <c r="F283" s="177" t="s">
        <v>299</v>
      </c>
      <c r="H283" s="178">
        <v>19.38</v>
      </c>
      <c r="K283" s="237"/>
      <c r="L283" s="175"/>
      <c r="M283" s="179"/>
      <c r="N283" s="180"/>
      <c r="O283" s="180"/>
      <c r="P283" s="180"/>
      <c r="Q283" s="180"/>
      <c r="R283" s="180"/>
      <c r="S283" s="180"/>
      <c r="T283" s="181"/>
      <c r="AT283" s="176" t="s">
        <v>186</v>
      </c>
      <c r="AU283" s="176" t="s">
        <v>80</v>
      </c>
      <c r="AV283" s="174" t="s">
        <v>80</v>
      </c>
      <c r="AW283" s="174" t="s">
        <v>29</v>
      </c>
      <c r="AX283" s="174" t="s">
        <v>72</v>
      </c>
      <c r="AY283" s="176" t="s">
        <v>176</v>
      </c>
    </row>
    <row r="284" spans="2:51" s="174" customFormat="1" ht="12">
      <c r="B284" s="175"/>
      <c r="D284" s="105" t="s">
        <v>186</v>
      </c>
      <c r="E284" s="176" t="s">
        <v>1</v>
      </c>
      <c r="F284" s="177" t="s">
        <v>300</v>
      </c>
      <c r="H284" s="178">
        <v>16.2</v>
      </c>
      <c r="K284" s="237"/>
      <c r="L284" s="175"/>
      <c r="M284" s="179"/>
      <c r="N284" s="180"/>
      <c r="O284" s="180"/>
      <c r="P284" s="180"/>
      <c r="Q284" s="180"/>
      <c r="R284" s="180"/>
      <c r="S284" s="180"/>
      <c r="T284" s="181"/>
      <c r="AT284" s="176" t="s">
        <v>186</v>
      </c>
      <c r="AU284" s="176" t="s">
        <v>80</v>
      </c>
      <c r="AV284" s="174" t="s">
        <v>80</v>
      </c>
      <c r="AW284" s="174" t="s">
        <v>29</v>
      </c>
      <c r="AX284" s="174" t="s">
        <v>72</v>
      </c>
      <c r="AY284" s="176" t="s">
        <v>176</v>
      </c>
    </row>
    <row r="285" spans="2:51" s="182" customFormat="1" ht="12">
      <c r="B285" s="183"/>
      <c r="D285" s="105" t="s">
        <v>186</v>
      </c>
      <c r="E285" s="184" t="s">
        <v>1</v>
      </c>
      <c r="F285" s="185" t="s">
        <v>191</v>
      </c>
      <c r="H285" s="186">
        <v>542.55</v>
      </c>
      <c r="K285" s="238"/>
      <c r="L285" s="183"/>
      <c r="M285" s="187"/>
      <c r="N285" s="188"/>
      <c r="O285" s="188"/>
      <c r="P285" s="188"/>
      <c r="Q285" s="188"/>
      <c r="R285" s="188"/>
      <c r="S285" s="188"/>
      <c r="T285" s="189"/>
      <c r="AT285" s="184" t="s">
        <v>186</v>
      </c>
      <c r="AU285" s="184" t="s">
        <v>80</v>
      </c>
      <c r="AV285" s="182" t="s">
        <v>86</v>
      </c>
      <c r="AW285" s="182" t="s">
        <v>29</v>
      </c>
      <c r="AX285" s="182" t="s">
        <v>76</v>
      </c>
      <c r="AY285" s="184" t="s">
        <v>176</v>
      </c>
    </row>
    <row r="286" spans="1:65" s="15" customFormat="1" ht="21.75" customHeight="1">
      <c r="A286" s="12"/>
      <c r="B286" s="13"/>
      <c r="C286" s="92" t="s">
        <v>331</v>
      </c>
      <c r="D286" s="92" t="s">
        <v>178</v>
      </c>
      <c r="E286" s="93" t="s">
        <v>332</v>
      </c>
      <c r="F286" s="94" t="s">
        <v>333</v>
      </c>
      <c r="G286" s="95" t="s">
        <v>181</v>
      </c>
      <c r="H286" s="96">
        <v>20.296</v>
      </c>
      <c r="I286" s="1">
        <v>0</v>
      </c>
      <c r="J286" s="97">
        <f>ROUND(I286*H286,2)</f>
        <v>0</v>
      </c>
      <c r="K286" s="95" t="s">
        <v>182</v>
      </c>
      <c r="L286" s="13"/>
      <c r="M286" s="98" t="s">
        <v>1</v>
      </c>
      <c r="N286" s="99" t="s">
        <v>37</v>
      </c>
      <c r="O286" s="100"/>
      <c r="P286" s="101">
        <f>O286*H286</f>
        <v>0</v>
      </c>
      <c r="Q286" s="101">
        <v>0</v>
      </c>
      <c r="R286" s="101">
        <f>Q286*H286</f>
        <v>0</v>
      </c>
      <c r="S286" s="101">
        <v>0</v>
      </c>
      <c r="T286" s="102">
        <f>S286*H286</f>
        <v>0</v>
      </c>
      <c r="U286" s="12"/>
      <c r="V286" s="12"/>
      <c r="W286" s="12"/>
      <c r="X286" s="12"/>
      <c r="Y286" s="12"/>
      <c r="Z286" s="12"/>
      <c r="AA286" s="12"/>
      <c r="AB286" s="12"/>
      <c r="AC286" s="12"/>
      <c r="AD286" s="12"/>
      <c r="AE286" s="12"/>
      <c r="AR286" s="103" t="s">
        <v>86</v>
      </c>
      <c r="AT286" s="103" t="s">
        <v>178</v>
      </c>
      <c r="AU286" s="103" t="s">
        <v>80</v>
      </c>
      <c r="AY286" s="5" t="s">
        <v>176</v>
      </c>
      <c r="BE286" s="104">
        <f>IF(N286="základní",J286,0)</f>
        <v>0</v>
      </c>
      <c r="BF286" s="104">
        <f>IF(N286="snížená",J286,0)</f>
        <v>0</v>
      </c>
      <c r="BG286" s="104">
        <f>IF(N286="zákl. přenesená",J286,0)</f>
        <v>0</v>
      </c>
      <c r="BH286" s="104">
        <f>IF(N286="sníž. přenesená",J286,0)</f>
        <v>0</v>
      </c>
      <c r="BI286" s="104">
        <f>IF(N286="nulová",J286,0)</f>
        <v>0</v>
      </c>
      <c r="BJ286" s="5" t="s">
        <v>76</v>
      </c>
      <c r="BK286" s="104">
        <f>ROUND(I286*H286,2)</f>
        <v>0</v>
      </c>
      <c r="BL286" s="5" t="s">
        <v>86</v>
      </c>
      <c r="BM286" s="103" t="s">
        <v>334</v>
      </c>
    </row>
    <row r="287" spans="1:65" s="15" customFormat="1" ht="24.2" customHeight="1">
      <c r="A287" s="12"/>
      <c r="B287" s="13"/>
      <c r="C287" s="92" t="s">
        <v>252</v>
      </c>
      <c r="D287" s="92" t="s">
        <v>178</v>
      </c>
      <c r="E287" s="93" t="s">
        <v>335</v>
      </c>
      <c r="F287" s="94" t="s">
        <v>336</v>
      </c>
      <c r="G287" s="95" t="s">
        <v>181</v>
      </c>
      <c r="H287" s="96">
        <v>6.48</v>
      </c>
      <c r="I287" s="1">
        <v>0</v>
      </c>
      <c r="J287" s="97">
        <f>ROUND(I287*H287,2)</f>
        <v>0</v>
      </c>
      <c r="K287" s="95" t="s">
        <v>182</v>
      </c>
      <c r="L287" s="13"/>
      <c r="M287" s="98" t="s">
        <v>1</v>
      </c>
      <c r="N287" s="99" t="s">
        <v>37</v>
      </c>
      <c r="O287" s="100"/>
      <c r="P287" s="101">
        <f>O287*H287</f>
        <v>0</v>
      </c>
      <c r="Q287" s="101">
        <v>0</v>
      </c>
      <c r="R287" s="101">
        <f>Q287*H287</f>
        <v>0</v>
      </c>
      <c r="S287" s="101">
        <v>0</v>
      </c>
      <c r="T287" s="102">
        <f>S287*H287</f>
        <v>0</v>
      </c>
      <c r="U287" s="12"/>
      <c r="V287" s="12"/>
      <c r="W287" s="12"/>
      <c r="X287" s="12"/>
      <c r="Y287" s="12"/>
      <c r="Z287" s="12"/>
      <c r="AA287" s="12"/>
      <c r="AB287" s="12"/>
      <c r="AC287" s="12"/>
      <c r="AD287" s="12"/>
      <c r="AE287" s="12"/>
      <c r="AR287" s="103" t="s">
        <v>86</v>
      </c>
      <c r="AT287" s="103" t="s">
        <v>178</v>
      </c>
      <c r="AU287" s="103" t="s">
        <v>80</v>
      </c>
      <c r="AY287" s="5" t="s">
        <v>176</v>
      </c>
      <c r="BE287" s="104">
        <f>IF(N287="základní",J287,0)</f>
        <v>0</v>
      </c>
      <c r="BF287" s="104">
        <f>IF(N287="snížená",J287,0)</f>
        <v>0</v>
      </c>
      <c r="BG287" s="104">
        <f>IF(N287="zákl. přenesená",J287,0)</f>
        <v>0</v>
      </c>
      <c r="BH287" s="104">
        <f>IF(N287="sníž. přenesená",J287,0)</f>
        <v>0</v>
      </c>
      <c r="BI287" s="104">
        <f>IF(N287="nulová",J287,0)</f>
        <v>0</v>
      </c>
      <c r="BJ287" s="5" t="s">
        <v>76</v>
      </c>
      <c r="BK287" s="104">
        <f>ROUND(I287*H287,2)</f>
        <v>0</v>
      </c>
      <c r="BL287" s="5" t="s">
        <v>86</v>
      </c>
      <c r="BM287" s="103" t="s">
        <v>337</v>
      </c>
    </row>
    <row r="288" spans="2:51" s="167" customFormat="1" ht="12">
      <c r="B288" s="168"/>
      <c r="D288" s="105" t="s">
        <v>186</v>
      </c>
      <c r="E288" s="169" t="s">
        <v>1</v>
      </c>
      <c r="F288" s="170" t="s">
        <v>338</v>
      </c>
      <c r="H288" s="169" t="s">
        <v>1</v>
      </c>
      <c r="K288" s="236"/>
      <c r="L288" s="168"/>
      <c r="M288" s="171"/>
      <c r="N288" s="172"/>
      <c r="O288" s="172"/>
      <c r="P288" s="172"/>
      <c r="Q288" s="172"/>
      <c r="R288" s="172"/>
      <c r="S288" s="172"/>
      <c r="T288" s="173"/>
      <c r="AT288" s="169" t="s">
        <v>186</v>
      </c>
      <c r="AU288" s="169" t="s">
        <v>80</v>
      </c>
      <c r="AV288" s="167" t="s">
        <v>76</v>
      </c>
      <c r="AW288" s="167" t="s">
        <v>29</v>
      </c>
      <c r="AX288" s="167" t="s">
        <v>72</v>
      </c>
      <c r="AY288" s="169" t="s">
        <v>176</v>
      </c>
    </row>
    <row r="289" spans="2:51" s="167" customFormat="1" ht="12">
      <c r="B289" s="168"/>
      <c r="D289" s="105" t="s">
        <v>186</v>
      </c>
      <c r="E289" s="169" t="s">
        <v>1</v>
      </c>
      <c r="F289" s="170" t="s">
        <v>339</v>
      </c>
      <c r="H289" s="169" t="s">
        <v>1</v>
      </c>
      <c r="K289" s="236"/>
      <c r="L289" s="168"/>
      <c r="M289" s="171"/>
      <c r="N289" s="172"/>
      <c r="O289" s="172"/>
      <c r="P289" s="172"/>
      <c r="Q289" s="172"/>
      <c r="R289" s="172"/>
      <c r="S289" s="172"/>
      <c r="T289" s="173"/>
      <c r="AT289" s="169" t="s">
        <v>186</v>
      </c>
      <c r="AU289" s="169" t="s">
        <v>80</v>
      </c>
      <c r="AV289" s="167" t="s">
        <v>76</v>
      </c>
      <c r="AW289" s="167" t="s">
        <v>29</v>
      </c>
      <c r="AX289" s="167" t="s">
        <v>72</v>
      </c>
      <c r="AY289" s="169" t="s">
        <v>176</v>
      </c>
    </row>
    <row r="290" spans="2:51" s="174" customFormat="1" ht="12">
      <c r="B290" s="175"/>
      <c r="D290" s="105" t="s">
        <v>186</v>
      </c>
      <c r="E290" s="176" t="s">
        <v>1</v>
      </c>
      <c r="F290" s="177" t="s">
        <v>340</v>
      </c>
      <c r="H290" s="178">
        <v>6.48</v>
      </c>
      <c r="K290" s="237"/>
      <c r="L290" s="175"/>
      <c r="M290" s="179"/>
      <c r="N290" s="180"/>
      <c r="O290" s="180"/>
      <c r="P290" s="180"/>
      <c r="Q290" s="180"/>
      <c r="R290" s="180"/>
      <c r="S290" s="180"/>
      <c r="T290" s="181"/>
      <c r="AT290" s="176" t="s">
        <v>186</v>
      </c>
      <c r="AU290" s="176" t="s">
        <v>80</v>
      </c>
      <c r="AV290" s="174" t="s">
        <v>80</v>
      </c>
      <c r="AW290" s="174" t="s">
        <v>29</v>
      </c>
      <c r="AX290" s="174" t="s">
        <v>72</v>
      </c>
      <c r="AY290" s="176" t="s">
        <v>176</v>
      </c>
    </row>
    <row r="291" spans="2:51" s="182" customFormat="1" ht="12">
      <c r="B291" s="183"/>
      <c r="D291" s="105" t="s">
        <v>186</v>
      </c>
      <c r="E291" s="184" t="s">
        <v>1</v>
      </c>
      <c r="F291" s="185" t="s">
        <v>191</v>
      </c>
      <c r="H291" s="186">
        <v>6.48</v>
      </c>
      <c r="K291" s="238"/>
      <c r="L291" s="183"/>
      <c r="M291" s="187"/>
      <c r="N291" s="188"/>
      <c r="O291" s="188"/>
      <c r="P291" s="188"/>
      <c r="Q291" s="188"/>
      <c r="R291" s="188"/>
      <c r="S291" s="188"/>
      <c r="T291" s="189"/>
      <c r="AT291" s="184" t="s">
        <v>186</v>
      </c>
      <c r="AU291" s="184" t="s">
        <v>80</v>
      </c>
      <c r="AV291" s="182" t="s">
        <v>86</v>
      </c>
      <c r="AW291" s="182" t="s">
        <v>29</v>
      </c>
      <c r="AX291" s="182" t="s">
        <v>76</v>
      </c>
      <c r="AY291" s="184" t="s">
        <v>176</v>
      </c>
    </row>
    <row r="292" spans="1:65" s="15" customFormat="1" ht="48.95" customHeight="1">
      <c r="A292" s="12"/>
      <c r="B292" s="13"/>
      <c r="C292" s="92" t="s">
        <v>7</v>
      </c>
      <c r="D292" s="92" t="s">
        <v>178</v>
      </c>
      <c r="E292" s="93" t="s">
        <v>341</v>
      </c>
      <c r="F292" s="94" t="s">
        <v>342</v>
      </c>
      <c r="G292" s="95" t="s">
        <v>181</v>
      </c>
      <c r="H292" s="96">
        <v>1.429</v>
      </c>
      <c r="I292" s="1">
        <v>0</v>
      </c>
      <c r="J292" s="97">
        <f>ROUND(I292*H292,2)</f>
        <v>0</v>
      </c>
      <c r="K292" s="95" t="s">
        <v>182</v>
      </c>
      <c r="L292" s="13"/>
      <c r="M292" s="98" t="s">
        <v>1</v>
      </c>
      <c r="N292" s="99" t="s">
        <v>37</v>
      </c>
      <c r="O292" s="100"/>
      <c r="P292" s="101">
        <f>O292*H292</f>
        <v>0</v>
      </c>
      <c r="Q292" s="101">
        <v>0</v>
      </c>
      <c r="R292" s="101">
        <f>Q292*H292</f>
        <v>0</v>
      </c>
      <c r="S292" s="101">
        <v>0</v>
      </c>
      <c r="T292" s="102">
        <f>S292*H292</f>
        <v>0</v>
      </c>
      <c r="U292" s="12"/>
      <c r="V292" s="12"/>
      <c r="W292" s="12"/>
      <c r="X292" s="12"/>
      <c r="Y292" s="12"/>
      <c r="Z292" s="12"/>
      <c r="AA292" s="12"/>
      <c r="AB292" s="12"/>
      <c r="AC292" s="12"/>
      <c r="AD292" s="12"/>
      <c r="AE292" s="12"/>
      <c r="AR292" s="103" t="s">
        <v>86</v>
      </c>
      <c r="AT292" s="103" t="s">
        <v>178</v>
      </c>
      <c r="AU292" s="103" t="s">
        <v>80</v>
      </c>
      <c r="AY292" s="5" t="s">
        <v>176</v>
      </c>
      <c r="BE292" s="104">
        <f>IF(N292="základní",J292,0)</f>
        <v>0</v>
      </c>
      <c r="BF292" s="104">
        <f>IF(N292="snížená",J292,0)</f>
        <v>0</v>
      </c>
      <c r="BG292" s="104">
        <f>IF(N292="zákl. přenesená",J292,0)</f>
        <v>0</v>
      </c>
      <c r="BH292" s="104">
        <f>IF(N292="sníž. přenesená",J292,0)</f>
        <v>0</v>
      </c>
      <c r="BI292" s="104">
        <f>IF(N292="nulová",J292,0)</f>
        <v>0</v>
      </c>
      <c r="BJ292" s="5" t="s">
        <v>76</v>
      </c>
      <c r="BK292" s="104">
        <f>ROUND(I292*H292,2)</f>
        <v>0</v>
      </c>
      <c r="BL292" s="5" t="s">
        <v>86</v>
      </c>
      <c r="BM292" s="103" t="s">
        <v>343</v>
      </c>
    </row>
    <row r="293" spans="2:51" s="167" customFormat="1" ht="12">
      <c r="B293" s="168"/>
      <c r="D293" s="105" t="s">
        <v>186</v>
      </c>
      <c r="E293" s="169" t="s">
        <v>1</v>
      </c>
      <c r="F293" s="170" t="s">
        <v>344</v>
      </c>
      <c r="H293" s="169" t="s">
        <v>1</v>
      </c>
      <c r="K293" s="236"/>
      <c r="L293" s="168"/>
      <c r="M293" s="171"/>
      <c r="N293" s="172"/>
      <c r="O293" s="172"/>
      <c r="P293" s="172"/>
      <c r="Q293" s="172"/>
      <c r="R293" s="172"/>
      <c r="S293" s="172"/>
      <c r="T293" s="173"/>
      <c r="AT293" s="169" t="s">
        <v>186</v>
      </c>
      <c r="AU293" s="169" t="s">
        <v>80</v>
      </c>
      <c r="AV293" s="167" t="s">
        <v>76</v>
      </c>
      <c r="AW293" s="167" t="s">
        <v>29</v>
      </c>
      <c r="AX293" s="167" t="s">
        <v>72</v>
      </c>
      <c r="AY293" s="169" t="s">
        <v>176</v>
      </c>
    </row>
    <row r="294" spans="2:51" s="167" customFormat="1" ht="12">
      <c r="B294" s="168"/>
      <c r="D294" s="105" t="s">
        <v>186</v>
      </c>
      <c r="E294" s="169" t="s">
        <v>1</v>
      </c>
      <c r="F294" s="170" t="s">
        <v>345</v>
      </c>
      <c r="H294" s="169" t="s">
        <v>1</v>
      </c>
      <c r="K294" s="236"/>
      <c r="L294" s="168"/>
      <c r="M294" s="171"/>
      <c r="N294" s="172"/>
      <c r="O294" s="172"/>
      <c r="P294" s="172"/>
      <c r="Q294" s="172"/>
      <c r="R294" s="172"/>
      <c r="S294" s="172"/>
      <c r="T294" s="173"/>
      <c r="AT294" s="169" t="s">
        <v>186</v>
      </c>
      <c r="AU294" s="169" t="s">
        <v>80</v>
      </c>
      <c r="AV294" s="167" t="s">
        <v>76</v>
      </c>
      <c r="AW294" s="167" t="s">
        <v>29</v>
      </c>
      <c r="AX294" s="167" t="s">
        <v>72</v>
      </c>
      <c r="AY294" s="169" t="s">
        <v>176</v>
      </c>
    </row>
    <row r="295" spans="2:51" s="174" customFormat="1" ht="12">
      <c r="B295" s="175"/>
      <c r="D295" s="105" t="s">
        <v>186</v>
      </c>
      <c r="E295" s="176" t="s">
        <v>1</v>
      </c>
      <c r="F295" s="177" t="s">
        <v>346</v>
      </c>
      <c r="H295" s="178">
        <v>1.429</v>
      </c>
      <c r="K295" s="237"/>
      <c r="L295" s="175"/>
      <c r="M295" s="179"/>
      <c r="N295" s="180"/>
      <c r="O295" s="180"/>
      <c r="P295" s="180"/>
      <c r="Q295" s="180"/>
      <c r="R295" s="180"/>
      <c r="S295" s="180"/>
      <c r="T295" s="181"/>
      <c r="AT295" s="176" t="s">
        <v>186</v>
      </c>
      <c r="AU295" s="176" t="s">
        <v>80</v>
      </c>
      <c r="AV295" s="174" t="s">
        <v>80</v>
      </c>
      <c r="AW295" s="174" t="s">
        <v>29</v>
      </c>
      <c r="AX295" s="174" t="s">
        <v>72</v>
      </c>
      <c r="AY295" s="176" t="s">
        <v>176</v>
      </c>
    </row>
    <row r="296" spans="2:51" s="182" customFormat="1" ht="12">
      <c r="B296" s="183"/>
      <c r="D296" s="105" t="s">
        <v>186</v>
      </c>
      <c r="E296" s="184" t="s">
        <v>1</v>
      </c>
      <c r="F296" s="185" t="s">
        <v>191</v>
      </c>
      <c r="H296" s="186">
        <v>1.429</v>
      </c>
      <c r="K296" s="238"/>
      <c r="L296" s="183"/>
      <c r="M296" s="187"/>
      <c r="N296" s="188"/>
      <c r="O296" s="188"/>
      <c r="P296" s="188"/>
      <c r="Q296" s="188"/>
      <c r="R296" s="188"/>
      <c r="S296" s="188"/>
      <c r="T296" s="189"/>
      <c r="AT296" s="184" t="s">
        <v>186</v>
      </c>
      <c r="AU296" s="184" t="s">
        <v>80</v>
      </c>
      <c r="AV296" s="182" t="s">
        <v>86</v>
      </c>
      <c r="AW296" s="182" t="s">
        <v>29</v>
      </c>
      <c r="AX296" s="182" t="s">
        <v>76</v>
      </c>
      <c r="AY296" s="184" t="s">
        <v>176</v>
      </c>
    </row>
    <row r="297" spans="1:65" s="15" customFormat="1" ht="24.2" customHeight="1">
      <c r="A297" s="12"/>
      <c r="B297" s="13"/>
      <c r="C297" s="190" t="s">
        <v>260</v>
      </c>
      <c r="D297" s="190" t="s">
        <v>265</v>
      </c>
      <c r="E297" s="191" t="s">
        <v>347</v>
      </c>
      <c r="F297" s="192" t="s">
        <v>348</v>
      </c>
      <c r="G297" s="193" t="s">
        <v>181</v>
      </c>
      <c r="H297" s="194">
        <v>1.5</v>
      </c>
      <c r="I297" s="2">
        <v>0</v>
      </c>
      <c r="J297" s="195">
        <f>ROUND(I297*H297,2)</f>
        <v>0</v>
      </c>
      <c r="K297" s="193" t="s">
        <v>182</v>
      </c>
      <c r="L297" s="196"/>
      <c r="M297" s="197" t="s">
        <v>1</v>
      </c>
      <c r="N297" s="198" t="s">
        <v>37</v>
      </c>
      <c r="O297" s="100"/>
      <c r="P297" s="101">
        <f>O297*H297</f>
        <v>0</v>
      </c>
      <c r="Q297" s="101">
        <v>0</v>
      </c>
      <c r="R297" s="101">
        <f>Q297*H297</f>
        <v>0</v>
      </c>
      <c r="S297" s="101">
        <v>0</v>
      </c>
      <c r="T297" s="102">
        <f>S297*H297</f>
        <v>0</v>
      </c>
      <c r="U297" s="12"/>
      <c r="V297" s="12"/>
      <c r="W297" s="12"/>
      <c r="X297" s="12"/>
      <c r="Y297" s="12"/>
      <c r="Z297" s="12"/>
      <c r="AA297" s="12"/>
      <c r="AB297" s="12"/>
      <c r="AC297" s="12"/>
      <c r="AD297" s="12"/>
      <c r="AE297" s="12"/>
      <c r="AR297" s="103" t="s">
        <v>98</v>
      </c>
      <c r="AT297" s="103" t="s">
        <v>265</v>
      </c>
      <c r="AU297" s="103" t="s">
        <v>80</v>
      </c>
      <c r="AY297" s="5" t="s">
        <v>176</v>
      </c>
      <c r="BE297" s="104">
        <f>IF(N297="základní",J297,0)</f>
        <v>0</v>
      </c>
      <c r="BF297" s="104">
        <f>IF(N297="snížená",J297,0)</f>
        <v>0</v>
      </c>
      <c r="BG297" s="104">
        <f>IF(N297="zákl. přenesená",J297,0)</f>
        <v>0</v>
      </c>
      <c r="BH297" s="104">
        <f>IF(N297="sníž. přenesená",J297,0)</f>
        <v>0</v>
      </c>
      <c r="BI297" s="104">
        <f>IF(N297="nulová",J297,0)</f>
        <v>0</v>
      </c>
      <c r="BJ297" s="5" t="s">
        <v>76</v>
      </c>
      <c r="BK297" s="104">
        <f>ROUND(I297*H297,2)</f>
        <v>0</v>
      </c>
      <c r="BL297" s="5" t="s">
        <v>86</v>
      </c>
      <c r="BM297" s="103" t="s">
        <v>349</v>
      </c>
    </row>
    <row r="298" spans="2:51" s="174" customFormat="1" ht="12">
      <c r="B298" s="175"/>
      <c r="D298" s="105" t="s">
        <v>186</v>
      </c>
      <c r="E298" s="176" t="s">
        <v>1</v>
      </c>
      <c r="F298" s="177" t="s">
        <v>350</v>
      </c>
      <c r="H298" s="178">
        <v>1.5</v>
      </c>
      <c r="K298" s="237"/>
      <c r="L298" s="175"/>
      <c r="M298" s="179"/>
      <c r="N298" s="180"/>
      <c r="O298" s="180"/>
      <c r="P298" s="180"/>
      <c r="Q298" s="180"/>
      <c r="R298" s="180"/>
      <c r="S298" s="180"/>
      <c r="T298" s="181"/>
      <c r="AT298" s="176" t="s">
        <v>186</v>
      </c>
      <c r="AU298" s="176" t="s">
        <v>80</v>
      </c>
      <c r="AV298" s="174" t="s">
        <v>80</v>
      </c>
      <c r="AW298" s="174" t="s">
        <v>29</v>
      </c>
      <c r="AX298" s="174" t="s">
        <v>72</v>
      </c>
      <c r="AY298" s="176" t="s">
        <v>176</v>
      </c>
    </row>
    <row r="299" spans="2:51" s="182" customFormat="1" ht="12">
      <c r="B299" s="183"/>
      <c r="D299" s="105" t="s">
        <v>186</v>
      </c>
      <c r="E299" s="184" t="s">
        <v>1</v>
      </c>
      <c r="F299" s="185" t="s">
        <v>191</v>
      </c>
      <c r="H299" s="186">
        <v>1.5</v>
      </c>
      <c r="K299" s="238"/>
      <c r="L299" s="183"/>
      <c r="M299" s="187"/>
      <c r="N299" s="188"/>
      <c r="O299" s="188"/>
      <c r="P299" s="188"/>
      <c r="Q299" s="188"/>
      <c r="R299" s="188"/>
      <c r="S299" s="188"/>
      <c r="T299" s="189"/>
      <c r="AT299" s="184" t="s">
        <v>186</v>
      </c>
      <c r="AU299" s="184" t="s">
        <v>80</v>
      </c>
      <c r="AV299" s="182" t="s">
        <v>86</v>
      </c>
      <c r="AW299" s="182" t="s">
        <v>29</v>
      </c>
      <c r="AX299" s="182" t="s">
        <v>76</v>
      </c>
      <c r="AY299" s="184" t="s">
        <v>176</v>
      </c>
    </row>
    <row r="300" spans="1:65" s="15" customFormat="1" ht="44.25" customHeight="1">
      <c r="A300" s="12"/>
      <c r="B300" s="13"/>
      <c r="C300" s="92" t="s">
        <v>351</v>
      </c>
      <c r="D300" s="92" t="s">
        <v>178</v>
      </c>
      <c r="E300" s="93" t="s">
        <v>352</v>
      </c>
      <c r="F300" s="94" t="s">
        <v>353</v>
      </c>
      <c r="G300" s="95" t="s">
        <v>181</v>
      </c>
      <c r="H300" s="96">
        <v>13.371</v>
      </c>
      <c r="I300" s="1">
        <v>0</v>
      </c>
      <c r="J300" s="97">
        <f>ROUND(I300*H300,2)</f>
        <v>0</v>
      </c>
      <c r="K300" s="95" t="s">
        <v>182</v>
      </c>
      <c r="L300" s="13"/>
      <c r="M300" s="98" t="s">
        <v>1</v>
      </c>
      <c r="N300" s="99" t="s">
        <v>37</v>
      </c>
      <c r="O300" s="100"/>
      <c r="P300" s="101">
        <f>O300*H300</f>
        <v>0</v>
      </c>
      <c r="Q300" s="101">
        <v>0</v>
      </c>
      <c r="R300" s="101">
        <f>Q300*H300</f>
        <v>0</v>
      </c>
      <c r="S300" s="101">
        <v>0</v>
      </c>
      <c r="T300" s="102">
        <f>S300*H300</f>
        <v>0</v>
      </c>
      <c r="U300" s="12"/>
      <c r="V300" s="12"/>
      <c r="W300" s="12"/>
      <c r="X300" s="12"/>
      <c r="Y300" s="12"/>
      <c r="Z300" s="12"/>
      <c r="AA300" s="12"/>
      <c r="AB300" s="12"/>
      <c r="AC300" s="12"/>
      <c r="AD300" s="12"/>
      <c r="AE300" s="12"/>
      <c r="AR300" s="103" t="s">
        <v>86</v>
      </c>
      <c r="AT300" s="103" t="s">
        <v>178</v>
      </c>
      <c r="AU300" s="103" t="s">
        <v>80</v>
      </c>
      <c r="AY300" s="5" t="s">
        <v>176</v>
      </c>
      <c r="BE300" s="104">
        <f>IF(N300="základní",J300,0)</f>
        <v>0</v>
      </c>
      <c r="BF300" s="104">
        <f>IF(N300="snížená",J300,0)</f>
        <v>0</v>
      </c>
      <c r="BG300" s="104">
        <f>IF(N300="zákl. přenesená",J300,0)</f>
        <v>0</v>
      </c>
      <c r="BH300" s="104">
        <f>IF(N300="sníž. přenesená",J300,0)</f>
        <v>0</v>
      </c>
      <c r="BI300" s="104">
        <f>IF(N300="nulová",J300,0)</f>
        <v>0</v>
      </c>
      <c r="BJ300" s="5" t="s">
        <v>76</v>
      </c>
      <c r="BK300" s="104">
        <f>ROUND(I300*H300,2)</f>
        <v>0</v>
      </c>
      <c r="BL300" s="5" t="s">
        <v>86</v>
      </c>
      <c r="BM300" s="103" t="s">
        <v>354</v>
      </c>
    </row>
    <row r="301" spans="2:51" s="167" customFormat="1" ht="12">
      <c r="B301" s="168"/>
      <c r="D301" s="105" t="s">
        <v>186</v>
      </c>
      <c r="E301" s="169" t="s">
        <v>1</v>
      </c>
      <c r="F301" s="170" t="s">
        <v>355</v>
      </c>
      <c r="H301" s="169" t="s">
        <v>1</v>
      </c>
      <c r="K301" s="236"/>
      <c r="L301" s="168"/>
      <c r="M301" s="171"/>
      <c r="N301" s="172"/>
      <c r="O301" s="172"/>
      <c r="P301" s="172"/>
      <c r="Q301" s="172"/>
      <c r="R301" s="172"/>
      <c r="S301" s="172"/>
      <c r="T301" s="173"/>
      <c r="AT301" s="169" t="s">
        <v>186</v>
      </c>
      <c r="AU301" s="169" t="s">
        <v>80</v>
      </c>
      <c r="AV301" s="167" t="s">
        <v>76</v>
      </c>
      <c r="AW301" s="167" t="s">
        <v>29</v>
      </c>
      <c r="AX301" s="167" t="s">
        <v>72</v>
      </c>
      <c r="AY301" s="169" t="s">
        <v>176</v>
      </c>
    </row>
    <row r="302" spans="2:51" s="167" customFormat="1" ht="12">
      <c r="B302" s="168"/>
      <c r="D302" s="105" t="s">
        <v>186</v>
      </c>
      <c r="E302" s="169" t="s">
        <v>1</v>
      </c>
      <c r="F302" s="170" t="s">
        <v>356</v>
      </c>
      <c r="H302" s="169" t="s">
        <v>1</v>
      </c>
      <c r="K302" s="236"/>
      <c r="L302" s="168"/>
      <c r="M302" s="171"/>
      <c r="N302" s="172"/>
      <c r="O302" s="172"/>
      <c r="P302" s="172"/>
      <c r="Q302" s="172"/>
      <c r="R302" s="172"/>
      <c r="S302" s="172"/>
      <c r="T302" s="173"/>
      <c r="AT302" s="169" t="s">
        <v>186</v>
      </c>
      <c r="AU302" s="169" t="s">
        <v>80</v>
      </c>
      <c r="AV302" s="167" t="s">
        <v>76</v>
      </c>
      <c r="AW302" s="167" t="s">
        <v>29</v>
      </c>
      <c r="AX302" s="167" t="s">
        <v>72</v>
      </c>
      <c r="AY302" s="169" t="s">
        <v>176</v>
      </c>
    </row>
    <row r="303" spans="2:51" s="174" customFormat="1" ht="12">
      <c r="B303" s="175"/>
      <c r="D303" s="105" t="s">
        <v>186</v>
      </c>
      <c r="E303" s="176" t="s">
        <v>1</v>
      </c>
      <c r="F303" s="177" t="s">
        <v>357</v>
      </c>
      <c r="H303" s="178">
        <v>10.168</v>
      </c>
      <c r="K303" s="237"/>
      <c r="L303" s="175"/>
      <c r="M303" s="179"/>
      <c r="N303" s="180"/>
      <c r="O303" s="180"/>
      <c r="P303" s="180"/>
      <c r="Q303" s="180"/>
      <c r="R303" s="180"/>
      <c r="S303" s="180"/>
      <c r="T303" s="181"/>
      <c r="AT303" s="176" t="s">
        <v>186</v>
      </c>
      <c r="AU303" s="176" t="s">
        <v>80</v>
      </c>
      <c r="AV303" s="174" t="s">
        <v>80</v>
      </c>
      <c r="AW303" s="174" t="s">
        <v>29</v>
      </c>
      <c r="AX303" s="174" t="s">
        <v>72</v>
      </c>
      <c r="AY303" s="176" t="s">
        <v>176</v>
      </c>
    </row>
    <row r="304" spans="2:51" s="174" customFormat="1" ht="12">
      <c r="B304" s="175"/>
      <c r="D304" s="105" t="s">
        <v>186</v>
      </c>
      <c r="E304" s="176" t="s">
        <v>1</v>
      </c>
      <c r="F304" s="177" t="s">
        <v>358</v>
      </c>
      <c r="H304" s="178">
        <v>2.219</v>
      </c>
      <c r="K304" s="237"/>
      <c r="L304" s="175"/>
      <c r="M304" s="179"/>
      <c r="N304" s="180"/>
      <c r="O304" s="180"/>
      <c r="P304" s="180"/>
      <c r="Q304" s="180"/>
      <c r="R304" s="180"/>
      <c r="S304" s="180"/>
      <c r="T304" s="181"/>
      <c r="AT304" s="176" t="s">
        <v>186</v>
      </c>
      <c r="AU304" s="176" t="s">
        <v>80</v>
      </c>
      <c r="AV304" s="174" t="s">
        <v>80</v>
      </c>
      <c r="AW304" s="174" t="s">
        <v>29</v>
      </c>
      <c r="AX304" s="174" t="s">
        <v>72</v>
      </c>
      <c r="AY304" s="176" t="s">
        <v>176</v>
      </c>
    </row>
    <row r="305" spans="2:51" s="167" customFormat="1" ht="12">
      <c r="B305" s="168"/>
      <c r="D305" s="105" t="s">
        <v>186</v>
      </c>
      <c r="E305" s="169" t="s">
        <v>1</v>
      </c>
      <c r="F305" s="170" t="s">
        <v>359</v>
      </c>
      <c r="H305" s="169" t="s">
        <v>1</v>
      </c>
      <c r="K305" s="236"/>
      <c r="L305" s="168"/>
      <c r="M305" s="171"/>
      <c r="N305" s="172"/>
      <c r="O305" s="172"/>
      <c r="P305" s="172"/>
      <c r="Q305" s="172"/>
      <c r="R305" s="172"/>
      <c r="S305" s="172"/>
      <c r="T305" s="173"/>
      <c r="AT305" s="169" t="s">
        <v>186</v>
      </c>
      <c r="AU305" s="169" t="s">
        <v>80</v>
      </c>
      <c r="AV305" s="167" t="s">
        <v>76</v>
      </c>
      <c r="AW305" s="167" t="s">
        <v>29</v>
      </c>
      <c r="AX305" s="167" t="s">
        <v>72</v>
      </c>
      <c r="AY305" s="169" t="s">
        <v>176</v>
      </c>
    </row>
    <row r="306" spans="2:51" s="174" customFormat="1" ht="12">
      <c r="B306" s="175"/>
      <c r="D306" s="105" t="s">
        <v>186</v>
      </c>
      <c r="E306" s="176" t="s">
        <v>1</v>
      </c>
      <c r="F306" s="177" t="s">
        <v>360</v>
      </c>
      <c r="H306" s="178">
        <v>0.984</v>
      </c>
      <c r="K306" s="237"/>
      <c r="L306" s="175"/>
      <c r="M306" s="179"/>
      <c r="N306" s="180"/>
      <c r="O306" s="180"/>
      <c r="P306" s="180"/>
      <c r="Q306" s="180"/>
      <c r="R306" s="180"/>
      <c r="S306" s="180"/>
      <c r="T306" s="181"/>
      <c r="AT306" s="176" t="s">
        <v>186</v>
      </c>
      <c r="AU306" s="176" t="s">
        <v>80</v>
      </c>
      <c r="AV306" s="174" t="s">
        <v>80</v>
      </c>
      <c r="AW306" s="174" t="s">
        <v>29</v>
      </c>
      <c r="AX306" s="174" t="s">
        <v>72</v>
      </c>
      <c r="AY306" s="176" t="s">
        <v>176</v>
      </c>
    </row>
    <row r="307" spans="2:51" s="182" customFormat="1" ht="12">
      <c r="B307" s="183"/>
      <c r="D307" s="105" t="s">
        <v>186</v>
      </c>
      <c r="E307" s="184" t="s">
        <v>1</v>
      </c>
      <c r="F307" s="185" t="s">
        <v>191</v>
      </c>
      <c r="H307" s="186">
        <v>13.370999999999999</v>
      </c>
      <c r="K307" s="238"/>
      <c r="L307" s="183"/>
      <c r="M307" s="187"/>
      <c r="N307" s="188"/>
      <c r="O307" s="188"/>
      <c r="P307" s="188"/>
      <c r="Q307" s="188"/>
      <c r="R307" s="188"/>
      <c r="S307" s="188"/>
      <c r="T307" s="189"/>
      <c r="AT307" s="184" t="s">
        <v>186</v>
      </c>
      <c r="AU307" s="184" t="s">
        <v>80</v>
      </c>
      <c r="AV307" s="182" t="s">
        <v>86</v>
      </c>
      <c r="AW307" s="182" t="s">
        <v>29</v>
      </c>
      <c r="AX307" s="182" t="s">
        <v>76</v>
      </c>
      <c r="AY307" s="184" t="s">
        <v>176</v>
      </c>
    </row>
    <row r="308" spans="1:65" s="15" customFormat="1" ht="24.2" customHeight="1">
      <c r="A308" s="12"/>
      <c r="B308" s="13"/>
      <c r="C308" s="190" t="s">
        <v>268</v>
      </c>
      <c r="D308" s="190" t="s">
        <v>265</v>
      </c>
      <c r="E308" s="191" t="s">
        <v>361</v>
      </c>
      <c r="F308" s="192" t="s">
        <v>362</v>
      </c>
      <c r="G308" s="193" t="s">
        <v>181</v>
      </c>
      <c r="H308" s="194">
        <v>14.04</v>
      </c>
      <c r="I308" s="2">
        <v>0</v>
      </c>
      <c r="J308" s="195">
        <f>ROUND(I308*H308,2)</f>
        <v>0</v>
      </c>
      <c r="K308" s="193" t="s">
        <v>182</v>
      </c>
      <c r="L308" s="196"/>
      <c r="M308" s="197" t="s">
        <v>1</v>
      </c>
      <c r="N308" s="198" t="s">
        <v>37</v>
      </c>
      <c r="O308" s="100"/>
      <c r="P308" s="101">
        <f>O308*H308</f>
        <v>0</v>
      </c>
      <c r="Q308" s="101">
        <v>0</v>
      </c>
      <c r="R308" s="101">
        <f>Q308*H308</f>
        <v>0</v>
      </c>
      <c r="S308" s="101">
        <v>0</v>
      </c>
      <c r="T308" s="102">
        <f>S308*H308</f>
        <v>0</v>
      </c>
      <c r="U308" s="12"/>
      <c r="V308" s="12"/>
      <c r="W308" s="12"/>
      <c r="X308" s="12"/>
      <c r="Y308" s="12"/>
      <c r="Z308" s="12"/>
      <c r="AA308" s="12"/>
      <c r="AB308" s="12"/>
      <c r="AC308" s="12"/>
      <c r="AD308" s="12"/>
      <c r="AE308" s="12"/>
      <c r="AR308" s="103" t="s">
        <v>98</v>
      </c>
      <c r="AT308" s="103" t="s">
        <v>265</v>
      </c>
      <c r="AU308" s="103" t="s">
        <v>80</v>
      </c>
      <c r="AY308" s="5" t="s">
        <v>176</v>
      </c>
      <c r="BE308" s="104">
        <f>IF(N308="základní",J308,0)</f>
        <v>0</v>
      </c>
      <c r="BF308" s="104">
        <f>IF(N308="snížená",J308,0)</f>
        <v>0</v>
      </c>
      <c r="BG308" s="104">
        <f>IF(N308="zákl. přenesená",J308,0)</f>
        <v>0</v>
      </c>
      <c r="BH308" s="104">
        <f>IF(N308="sníž. přenesená",J308,0)</f>
        <v>0</v>
      </c>
      <c r="BI308" s="104">
        <f>IF(N308="nulová",J308,0)</f>
        <v>0</v>
      </c>
      <c r="BJ308" s="5" t="s">
        <v>76</v>
      </c>
      <c r="BK308" s="104">
        <f>ROUND(I308*H308,2)</f>
        <v>0</v>
      </c>
      <c r="BL308" s="5" t="s">
        <v>86</v>
      </c>
      <c r="BM308" s="103" t="s">
        <v>363</v>
      </c>
    </row>
    <row r="309" spans="2:51" s="167" customFormat="1" ht="12">
      <c r="B309" s="168"/>
      <c r="D309" s="105" t="s">
        <v>186</v>
      </c>
      <c r="E309" s="169" t="s">
        <v>1</v>
      </c>
      <c r="F309" s="170" t="s">
        <v>355</v>
      </c>
      <c r="H309" s="169" t="s">
        <v>1</v>
      </c>
      <c r="K309" s="236"/>
      <c r="L309" s="168"/>
      <c r="M309" s="171"/>
      <c r="N309" s="172"/>
      <c r="O309" s="172"/>
      <c r="P309" s="172"/>
      <c r="Q309" s="172"/>
      <c r="R309" s="172"/>
      <c r="S309" s="172"/>
      <c r="T309" s="173"/>
      <c r="AT309" s="169" t="s">
        <v>186</v>
      </c>
      <c r="AU309" s="169" t="s">
        <v>80</v>
      </c>
      <c r="AV309" s="167" t="s">
        <v>76</v>
      </c>
      <c r="AW309" s="167" t="s">
        <v>29</v>
      </c>
      <c r="AX309" s="167" t="s">
        <v>72</v>
      </c>
      <c r="AY309" s="169" t="s">
        <v>176</v>
      </c>
    </row>
    <row r="310" spans="2:51" s="167" customFormat="1" ht="12">
      <c r="B310" s="168"/>
      <c r="D310" s="105" t="s">
        <v>186</v>
      </c>
      <c r="E310" s="169" t="s">
        <v>1</v>
      </c>
      <c r="F310" s="170" t="s">
        <v>356</v>
      </c>
      <c r="H310" s="169" t="s">
        <v>1</v>
      </c>
      <c r="K310" s="236"/>
      <c r="L310" s="168"/>
      <c r="M310" s="171"/>
      <c r="N310" s="172"/>
      <c r="O310" s="172"/>
      <c r="P310" s="172"/>
      <c r="Q310" s="172"/>
      <c r="R310" s="172"/>
      <c r="S310" s="172"/>
      <c r="T310" s="173"/>
      <c r="AT310" s="169" t="s">
        <v>186</v>
      </c>
      <c r="AU310" s="169" t="s">
        <v>80</v>
      </c>
      <c r="AV310" s="167" t="s">
        <v>76</v>
      </c>
      <c r="AW310" s="167" t="s">
        <v>29</v>
      </c>
      <c r="AX310" s="167" t="s">
        <v>72</v>
      </c>
      <c r="AY310" s="169" t="s">
        <v>176</v>
      </c>
    </row>
    <row r="311" spans="2:51" s="174" customFormat="1" ht="12">
      <c r="B311" s="175"/>
      <c r="D311" s="105" t="s">
        <v>186</v>
      </c>
      <c r="E311" s="176" t="s">
        <v>1</v>
      </c>
      <c r="F311" s="177" t="s">
        <v>357</v>
      </c>
      <c r="H311" s="178">
        <v>10.168</v>
      </c>
      <c r="K311" s="237"/>
      <c r="L311" s="175"/>
      <c r="M311" s="179"/>
      <c r="N311" s="180"/>
      <c r="O311" s="180"/>
      <c r="P311" s="180"/>
      <c r="Q311" s="180"/>
      <c r="R311" s="180"/>
      <c r="S311" s="180"/>
      <c r="T311" s="181"/>
      <c r="AT311" s="176" t="s">
        <v>186</v>
      </c>
      <c r="AU311" s="176" t="s">
        <v>80</v>
      </c>
      <c r="AV311" s="174" t="s">
        <v>80</v>
      </c>
      <c r="AW311" s="174" t="s">
        <v>29</v>
      </c>
      <c r="AX311" s="174" t="s">
        <v>72</v>
      </c>
      <c r="AY311" s="176" t="s">
        <v>176</v>
      </c>
    </row>
    <row r="312" spans="2:51" s="174" customFormat="1" ht="12">
      <c r="B312" s="175"/>
      <c r="D312" s="105" t="s">
        <v>186</v>
      </c>
      <c r="E312" s="176" t="s">
        <v>1</v>
      </c>
      <c r="F312" s="177" t="s">
        <v>358</v>
      </c>
      <c r="H312" s="178">
        <v>2.219</v>
      </c>
      <c r="K312" s="237"/>
      <c r="L312" s="175"/>
      <c r="M312" s="179"/>
      <c r="N312" s="180"/>
      <c r="O312" s="180"/>
      <c r="P312" s="180"/>
      <c r="Q312" s="180"/>
      <c r="R312" s="180"/>
      <c r="S312" s="180"/>
      <c r="T312" s="181"/>
      <c r="AT312" s="176" t="s">
        <v>186</v>
      </c>
      <c r="AU312" s="176" t="s">
        <v>80</v>
      </c>
      <c r="AV312" s="174" t="s">
        <v>80</v>
      </c>
      <c r="AW312" s="174" t="s">
        <v>29</v>
      </c>
      <c r="AX312" s="174" t="s">
        <v>72</v>
      </c>
      <c r="AY312" s="176" t="s">
        <v>176</v>
      </c>
    </row>
    <row r="313" spans="2:51" s="167" customFormat="1" ht="12">
      <c r="B313" s="168"/>
      <c r="D313" s="105" t="s">
        <v>186</v>
      </c>
      <c r="E313" s="169" t="s">
        <v>1</v>
      </c>
      <c r="F313" s="170" t="s">
        <v>359</v>
      </c>
      <c r="H313" s="169" t="s">
        <v>1</v>
      </c>
      <c r="K313" s="236"/>
      <c r="L313" s="168"/>
      <c r="M313" s="171"/>
      <c r="N313" s="172"/>
      <c r="O313" s="172"/>
      <c r="P313" s="172"/>
      <c r="Q313" s="172"/>
      <c r="R313" s="172"/>
      <c r="S313" s="172"/>
      <c r="T313" s="173"/>
      <c r="AT313" s="169" t="s">
        <v>186</v>
      </c>
      <c r="AU313" s="169" t="s">
        <v>80</v>
      </c>
      <c r="AV313" s="167" t="s">
        <v>76</v>
      </c>
      <c r="AW313" s="167" t="s">
        <v>29</v>
      </c>
      <c r="AX313" s="167" t="s">
        <v>72</v>
      </c>
      <c r="AY313" s="169" t="s">
        <v>176</v>
      </c>
    </row>
    <row r="314" spans="2:51" s="174" customFormat="1" ht="12">
      <c r="B314" s="175"/>
      <c r="D314" s="105" t="s">
        <v>186</v>
      </c>
      <c r="E314" s="176" t="s">
        <v>1</v>
      </c>
      <c r="F314" s="177" t="s">
        <v>360</v>
      </c>
      <c r="H314" s="178">
        <v>0.984</v>
      </c>
      <c r="K314" s="237"/>
      <c r="L314" s="175"/>
      <c r="M314" s="179"/>
      <c r="N314" s="180"/>
      <c r="O314" s="180"/>
      <c r="P314" s="180"/>
      <c r="Q314" s="180"/>
      <c r="R314" s="180"/>
      <c r="S314" s="180"/>
      <c r="T314" s="181"/>
      <c r="AT314" s="176" t="s">
        <v>186</v>
      </c>
      <c r="AU314" s="176" t="s">
        <v>80</v>
      </c>
      <c r="AV314" s="174" t="s">
        <v>80</v>
      </c>
      <c r="AW314" s="174" t="s">
        <v>29</v>
      </c>
      <c r="AX314" s="174" t="s">
        <v>72</v>
      </c>
      <c r="AY314" s="176" t="s">
        <v>176</v>
      </c>
    </row>
    <row r="315" spans="2:51" s="182" customFormat="1" ht="12">
      <c r="B315" s="183"/>
      <c r="D315" s="105" t="s">
        <v>186</v>
      </c>
      <c r="E315" s="184" t="s">
        <v>1</v>
      </c>
      <c r="F315" s="185" t="s">
        <v>191</v>
      </c>
      <c r="H315" s="186">
        <v>13.370999999999999</v>
      </c>
      <c r="K315" s="238"/>
      <c r="L315" s="183"/>
      <c r="M315" s="187"/>
      <c r="N315" s="188"/>
      <c r="O315" s="188"/>
      <c r="P315" s="188"/>
      <c r="Q315" s="188"/>
      <c r="R315" s="188"/>
      <c r="S315" s="188"/>
      <c r="T315" s="189"/>
      <c r="AT315" s="184" t="s">
        <v>186</v>
      </c>
      <c r="AU315" s="184" t="s">
        <v>80</v>
      </c>
      <c r="AV315" s="182" t="s">
        <v>86</v>
      </c>
      <c r="AW315" s="182" t="s">
        <v>29</v>
      </c>
      <c r="AX315" s="182" t="s">
        <v>72</v>
      </c>
      <c r="AY315" s="184" t="s">
        <v>176</v>
      </c>
    </row>
    <row r="316" spans="2:51" s="174" customFormat="1" ht="12">
      <c r="B316" s="175"/>
      <c r="D316" s="105" t="s">
        <v>186</v>
      </c>
      <c r="E316" s="176" t="s">
        <v>1</v>
      </c>
      <c r="F316" s="177" t="s">
        <v>364</v>
      </c>
      <c r="H316" s="178">
        <v>14.04</v>
      </c>
      <c r="K316" s="237"/>
      <c r="L316" s="175"/>
      <c r="M316" s="179"/>
      <c r="N316" s="180"/>
      <c r="O316" s="180"/>
      <c r="P316" s="180"/>
      <c r="Q316" s="180"/>
      <c r="R316" s="180"/>
      <c r="S316" s="180"/>
      <c r="T316" s="181"/>
      <c r="AT316" s="176" t="s">
        <v>186</v>
      </c>
      <c r="AU316" s="176" t="s">
        <v>80</v>
      </c>
      <c r="AV316" s="174" t="s">
        <v>80</v>
      </c>
      <c r="AW316" s="174" t="s">
        <v>29</v>
      </c>
      <c r="AX316" s="174" t="s">
        <v>72</v>
      </c>
      <c r="AY316" s="176" t="s">
        <v>176</v>
      </c>
    </row>
    <row r="317" spans="2:51" s="182" customFormat="1" ht="12">
      <c r="B317" s="183"/>
      <c r="D317" s="105" t="s">
        <v>186</v>
      </c>
      <c r="E317" s="184" t="s">
        <v>1</v>
      </c>
      <c r="F317" s="185" t="s">
        <v>191</v>
      </c>
      <c r="H317" s="186">
        <v>14.04</v>
      </c>
      <c r="K317" s="238"/>
      <c r="L317" s="183"/>
      <c r="M317" s="187"/>
      <c r="N317" s="188"/>
      <c r="O317" s="188"/>
      <c r="P317" s="188"/>
      <c r="Q317" s="188"/>
      <c r="R317" s="188"/>
      <c r="S317" s="188"/>
      <c r="T317" s="189"/>
      <c r="AT317" s="184" t="s">
        <v>186</v>
      </c>
      <c r="AU317" s="184" t="s">
        <v>80</v>
      </c>
      <c r="AV317" s="182" t="s">
        <v>86</v>
      </c>
      <c r="AW317" s="182" t="s">
        <v>29</v>
      </c>
      <c r="AX317" s="182" t="s">
        <v>76</v>
      </c>
      <c r="AY317" s="184" t="s">
        <v>176</v>
      </c>
    </row>
    <row r="318" spans="1:65" s="15" customFormat="1" ht="37.7" customHeight="1">
      <c r="A318" s="12"/>
      <c r="B318" s="13"/>
      <c r="C318" s="92" t="s">
        <v>365</v>
      </c>
      <c r="D318" s="92" t="s">
        <v>178</v>
      </c>
      <c r="E318" s="93" t="s">
        <v>366</v>
      </c>
      <c r="F318" s="94" t="s">
        <v>367</v>
      </c>
      <c r="G318" s="95" t="s">
        <v>181</v>
      </c>
      <c r="H318" s="96">
        <v>14.8</v>
      </c>
      <c r="I318" s="1">
        <v>0</v>
      </c>
      <c r="J318" s="97">
        <f>ROUND(I318*H318,2)</f>
        <v>0</v>
      </c>
      <c r="K318" s="95" t="s">
        <v>182</v>
      </c>
      <c r="L318" s="13"/>
      <c r="M318" s="98" t="s">
        <v>1</v>
      </c>
      <c r="N318" s="99" t="s">
        <v>37</v>
      </c>
      <c r="O318" s="100"/>
      <c r="P318" s="101">
        <f>O318*H318</f>
        <v>0</v>
      </c>
      <c r="Q318" s="101">
        <v>0</v>
      </c>
      <c r="R318" s="101">
        <f>Q318*H318</f>
        <v>0</v>
      </c>
      <c r="S318" s="101">
        <v>0</v>
      </c>
      <c r="T318" s="102">
        <f>S318*H318</f>
        <v>0</v>
      </c>
      <c r="U318" s="12"/>
      <c r="V318" s="12"/>
      <c r="W318" s="12"/>
      <c r="X318" s="12"/>
      <c r="Y318" s="12"/>
      <c r="Z318" s="12"/>
      <c r="AA318" s="12"/>
      <c r="AB318" s="12"/>
      <c r="AC318" s="12"/>
      <c r="AD318" s="12"/>
      <c r="AE318" s="12"/>
      <c r="AR318" s="103" t="s">
        <v>86</v>
      </c>
      <c r="AT318" s="103" t="s">
        <v>178</v>
      </c>
      <c r="AU318" s="103" t="s">
        <v>80</v>
      </c>
      <c r="AY318" s="5" t="s">
        <v>176</v>
      </c>
      <c r="BE318" s="104">
        <f>IF(N318="základní",J318,0)</f>
        <v>0</v>
      </c>
      <c r="BF318" s="104">
        <f>IF(N318="snížená",J318,0)</f>
        <v>0</v>
      </c>
      <c r="BG318" s="104">
        <f>IF(N318="zákl. přenesená",J318,0)</f>
        <v>0</v>
      </c>
      <c r="BH318" s="104">
        <f>IF(N318="sníž. přenesená",J318,0)</f>
        <v>0</v>
      </c>
      <c r="BI318" s="104">
        <f>IF(N318="nulová",J318,0)</f>
        <v>0</v>
      </c>
      <c r="BJ318" s="5" t="s">
        <v>76</v>
      </c>
      <c r="BK318" s="104">
        <f>ROUND(I318*H318,2)</f>
        <v>0</v>
      </c>
      <c r="BL318" s="5" t="s">
        <v>86</v>
      </c>
      <c r="BM318" s="103" t="s">
        <v>368</v>
      </c>
    </row>
    <row r="319" spans="2:51" s="174" customFormat="1" ht="12">
      <c r="B319" s="175"/>
      <c r="D319" s="105" t="s">
        <v>186</v>
      </c>
      <c r="E319" s="176" t="s">
        <v>1</v>
      </c>
      <c r="F319" s="177" t="s">
        <v>369</v>
      </c>
      <c r="H319" s="178">
        <v>14.8</v>
      </c>
      <c r="K319" s="237"/>
      <c r="L319" s="175"/>
      <c r="M319" s="179"/>
      <c r="N319" s="180"/>
      <c r="O319" s="180"/>
      <c r="P319" s="180"/>
      <c r="Q319" s="180"/>
      <c r="R319" s="180"/>
      <c r="S319" s="180"/>
      <c r="T319" s="181"/>
      <c r="AT319" s="176" t="s">
        <v>186</v>
      </c>
      <c r="AU319" s="176" t="s">
        <v>80</v>
      </c>
      <c r="AV319" s="174" t="s">
        <v>80</v>
      </c>
      <c r="AW319" s="174" t="s">
        <v>29</v>
      </c>
      <c r="AX319" s="174" t="s">
        <v>72</v>
      </c>
      <c r="AY319" s="176" t="s">
        <v>176</v>
      </c>
    </row>
    <row r="320" spans="2:51" s="182" customFormat="1" ht="12">
      <c r="B320" s="183"/>
      <c r="D320" s="105" t="s">
        <v>186</v>
      </c>
      <c r="E320" s="184" t="s">
        <v>1</v>
      </c>
      <c r="F320" s="185" t="s">
        <v>191</v>
      </c>
      <c r="H320" s="186">
        <v>14.8</v>
      </c>
      <c r="K320" s="238"/>
      <c r="L320" s="183"/>
      <c r="M320" s="187"/>
      <c r="N320" s="188"/>
      <c r="O320" s="188"/>
      <c r="P320" s="188"/>
      <c r="Q320" s="188"/>
      <c r="R320" s="188"/>
      <c r="S320" s="188"/>
      <c r="T320" s="189"/>
      <c r="AT320" s="184" t="s">
        <v>186</v>
      </c>
      <c r="AU320" s="184" t="s">
        <v>80</v>
      </c>
      <c r="AV320" s="182" t="s">
        <v>86</v>
      </c>
      <c r="AW320" s="182" t="s">
        <v>29</v>
      </c>
      <c r="AX320" s="182" t="s">
        <v>76</v>
      </c>
      <c r="AY320" s="184" t="s">
        <v>176</v>
      </c>
    </row>
    <row r="321" spans="1:65" s="15" customFormat="1" ht="24.2" customHeight="1">
      <c r="A321" s="12"/>
      <c r="B321" s="13"/>
      <c r="C321" s="92" t="s">
        <v>272</v>
      </c>
      <c r="D321" s="92" t="s">
        <v>178</v>
      </c>
      <c r="E321" s="93" t="s">
        <v>370</v>
      </c>
      <c r="F321" s="94" t="s">
        <v>371</v>
      </c>
      <c r="G321" s="95" t="s">
        <v>181</v>
      </c>
      <c r="H321" s="96">
        <v>20.296</v>
      </c>
      <c r="I321" s="1">
        <v>0</v>
      </c>
      <c r="J321" s="97">
        <f>ROUND(I321*H321,2)</f>
        <v>0</v>
      </c>
      <c r="K321" s="95" t="s">
        <v>182</v>
      </c>
      <c r="L321" s="13"/>
      <c r="M321" s="98" t="s">
        <v>1</v>
      </c>
      <c r="N321" s="99" t="s">
        <v>37</v>
      </c>
      <c r="O321" s="100"/>
      <c r="P321" s="101">
        <f>O321*H321</f>
        <v>0</v>
      </c>
      <c r="Q321" s="101">
        <v>0</v>
      </c>
      <c r="R321" s="101">
        <f>Q321*H321</f>
        <v>0</v>
      </c>
      <c r="S321" s="101">
        <v>0</v>
      </c>
      <c r="T321" s="102">
        <f>S321*H321</f>
        <v>0</v>
      </c>
      <c r="U321" s="12"/>
      <c r="V321" s="12"/>
      <c r="W321" s="12"/>
      <c r="X321" s="12"/>
      <c r="Y321" s="12"/>
      <c r="Z321" s="12"/>
      <c r="AA321" s="12"/>
      <c r="AB321" s="12"/>
      <c r="AC321" s="12"/>
      <c r="AD321" s="12"/>
      <c r="AE321" s="12"/>
      <c r="AR321" s="103" t="s">
        <v>86</v>
      </c>
      <c r="AT321" s="103" t="s">
        <v>178</v>
      </c>
      <c r="AU321" s="103" t="s">
        <v>80</v>
      </c>
      <c r="AY321" s="5" t="s">
        <v>176</v>
      </c>
      <c r="BE321" s="104">
        <f>IF(N321="základní",J321,0)</f>
        <v>0</v>
      </c>
      <c r="BF321" s="104">
        <f>IF(N321="snížená",J321,0)</f>
        <v>0</v>
      </c>
      <c r="BG321" s="104">
        <f>IF(N321="zákl. přenesená",J321,0)</f>
        <v>0</v>
      </c>
      <c r="BH321" s="104">
        <f>IF(N321="sníž. přenesená",J321,0)</f>
        <v>0</v>
      </c>
      <c r="BI321" s="104">
        <f>IF(N321="nulová",J321,0)</f>
        <v>0</v>
      </c>
      <c r="BJ321" s="5" t="s">
        <v>76</v>
      </c>
      <c r="BK321" s="104">
        <f>ROUND(I321*H321,2)</f>
        <v>0</v>
      </c>
      <c r="BL321" s="5" t="s">
        <v>86</v>
      </c>
      <c r="BM321" s="103" t="s">
        <v>372</v>
      </c>
    </row>
    <row r="322" spans="2:51" s="167" customFormat="1" ht="12">
      <c r="B322" s="168"/>
      <c r="D322" s="105" t="s">
        <v>186</v>
      </c>
      <c r="E322" s="169" t="s">
        <v>1</v>
      </c>
      <c r="F322" s="170" t="s">
        <v>373</v>
      </c>
      <c r="H322" s="169" t="s">
        <v>1</v>
      </c>
      <c r="K322" s="236"/>
      <c r="L322" s="168"/>
      <c r="M322" s="171"/>
      <c r="N322" s="172"/>
      <c r="O322" s="172"/>
      <c r="P322" s="172"/>
      <c r="Q322" s="172"/>
      <c r="R322" s="172"/>
      <c r="S322" s="172"/>
      <c r="T322" s="173"/>
      <c r="AT322" s="169" t="s">
        <v>186</v>
      </c>
      <c r="AU322" s="169" t="s">
        <v>80</v>
      </c>
      <c r="AV322" s="167" t="s">
        <v>76</v>
      </c>
      <c r="AW322" s="167" t="s">
        <v>29</v>
      </c>
      <c r="AX322" s="167" t="s">
        <v>72</v>
      </c>
      <c r="AY322" s="169" t="s">
        <v>176</v>
      </c>
    </row>
    <row r="323" spans="2:51" s="174" customFormat="1" ht="12">
      <c r="B323" s="175"/>
      <c r="D323" s="105" t="s">
        <v>186</v>
      </c>
      <c r="E323" s="176" t="s">
        <v>1</v>
      </c>
      <c r="F323" s="177" t="s">
        <v>357</v>
      </c>
      <c r="H323" s="178">
        <v>10.168</v>
      </c>
      <c r="K323" s="237"/>
      <c r="L323" s="175"/>
      <c r="M323" s="179"/>
      <c r="N323" s="180"/>
      <c r="O323" s="180"/>
      <c r="P323" s="180"/>
      <c r="Q323" s="180"/>
      <c r="R323" s="180"/>
      <c r="S323" s="180"/>
      <c r="T323" s="181"/>
      <c r="AT323" s="176" t="s">
        <v>186</v>
      </c>
      <c r="AU323" s="176" t="s">
        <v>80</v>
      </c>
      <c r="AV323" s="174" t="s">
        <v>80</v>
      </c>
      <c r="AW323" s="174" t="s">
        <v>29</v>
      </c>
      <c r="AX323" s="174" t="s">
        <v>72</v>
      </c>
      <c r="AY323" s="176" t="s">
        <v>176</v>
      </c>
    </row>
    <row r="324" spans="2:51" s="174" customFormat="1" ht="12">
      <c r="B324" s="175"/>
      <c r="D324" s="105" t="s">
        <v>186</v>
      </c>
      <c r="E324" s="176" t="s">
        <v>1</v>
      </c>
      <c r="F324" s="177" t="s">
        <v>358</v>
      </c>
      <c r="H324" s="178">
        <v>2.219</v>
      </c>
      <c r="K324" s="237"/>
      <c r="L324" s="175"/>
      <c r="M324" s="179"/>
      <c r="N324" s="180"/>
      <c r="O324" s="180"/>
      <c r="P324" s="180"/>
      <c r="Q324" s="180"/>
      <c r="R324" s="180"/>
      <c r="S324" s="180"/>
      <c r="T324" s="181"/>
      <c r="AT324" s="176" t="s">
        <v>186</v>
      </c>
      <c r="AU324" s="176" t="s">
        <v>80</v>
      </c>
      <c r="AV324" s="174" t="s">
        <v>80</v>
      </c>
      <c r="AW324" s="174" t="s">
        <v>29</v>
      </c>
      <c r="AX324" s="174" t="s">
        <v>72</v>
      </c>
      <c r="AY324" s="176" t="s">
        <v>176</v>
      </c>
    </row>
    <row r="325" spans="2:51" s="174" customFormat="1" ht="12">
      <c r="B325" s="175"/>
      <c r="D325" s="105" t="s">
        <v>186</v>
      </c>
      <c r="E325" s="176" t="s">
        <v>1</v>
      </c>
      <c r="F325" s="177" t="s">
        <v>346</v>
      </c>
      <c r="H325" s="178">
        <v>1.429</v>
      </c>
      <c r="K325" s="237"/>
      <c r="L325" s="175"/>
      <c r="M325" s="179"/>
      <c r="N325" s="180"/>
      <c r="O325" s="180"/>
      <c r="P325" s="180"/>
      <c r="Q325" s="180"/>
      <c r="R325" s="180"/>
      <c r="S325" s="180"/>
      <c r="T325" s="181"/>
      <c r="AT325" s="176" t="s">
        <v>186</v>
      </c>
      <c r="AU325" s="176" t="s">
        <v>80</v>
      </c>
      <c r="AV325" s="174" t="s">
        <v>80</v>
      </c>
      <c r="AW325" s="174" t="s">
        <v>29</v>
      </c>
      <c r="AX325" s="174" t="s">
        <v>72</v>
      </c>
      <c r="AY325" s="176" t="s">
        <v>176</v>
      </c>
    </row>
    <row r="326" spans="2:51" s="167" customFormat="1" ht="12">
      <c r="B326" s="168"/>
      <c r="D326" s="105" t="s">
        <v>186</v>
      </c>
      <c r="E326" s="169" t="s">
        <v>1</v>
      </c>
      <c r="F326" s="170" t="s">
        <v>374</v>
      </c>
      <c r="H326" s="169" t="s">
        <v>1</v>
      </c>
      <c r="K326" s="236"/>
      <c r="L326" s="168"/>
      <c r="M326" s="171"/>
      <c r="N326" s="172"/>
      <c r="O326" s="172"/>
      <c r="P326" s="172"/>
      <c r="Q326" s="172"/>
      <c r="R326" s="172"/>
      <c r="S326" s="172"/>
      <c r="T326" s="173"/>
      <c r="AT326" s="169" t="s">
        <v>186</v>
      </c>
      <c r="AU326" s="169" t="s">
        <v>80</v>
      </c>
      <c r="AV326" s="167" t="s">
        <v>76</v>
      </c>
      <c r="AW326" s="167" t="s">
        <v>29</v>
      </c>
      <c r="AX326" s="167" t="s">
        <v>72</v>
      </c>
      <c r="AY326" s="169" t="s">
        <v>176</v>
      </c>
    </row>
    <row r="327" spans="2:51" s="174" customFormat="1" ht="12">
      <c r="B327" s="175"/>
      <c r="D327" s="105" t="s">
        <v>186</v>
      </c>
      <c r="E327" s="176" t="s">
        <v>1</v>
      </c>
      <c r="F327" s="177" t="s">
        <v>340</v>
      </c>
      <c r="H327" s="178">
        <v>6.48</v>
      </c>
      <c r="K327" s="237"/>
      <c r="L327" s="175"/>
      <c r="M327" s="179"/>
      <c r="N327" s="180"/>
      <c r="O327" s="180"/>
      <c r="P327" s="180"/>
      <c r="Q327" s="180"/>
      <c r="R327" s="180"/>
      <c r="S327" s="180"/>
      <c r="T327" s="181"/>
      <c r="AT327" s="176" t="s">
        <v>186</v>
      </c>
      <c r="AU327" s="176" t="s">
        <v>80</v>
      </c>
      <c r="AV327" s="174" t="s">
        <v>80</v>
      </c>
      <c r="AW327" s="174" t="s">
        <v>29</v>
      </c>
      <c r="AX327" s="174" t="s">
        <v>72</v>
      </c>
      <c r="AY327" s="176" t="s">
        <v>176</v>
      </c>
    </row>
    <row r="328" spans="2:51" s="182" customFormat="1" ht="12">
      <c r="B328" s="183"/>
      <c r="D328" s="105" t="s">
        <v>186</v>
      </c>
      <c r="E328" s="184" t="s">
        <v>1</v>
      </c>
      <c r="F328" s="185" t="s">
        <v>191</v>
      </c>
      <c r="H328" s="186">
        <v>20.296</v>
      </c>
      <c r="K328" s="238"/>
      <c r="L328" s="183"/>
      <c r="M328" s="187"/>
      <c r="N328" s="188"/>
      <c r="O328" s="188"/>
      <c r="P328" s="188"/>
      <c r="Q328" s="188"/>
      <c r="R328" s="188"/>
      <c r="S328" s="188"/>
      <c r="T328" s="189"/>
      <c r="AT328" s="184" t="s">
        <v>186</v>
      </c>
      <c r="AU328" s="184" t="s">
        <v>80</v>
      </c>
      <c r="AV328" s="182" t="s">
        <v>86</v>
      </c>
      <c r="AW328" s="182" t="s">
        <v>29</v>
      </c>
      <c r="AX328" s="182" t="s">
        <v>76</v>
      </c>
      <c r="AY328" s="184" t="s">
        <v>176</v>
      </c>
    </row>
    <row r="329" spans="1:65" s="15" customFormat="1" ht="24.2" customHeight="1">
      <c r="A329" s="12"/>
      <c r="B329" s="13"/>
      <c r="C329" s="92" t="s">
        <v>375</v>
      </c>
      <c r="D329" s="92" t="s">
        <v>178</v>
      </c>
      <c r="E329" s="93" t="s">
        <v>376</v>
      </c>
      <c r="F329" s="94" t="s">
        <v>377</v>
      </c>
      <c r="G329" s="95" t="s">
        <v>181</v>
      </c>
      <c r="H329" s="96">
        <v>20.296</v>
      </c>
      <c r="I329" s="1">
        <v>0</v>
      </c>
      <c r="J329" s="97">
        <f>ROUND(I329*H329,2)</f>
        <v>0</v>
      </c>
      <c r="K329" s="95" t="s">
        <v>182</v>
      </c>
      <c r="L329" s="13"/>
      <c r="M329" s="98" t="s">
        <v>1</v>
      </c>
      <c r="N329" s="99" t="s">
        <v>37</v>
      </c>
      <c r="O329" s="100"/>
      <c r="P329" s="101">
        <f>O329*H329</f>
        <v>0</v>
      </c>
      <c r="Q329" s="101">
        <v>0</v>
      </c>
      <c r="R329" s="101">
        <f>Q329*H329</f>
        <v>0</v>
      </c>
      <c r="S329" s="101">
        <v>0</v>
      </c>
      <c r="T329" s="102">
        <f>S329*H329</f>
        <v>0</v>
      </c>
      <c r="U329" s="12"/>
      <c r="V329" s="12"/>
      <c r="W329" s="12"/>
      <c r="X329" s="12"/>
      <c r="Y329" s="12"/>
      <c r="Z329" s="12"/>
      <c r="AA329" s="12"/>
      <c r="AB329" s="12"/>
      <c r="AC329" s="12"/>
      <c r="AD329" s="12"/>
      <c r="AE329" s="12"/>
      <c r="AR329" s="103" t="s">
        <v>86</v>
      </c>
      <c r="AT329" s="103" t="s">
        <v>178</v>
      </c>
      <c r="AU329" s="103" t="s">
        <v>80</v>
      </c>
      <c r="AY329" s="5" t="s">
        <v>176</v>
      </c>
      <c r="BE329" s="104">
        <f>IF(N329="základní",J329,0)</f>
        <v>0</v>
      </c>
      <c r="BF329" s="104">
        <f>IF(N329="snížená",J329,0)</f>
        <v>0</v>
      </c>
      <c r="BG329" s="104">
        <f>IF(N329="zákl. přenesená",J329,0)</f>
        <v>0</v>
      </c>
      <c r="BH329" s="104">
        <f>IF(N329="sníž. přenesená",J329,0)</f>
        <v>0</v>
      </c>
      <c r="BI329" s="104">
        <f>IF(N329="nulová",J329,0)</f>
        <v>0</v>
      </c>
      <c r="BJ329" s="5" t="s">
        <v>76</v>
      </c>
      <c r="BK329" s="104">
        <f>ROUND(I329*H329,2)</f>
        <v>0</v>
      </c>
      <c r="BL329" s="5" t="s">
        <v>86</v>
      </c>
      <c r="BM329" s="103" t="s">
        <v>378</v>
      </c>
    </row>
    <row r="330" spans="1:65" s="15" customFormat="1" ht="16.5" customHeight="1">
      <c r="A330" s="12"/>
      <c r="B330" s="13"/>
      <c r="C330" s="92" t="s">
        <v>278</v>
      </c>
      <c r="D330" s="92" t="s">
        <v>178</v>
      </c>
      <c r="E330" s="93" t="s">
        <v>379</v>
      </c>
      <c r="F330" s="94" t="s">
        <v>380</v>
      </c>
      <c r="G330" s="95" t="s">
        <v>181</v>
      </c>
      <c r="H330" s="96">
        <v>1858.655</v>
      </c>
      <c r="I330" s="1">
        <v>0</v>
      </c>
      <c r="J330" s="97">
        <f>ROUND(I330*H330,2)</f>
        <v>0</v>
      </c>
      <c r="K330" s="95" t="s">
        <v>182</v>
      </c>
      <c r="L330" s="13"/>
      <c r="M330" s="98" t="s">
        <v>1</v>
      </c>
      <c r="N330" s="99" t="s">
        <v>37</v>
      </c>
      <c r="O330" s="100"/>
      <c r="P330" s="101">
        <f>O330*H330</f>
        <v>0</v>
      </c>
      <c r="Q330" s="101">
        <v>0</v>
      </c>
      <c r="R330" s="101">
        <f>Q330*H330</f>
        <v>0</v>
      </c>
      <c r="S330" s="101">
        <v>0</v>
      </c>
      <c r="T330" s="102">
        <f>S330*H330</f>
        <v>0</v>
      </c>
      <c r="U330" s="12"/>
      <c r="V330" s="12"/>
      <c r="W330" s="12"/>
      <c r="X330" s="12"/>
      <c r="Y330" s="12"/>
      <c r="Z330" s="12"/>
      <c r="AA330" s="12"/>
      <c r="AB330" s="12"/>
      <c r="AC330" s="12"/>
      <c r="AD330" s="12"/>
      <c r="AE330" s="12"/>
      <c r="AR330" s="103" t="s">
        <v>86</v>
      </c>
      <c r="AT330" s="103" t="s">
        <v>178</v>
      </c>
      <c r="AU330" s="103" t="s">
        <v>80</v>
      </c>
      <c r="AY330" s="5" t="s">
        <v>176</v>
      </c>
      <c r="BE330" s="104">
        <f>IF(N330="základní",J330,0)</f>
        <v>0</v>
      </c>
      <c r="BF330" s="104">
        <f>IF(N330="snížená",J330,0)</f>
        <v>0</v>
      </c>
      <c r="BG330" s="104">
        <f>IF(N330="zákl. přenesená",J330,0)</f>
        <v>0</v>
      </c>
      <c r="BH330" s="104">
        <f>IF(N330="sníž. přenesená",J330,0)</f>
        <v>0</v>
      </c>
      <c r="BI330" s="104">
        <f>IF(N330="nulová",J330,0)</f>
        <v>0</v>
      </c>
      <c r="BJ330" s="5" t="s">
        <v>76</v>
      </c>
      <c r="BK330" s="104">
        <f>ROUND(I330*H330,2)</f>
        <v>0</v>
      </c>
      <c r="BL330" s="5" t="s">
        <v>86</v>
      </c>
      <c r="BM330" s="103" t="s">
        <v>381</v>
      </c>
    </row>
    <row r="331" spans="1:65" s="15" customFormat="1" ht="21.75" customHeight="1">
      <c r="A331" s="12"/>
      <c r="B331" s="13"/>
      <c r="C331" s="92" t="s">
        <v>382</v>
      </c>
      <c r="D331" s="92" t="s">
        <v>178</v>
      </c>
      <c r="E331" s="93" t="s">
        <v>383</v>
      </c>
      <c r="F331" s="94" t="s">
        <v>384</v>
      </c>
      <c r="G331" s="95" t="s">
        <v>181</v>
      </c>
      <c r="H331" s="96">
        <v>1858.655</v>
      </c>
      <c r="I331" s="1">
        <v>0</v>
      </c>
      <c r="J331" s="97">
        <f>ROUND(I331*H331,2)</f>
        <v>0</v>
      </c>
      <c r="K331" s="95" t="s">
        <v>182</v>
      </c>
      <c r="L331" s="13"/>
      <c r="M331" s="98" t="s">
        <v>1</v>
      </c>
      <c r="N331" s="99" t="s">
        <v>37</v>
      </c>
      <c r="O331" s="100"/>
      <c r="P331" s="101">
        <f>O331*H331</f>
        <v>0</v>
      </c>
      <c r="Q331" s="101">
        <v>0</v>
      </c>
      <c r="R331" s="101">
        <f>Q331*H331</f>
        <v>0</v>
      </c>
      <c r="S331" s="101">
        <v>0</v>
      </c>
      <c r="T331" s="102">
        <f>S331*H331</f>
        <v>0</v>
      </c>
      <c r="U331" s="12"/>
      <c r="V331" s="12"/>
      <c r="W331" s="12"/>
      <c r="X331" s="12"/>
      <c r="Y331" s="12"/>
      <c r="Z331" s="12"/>
      <c r="AA331" s="12"/>
      <c r="AB331" s="12"/>
      <c r="AC331" s="12"/>
      <c r="AD331" s="12"/>
      <c r="AE331" s="12"/>
      <c r="AR331" s="103" t="s">
        <v>86</v>
      </c>
      <c r="AT331" s="103" t="s">
        <v>178</v>
      </c>
      <c r="AU331" s="103" t="s">
        <v>80</v>
      </c>
      <c r="AY331" s="5" t="s">
        <v>176</v>
      </c>
      <c r="BE331" s="104">
        <f>IF(N331="základní",J331,0)</f>
        <v>0</v>
      </c>
      <c r="BF331" s="104">
        <f>IF(N331="snížená",J331,0)</f>
        <v>0</v>
      </c>
      <c r="BG331" s="104">
        <f>IF(N331="zákl. přenesená",J331,0)</f>
        <v>0</v>
      </c>
      <c r="BH331" s="104">
        <f>IF(N331="sníž. přenesená",J331,0)</f>
        <v>0</v>
      </c>
      <c r="BI331" s="104">
        <f>IF(N331="nulová",J331,0)</f>
        <v>0</v>
      </c>
      <c r="BJ331" s="5" t="s">
        <v>76</v>
      </c>
      <c r="BK331" s="104">
        <f>ROUND(I331*H331,2)</f>
        <v>0</v>
      </c>
      <c r="BL331" s="5" t="s">
        <v>86</v>
      </c>
      <c r="BM331" s="103" t="s">
        <v>385</v>
      </c>
    </row>
    <row r="332" spans="1:65" s="15" customFormat="1" ht="24.2" customHeight="1">
      <c r="A332" s="12"/>
      <c r="B332" s="13"/>
      <c r="C332" s="92" t="s">
        <v>284</v>
      </c>
      <c r="D332" s="92" t="s">
        <v>178</v>
      </c>
      <c r="E332" s="93" t="s">
        <v>386</v>
      </c>
      <c r="F332" s="94" t="s">
        <v>387</v>
      </c>
      <c r="G332" s="95" t="s">
        <v>181</v>
      </c>
      <c r="H332" s="96">
        <v>1858.655</v>
      </c>
      <c r="I332" s="1">
        <v>0</v>
      </c>
      <c r="J332" s="97">
        <f>ROUND(I332*H332,2)</f>
        <v>0</v>
      </c>
      <c r="K332" s="95" t="s">
        <v>182</v>
      </c>
      <c r="L332" s="13"/>
      <c r="M332" s="98" t="s">
        <v>1</v>
      </c>
      <c r="N332" s="99" t="s">
        <v>37</v>
      </c>
      <c r="O332" s="100"/>
      <c r="P332" s="101">
        <f>O332*H332</f>
        <v>0</v>
      </c>
      <c r="Q332" s="101">
        <v>0</v>
      </c>
      <c r="R332" s="101">
        <f>Q332*H332</f>
        <v>0</v>
      </c>
      <c r="S332" s="101">
        <v>0</v>
      </c>
      <c r="T332" s="102">
        <f>S332*H332</f>
        <v>0</v>
      </c>
      <c r="U332" s="12"/>
      <c r="V332" s="12"/>
      <c r="W332" s="12"/>
      <c r="X332" s="12"/>
      <c r="Y332" s="12"/>
      <c r="Z332" s="12"/>
      <c r="AA332" s="12"/>
      <c r="AB332" s="12"/>
      <c r="AC332" s="12"/>
      <c r="AD332" s="12"/>
      <c r="AE332" s="12"/>
      <c r="AR332" s="103" t="s">
        <v>86</v>
      </c>
      <c r="AT332" s="103" t="s">
        <v>178</v>
      </c>
      <c r="AU332" s="103" t="s">
        <v>80</v>
      </c>
      <c r="AY332" s="5" t="s">
        <v>176</v>
      </c>
      <c r="BE332" s="104">
        <f>IF(N332="základní",J332,0)</f>
        <v>0</v>
      </c>
      <c r="BF332" s="104">
        <f>IF(N332="snížená",J332,0)</f>
        <v>0</v>
      </c>
      <c r="BG332" s="104">
        <f>IF(N332="zákl. přenesená",J332,0)</f>
        <v>0</v>
      </c>
      <c r="BH332" s="104">
        <f>IF(N332="sníž. přenesená",J332,0)</f>
        <v>0</v>
      </c>
      <c r="BI332" s="104">
        <f>IF(N332="nulová",J332,0)</f>
        <v>0</v>
      </c>
      <c r="BJ332" s="5" t="s">
        <v>76</v>
      </c>
      <c r="BK332" s="104">
        <f>ROUND(I332*H332,2)</f>
        <v>0</v>
      </c>
      <c r="BL332" s="5" t="s">
        <v>86</v>
      </c>
      <c r="BM332" s="103" t="s">
        <v>388</v>
      </c>
    </row>
    <row r="333" spans="2:51" s="174" customFormat="1" ht="12">
      <c r="B333" s="175"/>
      <c r="D333" s="105" t="s">
        <v>186</v>
      </c>
      <c r="E333" s="176" t="s">
        <v>1</v>
      </c>
      <c r="F333" s="177" t="s">
        <v>389</v>
      </c>
      <c r="H333" s="178">
        <v>1858.655</v>
      </c>
      <c r="K333" s="237"/>
      <c r="L333" s="175"/>
      <c r="M333" s="179"/>
      <c r="N333" s="180"/>
      <c r="O333" s="180"/>
      <c r="P333" s="180"/>
      <c r="Q333" s="180"/>
      <c r="R333" s="180"/>
      <c r="S333" s="180"/>
      <c r="T333" s="181"/>
      <c r="AT333" s="176" t="s">
        <v>186</v>
      </c>
      <c r="AU333" s="176" t="s">
        <v>80</v>
      </c>
      <c r="AV333" s="174" t="s">
        <v>80</v>
      </c>
      <c r="AW333" s="174" t="s">
        <v>29</v>
      </c>
      <c r="AX333" s="174" t="s">
        <v>72</v>
      </c>
      <c r="AY333" s="176" t="s">
        <v>176</v>
      </c>
    </row>
    <row r="334" spans="2:51" s="182" customFormat="1" ht="12">
      <c r="B334" s="183"/>
      <c r="D334" s="105" t="s">
        <v>186</v>
      </c>
      <c r="E334" s="184" t="s">
        <v>1</v>
      </c>
      <c r="F334" s="185" t="s">
        <v>191</v>
      </c>
      <c r="H334" s="186">
        <v>1858.655</v>
      </c>
      <c r="K334" s="238"/>
      <c r="L334" s="183"/>
      <c r="M334" s="187"/>
      <c r="N334" s="188"/>
      <c r="O334" s="188"/>
      <c r="P334" s="188"/>
      <c r="Q334" s="188"/>
      <c r="R334" s="188"/>
      <c r="S334" s="188"/>
      <c r="T334" s="189"/>
      <c r="AT334" s="184" t="s">
        <v>186</v>
      </c>
      <c r="AU334" s="184" t="s">
        <v>80</v>
      </c>
      <c r="AV334" s="182" t="s">
        <v>86</v>
      </c>
      <c r="AW334" s="182" t="s">
        <v>29</v>
      </c>
      <c r="AX334" s="182" t="s">
        <v>76</v>
      </c>
      <c r="AY334" s="184" t="s">
        <v>176</v>
      </c>
    </row>
    <row r="335" spans="1:65" s="15" customFormat="1" ht="24.2" customHeight="1">
      <c r="A335" s="12"/>
      <c r="B335" s="13"/>
      <c r="C335" s="92" t="s">
        <v>390</v>
      </c>
      <c r="D335" s="92" t="s">
        <v>178</v>
      </c>
      <c r="E335" s="93" t="s">
        <v>391</v>
      </c>
      <c r="F335" s="94" t="s">
        <v>392</v>
      </c>
      <c r="G335" s="95" t="s">
        <v>181</v>
      </c>
      <c r="H335" s="96">
        <v>26.46</v>
      </c>
      <c r="I335" s="1">
        <v>0</v>
      </c>
      <c r="J335" s="97">
        <f>ROUND(I335*H335,2)</f>
        <v>0</v>
      </c>
      <c r="K335" s="95" t="s">
        <v>182</v>
      </c>
      <c r="L335" s="13"/>
      <c r="M335" s="98" t="s">
        <v>1</v>
      </c>
      <c r="N335" s="99" t="s">
        <v>37</v>
      </c>
      <c r="O335" s="100"/>
      <c r="P335" s="101">
        <f>O335*H335</f>
        <v>0</v>
      </c>
      <c r="Q335" s="101">
        <v>0</v>
      </c>
      <c r="R335" s="101">
        <f>Q335*H335</f>
        <v>0</v>
      </c>
      <c r="S335" s="101">
        <v>0</v>
      </c>
      <c r="T335" s="102">
        <f>S335*H335</f>
        <v>0</v>
      </c>
      <c r="U335" s="12"/>
      <c r="V335" s="12"/>
      <c r="W335" s="12"/>
      <c r="X335" s="12"/>
      <c r="Y335" s="12"/>
      <c r="Z335" s="12"/>
      <c r="AA335" s="12"/>
      <c r="AB335" s="12"/>
      <c r="AC335" s="12"/>
      <c r="AD335" s="12"/>
      <c r="AE335" s="12"/>
      <c r="AR335" s="103" t="s">
        <v>86</v>
      </c>
      <c r="AT335" s="103" t="s">
        <v>178</v>
      </c>
      <c r="AU335" s="103" t="s">
        <v>80</v>
      </c>
      <c r="AY335" s="5" t="s">
        <v>176</v>
      </c>
      <c r="BE335" s="104">
        <f>IF(N335="základní",J335,0)</f>
        <v>0</v>
      </c>
      <c r="BF335" s="104">
        <f>IF(N335="snížená",J335,0)</f>
        <v>0</v>
      </c>
      <c r="BG335" s="104">
        <f>IF(N335="zákl. přenesená",J335,0)</f>
        <v>0</v>
      </c>
      <c r="BH335" s="104">
        <f>IF(N335="sníž. přenesená",J335,0)</f>
        <v>0</v>
      </c>
      <c r="BI335" s="104">
        <f>IF(N335="nulová",J335,0)</f>
        <v>0</v>
      </c>
      <c r="BJ335" s="5" t="s">
        <v>76</v>
      </c>
      <c r="BK335" s="104">
        <f>ROUND(I335*H335,2)</f>
        <v>0</v>
      </c>
      <c r="BL335" s="5" t="s">
        <v>86</v>
      </c>
      <c r="BM335" s="103" t="s">
        <v>393</v>
      </c>
    </row>
    <row r="336" spans="2:51" s="167" customFormat="1" ht="12">
      <c r="B336" s="168"/>
      <c r="D336" s="105" t="s">
        <v>186</v>
      </c>
      <c r="E336" s="169" t="s">
        <v>1</v>
      </c>
      <c r="F336" s="170" t="s">
        <v>338</v>
      </c>
      <c r="H336" s="169" t="s">
        <v>1</v>
      </c>
      <c r="K336" s="236"/>
      <c r="L336" s="168"/>
      <c r="M336" s="171"/>
      <c r="N336" s="172"/>
      <c r="O336" s="172"/>
      <c r="P336" s="172"/>
      <c r="Q336" s="172"/>
      <c r="R336" s="172"/>
      <c r="S336" s="172"/>
      <c r="T336" s="173"/>
      <c r="AT336" s="169" t="s">
        <v>186</v>
      </c>
      <c r="AU336" s="169" t="s">
        <v>80</v>
      </c>
      <c r="AV336" s="167" t="s">
        <v>76</v>
      </c>
      <c r="AW336" s="167" t="s">
        <v>29</v>
      </c>
      <c r="AX336" s="167" t="s">
        <v>72</v>
      </c>
      <c r="AY336" s="169" t="s">
        <v>176</v>
      </c>
    </row>
    <row r="337" spans="2:51" s="167" customFormat="1" ht="12">
      <c r="B337" s="168"/>
      <c r="D337" s="105" t="s">
        <v>186</v>
      </c>
      <c r="E337" s="169" t="s">
        <v>1</v>
      </c>
      <c r="F337" s="170" t="s">
        <v>394</v>
      </c>
      <c r="H337" s="169" t="s">
        <v>1</v>
      </c>
      <c r="K337" s="236"/>
      <c r="L337" s="168"/>
      <c r="M337" s="171"/>
      <c r="N337" s="172"/>
      <c r="O337" s="172"/>
      <c r="P337" s="172"/>
      <c r="Q337" s="172"/>
      <c r="R337" s="172"/>
      <c r="S337" s="172"/>
      <c r="T337" s="173"/>
      <c r="AT337" s="169" t="s">
        <v>186</v>
      </c>
      <c r="AU337" s="169" t="s">
        <v>80</v>
      </c>
      <c r="AV337" s="167" t="s">
        <v>76</v>
      </c>
      <c r="AW337" s="167" t="s">
        <v>29</v>
      </c>
      <c r="AX337" s="167" t="s">
        <v>72</v>
      </c>
      <c r="AY337" s="169" t="s">
        <v>176</v>
      </c>
    </row>
    <row r="338" spans="2:51" s="174" customFormat="1" ht="12">
      <c r="B338" s="175"/>
      <c r="D338" s="105" t="s">
        <v>186</v>
      </c>
      <c r="E338" s="176" t="s">
        <v>1</v>
      </c>
      <c r="F338" s="177" t="s">
        <v>395</v>
      </c>
      <c r="H338" s="178">
        <v>11.7</v>
      </c>
      <c r="K338" s="237"/>
      <c r="L338" s="175"/>
      <c r="M338" s="179"/>
      <c r="N338" s="180"/>
      <c r="O338" s="180"/>
      <c r="P338" s="180"/>
      <c r="Q338" s="180"/>
      <c r="R338" s="180"/>
      <c r="S338" s="180"/>
      <c r="T338" s="181"/>
      <c r="AT338" s="176" t="s">
        <v>186</v>
      </c>
      <c r="AU338" s="176" t="s">
        <v>80</v>
      </c>
      <c r="AV338" s="174" t="s">
        <v>80</v>
      </c>
      <c r="AW338" s="174" t="s">
        <v>29</v>
      </c>
      <c r="AX338" s="174" t="s">
        <v>72</v>
      </c>
      <c r="AY338" s="176" t="s">
        <v>176</v>
      </c>
    </row>
    <row r="339" spans="2:51" s="174" customFormat="1" ht="12">
      <c r="B339" s="175"/>
      <c r="D339" s="105" t="s">
        <v>186</v>
      </c>
      <c r="E339" s="176" t="s">
        <v>1</v>
      </c>
      <c r="F339" s="177" t="s">
        <v>396</v>
      </c>
      <c r="H339" s="178">
        <v>25.56</v>
      </c>
      <c r="K339" s="237"/>
      <c r="L339" s="175"/>
      <c r="M339" s="179"/>
      <c r="N339" s="180"/>
      <c r="O339" s="180"/>
      <c r="P339" s="180"/>
      <c r="Q339" s="180"/>
      <c r="R339" s="180"/>
      <c r="S339" s="180"/>
      <c r="T339" s="181"/>
      <c r="AT339" s="176" t="s">
        <v>186</v>
      </c>
      <c r="AU339" s="176" t="s">
        <v>80</v>
      </c>
      <c r="AV339" s="174" t="s">
        <v>80</v>
      </c>
      <c r="AW339" s="174" t="s">
        <v>29</v>
      </c>
      <c r="AX339" s="174" t="s">
        <v>72</v>
      </c>
      <c r="AY339" s="176" t="s">
        <v>176</v>
      </c>
    </row>
    <row r="340" spans="2:51" s="174" customFormat="1" ht="12">
      <c r="B340" s="175"/>
      <c r="D340" s="105" t="s">
        <v>186</v>
      </c>
      <c r="E340" s="176" t="s">
        <v>1</v>
      </c>
      <c r="F340" s="177" t="s">
        <v>397</v>
      </c>
      <c r="H340" s="178">
        <v>-10.8</v>
      </c>
      <c r="K340" s="237"/>
      <c r="L340" s="175"/>
      <c r="M340" s="179"/>
      <c r="N340" s="180"/>
      <c r="O340" s="180"/>
      <c r="P340" s="180"/>
      <c r="Q340" s="180"/>
      <c r="R340" s="180"/>
      <c r="S340" s="180"/>
      <c r="T340" s="181"/>
      <c r="AT340" s="176" t="s">
        <v>186</v>
      </c>
      <c r="AU340" s="176" t="s">
        <v>80</v>
      </c>
      <c r="AV340" s="174" t="s">
        <v>80</v>
      </c>
      <c r="AW340" s="174" t="s">
        <v>29</v>
      </c>
      <c r="AX340" s="174" t="s">
        <v>72</v>
      </c>
      <c r="AY340" s="176" t="s">
        <v>176</v>
      </c>
    </row>
    <row r="341" spans="2:51" s="182" customFormat="1" ht="12">
      <c r="B341" s="183"/>
      <c r="D341" s="105" t="s">
        <v>186</v>
      </c>
      <c r="E341" s="184" t="s">
        <v>1</v>
      </c>
      <c r="F341" s="185" t="s">
        <v>191</v>
      </c>
      <c r="H341" s="186">
        <v>26.459999999999997</v>
      </c>
      <c r="K341" s="238"/>
      <c r="L341" s="183"/>
      <c r="M341" s="187"/>
      <c r="N341" s="188"/>
      <c r="O341" s="188"/>
      <c r="P341" s="188"/>
      <c r="Q341" s="188"/>
      <c r="R341" s="188"/>
      <c r="S341" s="188"/>
      <c r="T341" s="189"/>
      <c r="AT341" s="184" t="s">
        <v>186</v>
      </c>
      <c r="AU341" s="184" t="s">
        <v>80</v>
      </c>
      <c r="AV341" s="182" t="s">
        <v>86</v>
      </c>
      <c r="AW341" s="182" t="s">
        <v>29</v>
      </c>
      <c r="AX341" s="182" t="s">
        <v>76</v>
      </c>
      <c r="AY341" s="184" t="s">
        <v>176</v>
      </c>
    </row>
    <row r="342" spans="1:65" s="15" customFormat="1" ht="44.25" customHeight="1">
      <c r="A342" s="12"/>
      <c r="B342" s="13"/>
      <c r="C342" s="92" t="s">
        <v>304</v>
      </c>
      <c r="D342" s="92" t="s">
        <v>178</v>
      </c>
      <c r="E342" s="93" t="s">
        <v>398</v>
      </c>
      <c r="F342" s="94" t="s">
        <v>399</v>
      </c>
      <c r="G342" s="95" t="s">
        <v>181</v>
      </c>
      <c r="H342" s="96">
        <v>1482.685</v>
      </c>
      <c r="I342" s="1">
        <v>0</v>
      </c>
      <c r="J342" s="97">
        <f>ROUND(I342*H342,2)</f>
        <v>0</v>
      </c>
      <c r="K342" s="95" t="s">
        <v>182</v>
      </c>
      <c r="L342" s="13"/>
      <c r="M342" s="98" t="s">
        <v>1</v>
      </c>
      <c r="N342" s="99" t="s">
        <v>37</v>
      </c>
      <c r="O342" s="100"/>
      <c r="P342" s="101">
        <f>O342*H342</f>
        <v>0</v>
      </c>
      <c r="Q342" s="101">
        <v>0</v>
      </c>
      <c r="R342" s="101">
        <f>Q342*H342</f>
        <v>0</v>
      </c>
      <c r="S342" s="101">
        <v>0</v>
      </c>
      <c r="T342" s="102">
        <f>S342*H342</f>
        <v>0</v>
      </c>
      <c r="U342" s="12"/>
      <c r="V342" s="12"/>
      <c r="W342" s="12"/>
      <c r="X342" s="12"/>
      <c r="Y342" s="12"/>
      <c r="Z342" s="12"/>
      <c r="AA342" s="12"/>
      <c r="AB342" s="12"/>
      <c r="AC342" s="12"/>
      <c r="AD342" s="12"/>
      <c r="AE342" s="12"/>
      <c r="AR342" s="103" t="s">
        <v>86</v>
      </c>
      <c r="AT342" s="103" t="s">
        <v>178</v>
      </c>
      <c r="AU342" s="103" t="s">
        <v>80</v>
      </c>
      <c r="AY342" s="5" t="s">
        <v>176</v>
      </c>
      <c r="BE342" s="104">
        <f>IF(N342="základní",J342,0)</f>
        <v>0</v>
      </c>
      <c r="BF342" s="104">
        <f>IF(N342="snížená",J342,0)</f>
        <v>0</v>
      </c>
      <c r="BG342" s="104">
        <f>IF(N342="zákl. přenesená",J342,0)</f>
        <v>0</v>
      </c>
      <c r="BH342" s="104">
        <f>IF(N342="sníž. přenesená",J342,0)</f>
        <v>0</v>
      </c>
      <c r="BI342" s="104">
        <f>IF(N342="nulová",J342,0)</f>
        <v>0</v>
      </c>
      <c r="BJ342" s="5" t="s">
        <v>76</v>
      </c>
      <c r="BK342" s="104">
        <f>ROUND(I342*H342,2)</f>
        <v>0</v>
      </c>
      <c r="BL342" s="5" t="s">
        <v>86</v>
      </c>
      <c r="BM342" s="103" t="s">
        <v>400</v>
      </c>
    </row>
    <row r="343" spans="2:51" s="167" customFormat="1" ht="12">
      <c r="B343" s="168"/>
      <c r="D343" s="105" t="s">
        <v>186</v>
      </c>
      <c r="E343" s="169" t="s">
        <v>1</v>
      </c>
      <c r="F343" s="170" t="s">
        <v>187</v>
      </c>
      <c r="H343" s="169" t="s">
        <v>1</v>
      </c>
      <c r="K343" s="236"/>
      <c r="L343" s="168"/>
      <c r="M343" s="171"/>
      <c r="N343" s="172"/>
      <c r="O343" s="172"/>
      <c r="P343" s="172"/>
      <c r="Q343" s="172"/>
      <c r="R343" s="172"/>
      <c r="S343" s="172"/>
      <c r="T343" s="173"/>
      <c r="AT343" s="169" t="s">
        <v>186</v>
      </c>
      <c r="AU343" s="169" t="s">
        <v>80</v>
      </c>
      <c r="AV343" s="167" t="s">
        <v>76</v>
      </c>
      <c r="AW343" s="167" t="s">
        <v>29</v>
      </c>
      <c r="AX343" s="167" t="s">
        <v>72</v>
      </c>
      <c r="AY343" s="169" t="s">
        <v>176</v>
      </c>
    </row>
    <row r="344" spans="2:51" s="167" customFormat="1" ht="12">
      <c r="B344" s="168"/>
      <c r="D344" s="105" t="s">
        <v>186</v>
      </c>
      <c r="E344" s="169" t="s">
        <v>1</v>
      </c>
      <c r="F344" s="170" t="s">
        <v>401</v>
      </c>
      <c r="H344" s="169" t="s">
        <v>1</v>
      </c>
      <c r="K344" s="236"/>
      <c r="L344" s="168"/>
      <c r="M344" s="171"/>
      <c r="N344" s="172"/>
      <c r="O344" s="172"/>
      <c r="P344" s="172"/>
      <c r="Q344" s="172"/>
      <c r="R344" s="172"/>
      <c r="S344" s="172"/>
      <c r="T344" s="173"/>
      <c r="AT344" s="169" t="s">
        <v>186</v>
      </c>
      <c r="AU344" s="169" t="s">
        <v>80</v>
      </c>
      <c r="AV344" s="167" t="s">
        <v>76</v>
      </c>
      <c r="AW344" s="167" t="s">
        <v>29</v>
      </c>
      <c r="AX344" s="167" t="s">
        <v>72</v>
      </c>
      <c r="AY344" s="169" t="s">
        <v>176</v>
      </c>
    </row>
    <row r="345" spans="2:51" s="167" customFormat="1" ht="12">
      <c r="B345" s="168"/>
      <c r="D345" s="105" t="s">
        <v>186</v>
      </c>
      <c r="E345" s="169" t="s">
        <v>1</v>
      </c>
      <c r="F345" s="170" t="s">
        <v>402</v>
      </c>
      <c r="H345" s="169" t="s">
        <v>1</v>
      </c>
      <c r="K345" s="236"/>
      <c r="L345" s="168"/>
      <c r="M345" s="171"/>
      <c r="N345" s="172"/>
      <c r="O345" s="172"/>
      <c r="P345" s="172"/>
      <c r="Q345" s="172"/>
      <c r="R345" s="172"/>
      <c r="S345" s="172"/>
      <c r="T345" s="173"/>
      <c r="AT345" s="169" t="s">
        <v>186</v>
      </c>
      <c r="AU345" s="169" t="s">
        <v>80</v>
      </c>
      <c r="AV345" s="167" t="s">
        <v>76</v>
      </c>
      <c r="AW345" s="167" t="s">
        <v>29</v>
      </c>
      <c r="AX345" s="167" t="s">
        <v>72</v>
      </c>
      <c r="AY345" s="169" t="s">
        <v>176</v>
      </c>
    </row>
    <row r="346" spans="2:51" s="174" customFormat="1" ht="12">
      <c r="B346" s="175"/>
      <c r="D346" s="105" t="s">
        <v>186</v>
      </c>
      <c r="E346" s="176" t="s">
        <v>1</v>
      </c>
      <c r="F346" s="177" t="s">
        <v>403</v>
      </c>
      <c r="H346" s="178">
        <v>157.899</v>
      </c>
      <c r="K346" s="237"/>
      <c r="L346" s="175"/>
      <c r="M346" s="179"/>
      <c r="N346" s="180"/>
      <c r="O346" s="180"/>
      <c r="P346" s="180"/>
      <c r="Q346" s="180"/>
      <c r="R346" s="180"/>
      <c r="S346" s="180"/>
      <c r="T346" s="181"/>
      <c r="AT346" s="176" t="s">
        <v>186</v>
      </c>
      <c r="AU346" s="176" t="s">
        <v>80</v>
      </c>
      <c r="AV346" s="174" t="s">
        <v>80</v>
      </c>
      <c r="AW346" s="174" t="s">
        <v>29</v>
      </c>
      <c r="AX346" s="174" t="s">
        <v>72</v>
      </c>
      <c r="AY346" s="176" t="s">
        <v>176</v>
      </c>
    </row>
    <row r="347" spans="2:51" s="174" customFormat="1" ht="12">
      <c r="B347" s="175"/>
      <c r="D347" s="105" t="s">
        <v>186</v>
      </c>
      <c r="E347" s="176" t="s">
        <v>1</v>
      </c>
      <c r="F347" s="177" t="s">
        <v>404</v>
      </c>
      <c r="H347" s="178">
        <v>100.794</v>
      </c>
      <c r="K347" s="237"/>
      <c r="L347" s="175"/>
      <c r="M347" s="179"/>
      <c r="N347" s="180"/>
      <c r="O347" s="180"/>
      <c r="P347" s="180"/>
      <c r="Q347" s="180"/>
      <c r="R347" s="180"/>
      <c r="S347" s="180"/>
      <c r="T347" s="181"/>
      <c r="AT347" s="176" t="s">
        <v>186</v>
      </c>
      <c r="AU347" s="176" t="s">
        <v>80</v>
      </c>
      <c r="AV347" s="174" t="s">
        <v>80</v>
      </c>
      <c r="AW347" s="174" t="s">
        <v>29</v>
      </c>
      <c r="AX347" s="174" t="s">
        <v>72</v>
      </c>
      <c r="AY347" s="176" t="s">
        <v>176</v>
      </c>
    </row>
    <row r="348" spans="2:51" s="174" customFormat="1" ht="12">
      <c r="B348" s="175"/>
      <c r="D348" s="105" t="s">
        <v>186</v>
      </c>
      <c r="E348" s="176" t="s">
        <v>1</v>
      </c>
      <c r="F348" s="177" t="s">
        <v>405</v>
      </c>
      <c r="H348" s="178">
        <v>3.761</v>
      </c>
      <c r="K348" s="237"/>
      <c r="L348" s="175"/>
      <c r="M348" s="179"/>
      <c r="N348" s="180"/>
      <c r="O348" s="180"/>
      <c r="P348" s="180"/>
      <c r="Q348" s="180"/>
      <c r="R348" s="180"/>
      <c r="S348" s="180"/>
      <c r="T348" s="181"/>
      <c r="AT348" s="176" t="s">
        <v>186</v>
      </c>
      <c r="AU348" s="176" t="s">
        <v>80</v>
      </c>
      <c r="AV348" s="174" t="s">
        <v>80</v>
      </c>
      <c r="AW348" s="174" t="s">
        <v>29</v>
      </c>
      <c r="AX348" s="174" t="s">
        <v>72</v>
      </c>
      <c r="AY348" s="176" t="s">
        <v>176</v>
      </c>
    </row>
    <row r="349" spans="2:51" s="174" customFormat="1" ht="12">
      <c r="B349" s="175"/>
      <c r="D349" s="105" t="s">
        <v>186</v>
      </c>
      <c r="E349" s="176" t="s">
        <v>1</v>
      </c>
      <c r="F349" s="177" t="s">
        <v>406</v>
      </c>
      <c r="H349" s="178">
        <v>-2.661</v>
      </c>
      <c r="K349" s="237"/>
      <c r="L349" s="175"/>
      <c r="M349" s="179"/>
      <c r="N349" s="180"/>
      <c r="O349" s="180"/>
      <c r="P349" s="180"/>
      <c r="Q349" s="180"/>
      <c r="R349" s="180"/>
      <c r="S349" s="180"/>
      <c r="T349" s="181"/>
      <c r="AT349" s="176" t="s">
        <v>186</v>
      </c>
      <c r="AU349" s="176" t="s">
        <v>80</v>
      </c>
      <c r="AV349" s="174" t="s">
        <v>80</v>
      </c>
      <c r="AW349" s="174" t="s">
        <v>29</v>
      </c>
      <c r="AX349" s="174" t="s">
        <v>72</v>
      </c>
      <c r="AY349" s="176" t="s">
        <v>176</v>
      </c>
    </row>
    <row r="350" spans="2:51" s="174" customFormat="1" ht="12">
      <c r="B350" s="175"/>
      <c r="D350" s="105" t="s">
        <v>186</v>
      </c>
      <c r="E350" s="176" t="s">
        <v>1</v>
      </c>
      <c r="F350" s="177" t="s">
        <v>407</v>
      </c>
      <c r="H350" s="178">
        <v>-11.664</v>
      </c>
      <c r="K350" s="237"/>
      <c r="L350" s="175"/>
      <c r="M350" s="179"/>
      <c r="N350" s="180"/>
      <c r="O350" s="180"/>
      <c r="P350" s="180"/>
      <c r="Q350" s="180"/>
      <c r="R350" s="180"/>
      <c r="S350" s="180"/>
      <c r="T350" s="181"/>
      <c r="AT350" s="176" t="s">
        <v>186</v>
      </c>
      <c r="AU350" s="176" t="s">
        <v>80</v>
      </c>
      <c r="AV350" s="174" t="s">
        <v>80</v>
      </c>
      <c r="AW350" s="174" t="s">
        <v>29</v>
      </c>
      <c r="AX350" s="174" t="s">
        <v>72</v>
      </c>
      <c r="AY350" s="176" t="s">
        <v>176</v>
      </c>
    </row>
    <row r="351" spans="2:51" s="167" customFormat="1" ht="12">
      <c r="B351" s="168"/>
      <c r="D351" s="105" t="s">
        <v>186</v>
      </c>
      <c r="E351" s="169" t="s">
        <v>1</v>
      </c>
      <c r="F351" s="170" t="s">
        <v>408</v>
      </c>
      <c r="H351" s="169" t="s">
        <v>1</v>
      </c>
      <c r="K351" s="236"/>
      <c r="L351" s="168"/>
      <c r="M351" s="171"/>
      <c r="N351" s="172"/>
      <c r="O351" s="172"/>
      <c r="P351" s="172"/>
      <c r="Q351" s="172"/>
      <c r="R351" s="172"/>
      <c r="S351" s="172"/>
      <c r="T351" s="173"/>
      <c r="AT351" s="169" t="s">
        <v>186</v>
      </c>
      <c r="AU351" s="169" t="s">
        <v>80</v>
      </c>
      <c r="AV351" s="167" t="s">
        <v>76</v>
      </c>
      <c r="AW351" s="167" t="s">
        <v>29</v>
      </c>
      <c r="AX351" s="167" t="s">
        <v>72</v>
      </c>
      <c r="AY351" s="169" t="s">
        <v>176</v>
      </c>
    </row>
    <row r="352" spans="2:51" s="174" customFormat="1" ht="12">
      <c r="B352" s="175"/>
      <c r="D352" s="105" t="s">
        <v>186</v>
      </c>
      <c r="E352" s="176" t="s">
        <v>1</v>
      </c>
      <c r="F352" s="177" t="s">
        <v>409</v>
      </c>
      <c r="H352" s="178">
        <v>250.52</v>
      </c>
      <c r="K352" s="237"/>
      <c r="L352" s="175"/>
      <c r="M352" s="179"/>
      <c r="N352" s="180"/>
      <c r="O352" s="180"/>
      <c r="P352" s="180"/>
      <c r="Q352" s="180"/>
      <c r="R352" s="180"/>
      <c r="S352" s="180"/>
      <c r="T352" s="181"/>
      <c r="AT352" s="176" t="s">
        <v>186</v>
      </c>
      <c r="AU352" s="176" t="s">
        <v>80</v>
      </c>
      <c r="AV352" s="174" t="s">
        <v>80</v>
      </c>
      <c r="AW352" s="174" t="s">
        <v>29</v>
      </c>
      <c r="AX352" s="174" t="s">
        <v>72</v>
      </c>
      <c r="AY352" s="176" t="s">
        <v>176</v>
      </c>
    </row>
    <row r="353" spans="2:51" s="174" customFormat="1" ht="12">
      <c r="B353" s="175"/>
      <c r="D353" s="105" t="s">
        <v>186</v>
      </c>
      <c r="E353" s="176" t="s">
        <v>1</v>
      </c>
      <c r="F353" s="177" t="s">
        <v>410</v>
      </c>
      <c r="H353" s="178">
        <v>-4.73</v>
      </c>
      <c r="K353" s="237"/>
      <c r="L353" s="175"/>
      <c r="M353" s="179"/>
      <c r="N353" s="180"/>
      <c r="O353" s="180"/>
      <c r="P353" s="180"/>
      <c r="Q353" s="180"/>
      <c r="R353" s="180"/>
      <c r="S353" s="180"/>
      <c r="T353" s="181"/>
      <c r="AT353" s="176" t="s">
        <v>186</v>
      </c>
      <c r="AU353" s="176" t="s">
        <v>80</v>
      </c>
      <c r="AV353" s="174" t="s">
        <v>80</v>
      </c>
      <c r="AW353" s="174" t="s">
        <v>29</v>
      </c>
      <c r="AX353" s="174" t="s">
        <v>72</v>
      </c>
      <c r="AY353" s="176" t="s">
        <v>176</v>
      </c>
    </row>
    <row r="354" spans="2:51" s="174" customFormat="1" ht="12">
      <c r="B354" s="175"/>
      <c r="D354" s="105" t="s">
        <v>186</v>
      </c>
      <c r="E354" s="176" t="s">
        <v>1</v>
      </c>
      <c r="F354" s="177" t="s">
        <v>411</v>
      </c>
      <c r="H354" s="178">
        <v>-9.02</v>
      </c>
      <c r="K354" s="237"/>
      <c r="L354" s="175"/>
      <c r="M354" s="179"/>
      <c r="N354" s="180"/>
      <c r="O354" s="180"/>
      <c r="P354" s="180"/>
      <c r="Q354" s="180"/>
      <c r="R354" s="180"/>
      <c r="S354" s="180"/>
      <c r="T354" s="181"/>
      <c r="AT354" s="176" t="s">
        <v>186</v>
      </c>
      <c r="AU354" s="176" t="s">
        <v>80</v>
      </c>
      <c r="AV354" s="174" t="s">
        <v>80</v>
      </c>
      <c r="AW354" s="174" t="s">
        <v>29</v>
      </c>
      <c r="AX354" s="174" t="s">
        <v>72</v>
      </c>
      <c r="AY354" s="176" t="s">
        <v>176</v>
      </c>
    </row>
    <row r="355" spans="2:51" s="167" customFormat="1" ht="12">
      <c r="B355" s="168"/>
      <c r="D355" s="105" t="s">
        <v>186</v>
      </c>
      <c r="E355" s="169" t="s">
        <v>1</v>
      </c>
      <c r="F355" s="170" t="s">
        <v>412</v>
      </c>
      <c r="H355" s="169" t="s">
        <v>1</v>
      </c>
      <c r="K355" s="236"/>
      <c r="L355" s="168"/>
      <c r="M355" s="171"/>
      <c r="N355" s="172"/>
      <c r="O355" s="172"/>
      <c r="P355" s="172"/>
      <c r="Q355" s="172"/>
      <c r="R355" s="172"/>
      <c r="S355" s="172"/>
      <c r="T355" s="173"/>
      <c r="AT355" s="169" t="s">
        <v>186</v>
      </c>
      <c r="AU355" s="169" t="s">
        <v>80</v>
      </c>
      <c r="AV355" s="167" t="s">
        <v>76</v>
      </c>
      <c r="AW355" s="167" t="s">
        <v>29</v>
      </c>
      <c r="AX355" s="167" t="s">
        <v>72</v>
      </c>
      <c r="AY355" s="169" t="s">
        <v>176</v>
      </c>
    </row>
    <row r="356" spans="2:51" s="174" customFormat="1" ht="12">
      <c r="B356" s="175"/>
      <c r="D356" s="105" t="s">
        <v>186</v>
      </c>
      <c r="E356" s="176" t="s">
        <v>1</v>
      </c>
      <c r="F356" s="177" t="s">
        <v>413</v>
      </c>
      <c r="H356" s="178">
        <v>555.136</v>
      </c>
      <c r="K356" s="237"/>
      <c r="L356" s="175"/>
      <c r="M356" s="179"/>
      <c r="N356" s="180"/>
      <c r="O356" s="180"/>
      <c r="P356" s="180"/>
      <c r="Q356" s="180"/>
      <c r="R356" s="180"/>
      <c r="S356" s="180"/>
      <c r="T356" s="181"/>
      <c r="AT356" s="176" t="s">
        <v>186</v>
      </c>
      <c r="AU356" s="176" t="s">
        <v>80</v>
      </c>
      <c r="AV356" s="174" t="s">
        <v>80</v>
      </c>
      <c r="AW356" s="174" t="s">
        <v>29</v>
      </c>
      <c r="AX356" s="174" t="s">
        <v>72</v>
      </c>
      <c r="AY356" s="176" t="s">
        <v>176</v>
      </c>
    </row>
    <row r="357" spans="2:51" s="174" customFormat="1" ht="12">
      <c r="B357" s="175"/>
      <c r="D357" s="105" t="s">
        <v>186</v>
      </c>
      <c r="E357" s="176" t="s">
        <v>1</v>
      </c>
      <c r="F357" s="177" t="s">
        <v>414</v>
      </c>
      <c r="H357" s="178">
        <v>-6.403</v>
      </c>
      <c r="K357" s="237"/>
      <c r="L357" s="175"/>
      <c r="M357" s="179"/>
      <c r="N357" s="180"/>
      <c r="O357" s="180"/>
      <c r="P357" s="180"/>
      <c r="Q357" s="180"/>
      <c r="R357" s="180"/>
      <c r="S357" s="180"/>
      <c r="T357" s="181"/>
      <c r="AT357" s="176" t="s">
        <v>186</v>
      </c>
      <c r="AU357" s="176" t="s">
        <v>80</v>
      </c>
      <c r="AV357" s="174" t="s">
        <v>80</v>
      </c>
      <c r="AW357" s="174" t="s">
        <v>29</v>
      </c>
      <c r="AX357" s="174" t="s">
        <v>72</v>
      </c>
      <c r="AY357" s="176" t="s">
        <v>176</v>
      </c>
    </row>
    <row r="358" spans="2:51" s="174" customFormat="1" ht="12">
      <c r="B358" s="175"/>
      <c r="D358" s="105" t="s">
        <v>186</v>
      </c>
      <c r="E358" s="176" t="s">
        <v>1</v>
      </c>
      <c r="F358" s="177" t="s">
        <v>415</v>
      </c>
      <c r="H358" s="178">
        <v>-20.68</v>
      </c>
      <c r="K358" s="237"/>
      <c r="L358" s="175"/>
      <c r="M358" s="179"/>
      <c r="N358" s="180"/>
      <c r="O358" s="180"/>
      <c r="P358" s="180"/>
      <c r="Q358" s="180"/>
      <c r="R358" s="180"/>
      <c r="S358" s="180"/>
      <c r="T358" s="181"/>
      <c r="AT358" s="176" t="s">
        <v>186</v>
      </c>
      <c r="AU358" s="176" t="s">
        <v>80</v>
      </c>
      <c r="AV358" s="174" t="s">
        <v>80</v>
      </c>
      <c r="AW358" s="174" t="s">
        <v>29</v>
      </c>
      <c r="AX358" s="174" t="s">
        <v>72</v>
      </c>
      <c r="AY358" s="176" t="s">
        <v>176</v>
      </c>
    </row>
    <row r="359" spans="2:51" s="174" customFormat="1" ht="12">
      <c r="B359" s="175"/>
      <c r="D359" s="105" t="s">
        <v>186</v>
      </c>
      <c r="E359" s="176" t="s">
        <v>1</v>
      </c>
      <c r="F359" s="177" t="s">
        <v>416</v>
      </c>
      <c r="H359" s="178">
        <v>-124.74</v>
      </c>
      <c r="K359" s="237"/>
      <c r="L359" s="175"/>
      <c r="M359" s="179"/>
      <c r="N359" s="180"/>
      <c r="O359" s="180"/>
      <c r="P359" s="180"/>
      <c r="Q359" s="180"/>
      <c r="R359" s="180"/>
      <c r="S359" s="180"/>
      <c r="T359" s="181"/>
      <c r="AT359" s="176" t="s">
        <v>186</v>
      </c>
      <c r="AU359" s="176" t="s">
        <v>80</v>
      </c>
      <c r="AV359" s="174" t="s">
        <v>80</v>
      </c>
      <c r="AW359" s="174" t="s">
        <v>29</v>
      </c>
      <c r="AX359" s="174" t="s">
        <v>72</v>
      </c>
      <c r="AY359" s="176" t="s">
        <v>176</v>
      </c>
    </row>
    <row r="360" spans="2:51" s="174" customFormat="1" ht="12">
      <c r="B360" s="175"/>
      <c r="D360" s="105" t="s">
        <v>186</v>
      </c>
      <c r="E360" s="176" t="s">
        <v>1</v>
      </c>
      <c r="F360" s="177" t="s">
        <v>417</v>
      </c>
      <c r="H360" s="178">
        <v>-3.3</v>
      </c>
      <c r="K360" s="237"/>
      <c r="L360" s="175"/>
      <c r="M360" s="179"/>
      <c r="N360" s="180"/>
      <c r="O360" s="180"/>
      <c r="P360" s="180"/>
      <c r="Q360" s="180"/>
      <c r="R360" s="180"/>
      <c r="S360" s="180"/>
      <c r="T360" s="181"/>
      <c r="AT360" s="176" t="s">
        <v>186</v>
      </c>
      <c r="AU360" s="176" t="s">
        <v>80</v>
      </c>
      <c r="AV360" s="174" t="s">
        <v>80</v>
      </c>
      <c r="AW360" s="174" t="s">
        <v>29</v>
      </c>
      <c r="AX360" s="174" t="s">
        <v>72</v>
      </c>
      <c r="AY360" s="176" t="s">
        <v>176</v>
      </c>
    </row>
    <row r="361" spans="2:51" s="174" customFormat="1" ht="12">
      <c r="B361" s="175"/>
      <c r="D361" s="105" t="s">
        <v>186</v>
      </c>
      <c r="E361" s="176" t="s">
        <v>1</v>
      </c>
      <c r="F361" s="177" t="s">
        <v>418</v>
      </c>
      <c r="H361" s="178">
        <v>-21.96</v>
      </c>
      <c r="K361" s="237"/>
      <c r="L361" s="175"/>
      <c r="M361" s="179"/>
      <c r="N361" s="180"/>
      <c r="O361" s="180"/>
      <c r="P361" s="180"/>
      <c r="Q361" s="180"/>
      <c r="R361" s="180"/>
      <c r="S361" s="180"/>
      <c r="T361" s="181"/>
      <c r="AT361" s="176" t="s">
        <v>186</v>
      </c>
      <c r="AU361" s="176" t="s">
        <v>80</v>
      </c>
      <c r="AV361" s="174" t="s">
        <v>80</v>
      </c>
      <c r="AW361" s="174" t="s">
        <v>29</v>
      </c>
      <c r="AX361" s="174" t="s">
        <v>72</v>
      </c>
      <c r="AY361" s="176" t="s">
        <v>176</v>
      </c>
    </row>
    <row r="362" spans="2:51" s="167" customFormat="1" ht="12">
      <c r="B362" s="168"/>
      <c r="D362" s="105" t="s">
        <v>186</v>
      </c>
      <c r="E362" s="169" t="s">
        <v>1</v>
      </c>
      <c r="F362" s="170" t="s">
        <v>419</v>
      </c>
      <c r="H362" s="169" t="s">
        <v>1</v>
      </c>
      <c r="K362" s="236"/>
      <c r="L362" s="168"/>
      <c r="M362" s="171"/>
      <c r="N362" s="172"/>
      <c r="O362" s="172"/>
      <c r="P362" s="172"/>
      <c r="Q362" s="172"/>
      <c r="R362" s="172"/>
      <c r="S362" s="172"/>
      <c r="T362" s="173"/>
      <c r="AT362" s="169" t="s">
        <v>186</v>
      </c>
      <c r="AU362" s="169" t="s">
        <v>80</v>
      </c>
      <c r="AV362" s="167" t="s">
        <v>76</v>
      </c>
      <c r="AW362" s="167" t="s">
        <v>29</v>
      </c>
      <c r="AX362" s="167" t="s">
        <v>72</v>
      </c>
      <c r="AY362" s="169" t="s">
        <v>176</v>
      </c>
    </row>
    <row r="363" spans="2:51" s="174" customFormat="1" ht="12">
      <c r="B363" s="175"/>
      <c r="D363" s="105" t="s">
        <v>186</v>
      </c>
      <c r="E363" s="176" t="s">
        <v>1</v>
      </c>
      <c r="F363" s="177" t="s">
        <v>420</v>
      </c>
      <c r="H363" s="178">
        <v>362.965</v>
      </c>
      <c r="K363" s="237"/>
      <c r="L363" s="175"/>
      <c r="M363" s="179"/>
      <c r="N363" s="180"/>
      <c r="O363" s="180"/>
      <c r="P363" s="180"/>
      <c r="Q363" s="180"/>
      <c r="R363" s="180"/>
      <c r="S363" s="180"/>
      <c r="T363" s="181"/>
      <c r="AT363" s="176" t="s">
        <v>186</v>
      </c>
      <c r="AU363" s="176" t="s">
        <v>80</v>
      </c>
      <c r="AV363" s="174" t="s">
        <v>80</v>
      </c>
      <c r="AW363" s="174" t="s">
        <v>29</v>
      </c>
      <c r="AX363" s="174" t="s">
        <v>72</v>
      </c>
      <c r="AY363" s="176" t="s">
        <v>176</v>
      </c>
    </row>
    <row r="364" spans="2:51" s="174" customFormat="1" ht="12">
      <c r="B364" s="175"/>
      <c r="D364" s="105" t="s">
        <v>186</v>
      </c>
      <c r="E364" s="176" t="s">
        <v>1</v>
      </c>
      <c r="F364" s="177" t="s">
        <v>421</v>
      </c>
      <c r="H364" s="178">
        <v>209.292</v>
      </c>
      <c r="K364" s="237"/>
      <c r="L364" s="175"/>
      <c r="M364" s="179"/>
      <c r="N364" s="180"/>
      <c r="O364" s="180"/>
      <c r="P364" s="180"/>
      <c r="Q364" s="180"/>
      <c r="R364" s="180"/>
      <c r="S364" s="180"/>
      <c r="T364" s="181"/>
      <c r="AT364" s="176" t="s">
        <v>186</v>
      </c>
      <c r="AU364" s="176" t="s">
        <v>80</v>
      </c>
      <c r="AV364" s="174" t="s">
        <v>80</v>
      </c>
      <c r="AW364" s="174" t="s">
        <v>29</v>
      </c>
      <c r="AX364" s="174" t="s">
        <v>72</v>
      </c>
      <c r="AY364" s="176" t="s">
        <v>176</v>
      </c>
    </row>
    <row r="365" spans="2:51" s="174" customFormat="1" ht="12">
      <c r="B365" s="175"/>
      <c r="D365" s="105" t="s">
        <v>186</v>
      </c>
      <c r="E365" s="176" t="s">
        <v>1</v>
      </c>
      <c r="F365" s="177" t="s">
        <v>416</v>
      </c>
      <c r="H365" s="178">
        <v>-124.74</v>
      </c>
      <c r="K365" s="237"/>
      <c r="L365" s="175"/>
      <c r="M365" s="179"/>
      <c r="N365" s="180"/>
      <c r="O365" s="180"/>
      <c r="P365" s="180"/>
      <c r="Q365" s="180"/>
      <c r="R365" s="180"/>
      <c r="S365" s="180"/>
      <c r="T365" s="181"/>
      <c r="AT365" s="176" t="s">
        <v>186</v>
      </c>
      <c r="AU365" s="176" t="s">
        <v>80</v>
      </c>
      <c r="AV365" s="174" t="s">
        <v>80</v>
      </c>
      <c r="AW365" s="174" t="s">
        <v>29</v>
      </c>
      <c r="AX365" s="174" t="s">
        <v>72</v>
      </c>
      <c r="AY365" s="176" t="s">
        <v>176</v>
      </c>
    </row>
    <row r="366" spans="2:51" s="174" customFormat="1" ht="12">
      <c r="B366" s="175"/>
      <c r="D366" s="105" t="s">
        <v>186</v>
      </c>
      <c r="E366" s="176" t="s">
        <v>1</v>
      </c>
      <c r="F366" s="177" t="s">
        <v>422</v>
      </c>
      <c r="H366" s="178">
        <v>-6.48</v>
      </c>
      <c r="K366" s="237"/>
      <c r="L366" s="175"/>
      <c r="M366" s="179"/>
      <c r="N366" s="180"/>
      <c r="O366" s="180"/>
      <c r="P366" s="180"/>
      <c r="Q366" s="180"/>
      <c r="R366" s="180"/>
      <c r="S366" s="180"/>
      <c r="T366" s="181"/>
      <c r="AT366" s="176" t="s">
        <v>186</v>
      </c>
      <c r="AU366" s="176" t="s">
        <v>80</v>
      </c>
      <c r="AV366" s="174" t="s">
        <v>80</v>
      </c>
      <c r="AW366" s="174" t="s">
        <v>29</v>
      </c>
      <c r="AX366" s="174" t="s">
        <v>72</v>
      </c>
      <c r="AY366" s="176" t="s">
        <v>176</v>
      </c>
    </row>
    <row r="367" spans="2:51" s="174" customFormat="1" ht="12">
      <c r="B367" s="175"/>
      <c r="D367" s="105" t="s">
        <v>186</v>
      </c>
      <c r="E367" s="176" t="s">
        <v>1</v>
      </c>
      <c r="F367" s="177" t="s">
        <v>423</v>
      </c>
      <c r="H367" s="178">
        <v>-2.8</v>
      </c>
      <c r="K367" s="237"/>
      <c r="L367" s="175"/>
      <c r="M367" s="179"/>
      <c r="N367" s="180"/>
      <c r="O367" s="180"/>
      <c r="P367" s="180"/>
      <c r="Q367" s="180"/>
      <c r="R367" s="180"/>
      <c r="S367" s="180"/>
      <c r="T367" s="181"/>
      <c r="AT367" s="176" t="s">
        <v>186</v>
      </c>
      <c r="AU367" s="176" t="s">
        <v>80</v>
      </c>
      <c r="AV367" s="174" t="s">
        <v>80</v>
      </c>
      <c r="AW367" s="174" t="s">
        <v>29</v>
      </c>
      <c r="AX367" s="174" t="s">
        <v>72</v>
      </c>
      <c r="AY367" s="176" t="s">
        <v>176</v>
      </c>
    </row>
    <row r="368" spans="2:51" s="174" customFormat="1" ht="12">
      <c r="B368" s="175"/>
      <c r="D368" s="105" t="s">
        <v>186</v>
      </c>
      <c r="E368" s="176" t="s">
        <v>1</v>
      </c>
      <c r="F368" s="177" t="s">
        <v>424</v>
      </c>
      <c r="H368" s="178">
        <v>-1.79</v>
      </c>
      <c r="K368" s="237"/>
      <c r="L368" s="175"/>
      <c r="M368" s="179"/>
      <c r="N368" s="180"/>
      <c r="O368" s="180"/>
      <c r="P368" s="180"/>
      <c r="Q368" s="180"/>
      <c r="R368" s="180"/>
      <c r="S368" s="180"/>
      <c r="T368" s="181"/>
      <c r="AT368" s="176" t="s">
        <v>186</v>
      </c>
      <c r="AU368" s="176" t="s">
        <v>80</v>
      </c>
      <c r="AV368" s="174" t="s">
        <v>80</v>
      </c>
      <c r="AW368" s="174" t="s">
        <v>29</v>
      </c>
      <c r="AX368" s="174" t="s">
        <v>72</v>
      </c>
      <c r="AY368" s="176" t="s">
        <v>176</v>
      </c>
    </row>
    <row r="369" spans="2:51" s="174" customFormat="1" ht="12">
      <c r="B369" s="175"/>
      <c r="D369" s="105" t="s">
        <v>186</v>
      </c>
      <c r="E369" s="176" t="s">
        <v>1</v>
      </c>
      <c r="F369" s="177" t="s">
        <v>425</v>
      </c>
      <c r="H369" s="178">
        <v>-4.32</v>
      </c>
      <c r="K369" s="237"/>
      <c r="L369" s="175"/>
      <c r="M369" s="179"/>
      <c r="N369" s="180"/>
      <c r="O369" s="180"/>
      <c r="P369" s="180"/>
      <c r="Q369" s="180"/>
      <c r="R369" s="180"/>
      <c r="S369" s="180"/>
      <c r="T369" s="181"/>
      <c r="AT369" s="176" t="s">
        <v>186</v>
      </c>
      <c r="AU369" s="176" t="s">
        <v>80</v>
      </c>
      <c r="AV369" s="174" t="s">
        <v>80</v>
      </c>
      <c r="AW369" s="174" t="s">
        <v>29</v>
      </c>
      <c r="AX369" s="174" t="s">
        <v>72</v>
      </c>
      <c r="AY369" s="176" t="s">
        <v>176</v>
      </c>
    </row>
    <row r="370" spans="2:51" s="174" customFormat="1" ht="12">
      <c r="B370" s="175"/>
      <c r="D370" s="105" t="s">
        <v>186</v>
      </c>
      <c r="E370" s="176" t="s">
        <v>1</v>
      </c>
      <c r="F370" s="177" t="s">
        <v>426</v>
      </c>
      <c r="H370" s="178">
        <v>-34.02</v>
      </c>
      <c r="K370" s="237"/>
      <c r="L370" s="175"/>
      <c r="M370" s="179"/>
      <c r="N370" s="180"/>
      <c r="O370" s="180"/>
      <c r="P370" s="180"/>
      <c r="Q370" s="180"/>
      <c r="R370" s="180"/>
      <c r="S370" s="180"/>
      <c r="T370" s="181"/>
      <c r="AT370" s="176" t="s">
        <v>186</v>
      </c>
      <c r="AU370" s="176" t="s">
        <v>80</v>
      </c>
      <c r="AV370" s="174" t="s">
        <v>80</v>
      </c>
      <c r="AW370" s="174" t="s">
        <v>29</v>
      </c>
      <c r="AX370" s="174" t="s">
        <v>72</v>
      </c>
      <c r="AY370" s="176" t="s">
        <v>176</v>
      </c>
    </row>
    <row r="371" spans="2:51" s="167" customFormat="1" ht="12">
      <c r="B371" s="168"/>
      <c r="D371" s="105" t="s">
        <v>186</v>
      </c>
      <c r="E371" s="169" t="s">
        <v>1</v>
      </c>
      <c r="F371" s="170" t="s">
        <v>207</v>
      </c>
      <c r="H371" s="169" t="s">
        <v>1</v>
      </c>
      <c r="K371" s="236"/>
      <c r="L371" s="168"/>
      <c r="M371" s="171"/>
      <c r="N371" s="172"/>
      <c r="O371" s="172"/>
      <c r="P371" s="172"/>
      <c r="Q371" s="172"/>
      <c r="R371" s="172"/>
      <c r="S371" s="172"/>
      <c r="T371" s="173"/>
      <c r="AT371" s="169" t="s">
        <v>186</v>
      </c>
      <c r="AU371" s="169" t="s">
        <v>80</v>
      </c>
      <c r="AV371" s="167" t="s">
        <v>76</v>
      </c>
      <c r="AW371" s="167" t="s">
        <v>29</v>
      </c>
      <c r="AX371" s="167" t="s">
        <v>72</v>
      </c>
      <c r="AY371" s="169" t="s">
        <v>176</v>
      </c>
    </row>
    <row r="372" spans="2:51" s="167" customFormat="1" ht="12">
      <c r="B372" s="168"/>
      <c r="D372" s="105" t="s">
        <v>186</v>
      </c>
      <c r="E372" s="169" t="s">
        <v>1</v>
      </c>
      <c r="F372" s="170" t="s">
        <v>402</v>
      </c>
      <c r="H372" s="169" t="s">
        <v>1</v>
      </c>
      <c r="K372" s="236"/>
      <c r="L372" s="168"/>
      <c r="M372" s="171"/>
      <c r="N372" s="172"/>
      <c r="O372" s="172"/>
      <c r="P372" s="172"/>
      <c r="Q372" s="172"/>
      <c r="R372" s="172"/>
      <c r="S372" s="172"/>
      <c r="T372" s="173"/>
      <c r="AT372" s="169" t="s">
        <v>186</v>
      </c>
      <c r="AU372" s="169" t="s">
        <v>80</v>
      </c>
      <c r="AV372" s="167" t="s">
        <v>76</v>
      </c>
      <c r="AW372" s="167" t="s">
        <v>29</v>
      </c>
      <c r="AX372" s="167" t="s">
        <v>72</v>
      </c>
      <c r="AY372" s="169" t="s">
        <v>176</v>
      </c>
    </row>
    <row r="373" spans="2:51" s="174" customFormat="1" ht="12">
      <c r="B373" s="175"/>
      <c r="D373" s="105" t="s">
        <v>186</v>
      </c>
      <c r="E373" s="176" t="s">
        <v>1</v>
      </c>
      <c r="F373" s="177" t="s">
        <v>427</v>
      </c>
      <c r="H373" s="178">
        <v>44.854</v>
      </c>
      <c r="K373" s="237"/>
      <c r="L373" s="175"/>
      <c r="M373" s="179"/>
      <c r="N373" s="180"/>
      <c r="O373" s="180"/>
      <c r="P373" s="180"/>
      <c r="Q373" s="180"/>
      <c r="R373" s="180"/>
      <c r="S373" s="180"/>
      <c r="T373" s="181"/>
      <c r="AT373" s="176" t="s">
        <v>186</v>
      </c>
      <c r="AU373" s="176" t="s">
        <v>80</v>
      </c>
      <c r="AV373" s="174" t="s">
        <v>80</v>
      </c>
      <c r="AW373" s="174" t="s">
        <v>29</v>
      </c>
      <c r="AX373" s="174" t="s">
        <v>72</v>
      </c>
      <c r="AY373" s="176" t="s">
        <v>176</v>
      </c>
    </row>
    <row r="374" spans="2:51" s="174" customFormat="1" ht="12">
      <c r="B374" s="175"/>
      <c r="D374" s="105" t="s">
        <v>186</v>
      </c>
      <c r="E374" s="176" t="s">
        <v>1</v>
      </c>
      <c r="F374" s="177" t="s">
        <v>428</v>
      </c>
      <c r="H374" s="178">
        <v>-10.075</v>
      </c>
      <c r="K374" s="237"/>
      <c r="L374" s="175"/>
      <c r="M374" s="179"/>
      <c r="N374" s="180"/>
      <c r="O374" s="180"/>
      <c r="P374" s="180"/>
      <c r="Q374" s="180"/>
      <c r="R374" s="180"/>
      <c r="S374" s="180"/>
      <c r="T374" s="181"/>
      <c r="AT374" s="176" t="s">
        <v>186</v>
      </c>
      <c r="AU374" s="176" t="s">
        <v>80</v>
      </c>
      <c r="AV374" s="174" t="s">
        <v>80</v>
      </c>
      <c r="AW374" s="174" t="s">
        <v>29</v>
      </c>
      <c r="AX374" s="174" t="s">
        <v>72</v>
      </c>
      <c r="AY374" s="176" t="s">
        <v>176</v>
      </c>
    </row>
    <row r="375" spans="2:51" s="174" customFormat="1" ht="12">
      <c r="B375" s="175"/>
      <c r="D375" s="105" t="s">
        <v>186</v>
      </c>
      <c r="E375" s="176" t="s">
        <v>1</v>
      </c>
      <c r="F375" s="177" t="s">
        <v>429</v>
      </c>
      <c r="H375" s="178">
        <v>-2.09</v>
      </c>
      <c r="K375" s="237"/>
      <c r="L375" s="175"/>
      <c r="M375" s="179"/>
      <c r="N375" s="180"/>
      <c r="O375" s="180"/>
      <c r="P375" s="180"/>
      <c r="Q375" s="180"/>
      <c r="R375" s="180"/>
      <c r="S375" s="180"/>
      <c r="T375" s="181"/>
      <c r="AT375" s="176" t="s">
        <v>186</v>
      </c>
      <c r="AU375" s="176" t="s">
        <v>80</v>
      </c>
      <c r="AV375" s="174" t="s">
        <v>80</v>
      </c>
      <c r="AW375" s="174" t="s">
        <v>29</v>
      </c>
      <c r="AX375" s="174" t="s">
        <v>72</v>
      </c>
      <c r="AY375" s="176" t="s">
        <v>176</v>
      </c>
    </row>
    <row r="376" spans="2:51" s="167" customFormat="1" ht="12">
      <c r="B376" s="168"/>
      <c r="D376" s="105" t="s">
        <v>186</v>
      </c>
      <c r="E376" s="169" t="s">
        <v>1</v>
      </c>
      <c r="F376" s="170" t="s">
        <v>430</v>
      </c>
      <c r="H376" s="169" t="s">
        <v>1</v>
      </c>
      <c r="K376" s="236"/>
      <c r="L376" s="168"/>
      <c r="M376" s="171"/>
      <c r="N376" s="172"/>
      <c r="O376" s="172"/>
      <c r="P376" s="172"/>
      <c r="Q376" s="172"/>
      <c r="R376" s="172"/>
      <c r="S376" s="172"/>
      <c r="T376" s="173"/>
      <c r="AT376" s="169" t="s">
        <v>186</v>
      </c>
      <c r="AU376" s="169" t="s">
        <v>80</v>
      </c>
      <c r="AV376" s="167" t="s">
        <v>76</v>
      </c>
      <c r="AW376" s="167" t="s">
        <v>29</v>
      </c>
      <c r="AX376" s="167" t="s">
        <v>72</v>
      </c>
      <c r="AY376" s="169" t="s">
        <v>176</v>
      </c>
    </row>
    <row r="377" spans="2:51" s="174" customFormat="1" ht="12">
      <c r="B377" s="175"/>
      <c r="D377" s="105" t="s">
        <v>186</v>
      </c>
      <c r="E377" s="176" t="s">
        <v>1</v>
      </c>
      <c r="F377" s="177" t="s">
        <v>431</v>
      </c>
      <c r="H377" s="178">
        <v>74.078</v>
      </c>
      <c r="K377" s="237"/>
      <c r="L377" s="175"/>
      <c r="M377" s="179"/>
      <c r="N377" s="180"/>
      <c r="O377" s="180"/>
      <c r="P377" s="180"/>
      <c r="Q377" s="180"/>
      <c r="R377" s="180"/>
      <c r="S377" s="180"/>
      <c r="T377" s="181"/>
      <c r="AT377" s="176" t="s">
        <v>186</v>
      </c>
      <c r="AU377" s="176" t="s">
        <v>80</v>
      </c>
      <c r="AV377" s="174" t="s">
        <v>80</v>
      </c>
      <c r="AW377" s="174" t="s">
        <v>29</v>
      </c>
      <c r="AX377" s="174" t="s">
        <v>72</v>
      </c>
      <c r="AY377" s="176" t="s">
        <v>176</v>
      </c>
    </row>
    <row r="378" spans="2:51" s="174" customFormat="1" ht="12">
      <c r="B378" s="175"/>
      <c r="D378" s="105" t="s">
        <v>186</v>
      </c>
      <c r="E378" s="176" t="s">
        <v>1</v>
      </c>
      <c r="F378" s="177" t="s">
        <v>432</v>
      </c>
      <c r="H378" s="178">
        <v>-11.13</v>
      </c>
      <c r="K378" s="237"/>
      <c r="L378" s="175"/>
      <c r="M378" s="179"/>
      <c r="N378" s="180"/>
      <c r="O378" s="180"/>
      <c r="P378" s="180"/>
      <c r="Q378" s="180"/>
      <c r="R378" s="180"/>
      <c r="S378" s="180"/>
      <c r="T378" s="181"/>
      <c r="AT378" s="176" t="s">
        <v>186</v>
      </c>
      <c r="AU378" s="176" t="s">
        <v>80</v>
      </c>
      <c r="AV378" s="174" t="s">
        <v>80</v>
      </c>
      <c r="AW378" s="174" t="s">
        <v>29</v>
      </c>
      <c r="AX378" s="174" t="s">
        <v>72</v>
      </c>
      <c r="AY378" s="176" t="s">
        <v>176</v>
      </c>
    </row>
    <row r="379" spans="2:51" s="167" customFormat="1" ht="12">
      <c r="B379" s="168"/>
      <c r="D379" s="105" t="s">
        <v>186</v>
      </c>
      <c r="E379" s="169" t="s">
        <v>1</v>
      </c>
      <c r="F379" s="170" t="s">
        <v>433</v>
      </c>
      <c r="H379" s="169" t="s">
        <v>1</v>
      </c>
      <c r="K379" s="236"/>
      <c r="L379" s="168"/>
      <c r="M379" s="171"/>
      <c r="N379" s="172"/>
      <c r="O379" s="172"/>
      <c r="P379" s="172"/>
      <c r="Q379" s="172"/>
      <c r="R379" s="172"/>
      <c r="S379" s="172"/>
      <c r="T379" s="173"/>
      <c r="AT379" s="169" t="s">
        <v>186</v>
      </c>
      <c r="AU379" s="169" t="s">
        <v>80</v>
      </c>
      <c r="AV379" s="167" t="s">
        <v>76</v>
      </c>
      <c r="AW379" s="167" t="s">
        <v>29</v>
      </c>
      <c r="AX379" s="167" t="s">
        <v>72</v>
      </c>
      <c r="AY379" s="169" t="s">
        <v>176</v>
      </c>
    </row>
    <row r="380" spans="2:51" s="174" customFormat="1" ht="12">
      <c r="B380" s="175"/>
      <c r="D380" s="105" t="s">
        <v>186</v>
      </c>
      <c r="E380" s="176" t="s">
        <v>1</v>
      </c>
      <c r="F380" s="177" t="s">
        <v>434</v>
      </c>
      <c r="H380" s="178">
        <v>47.824</v>
      </c>
      <c r="K380" s="237"/>
      <c r="L380" s="175"/>
      <c r="M380" s="179"/>
      <c r="N380" s="180"/>
      <c r="O380" s="180"/>
      <c r="P380" s="180"/>
      <c r="Q380" s="180"/>
      <c r="R380" s="180"/>
      <c r="S380" s="180"/>
      <c r="T380" s="181"/>
      <c r="AT380" s="176" t="s">
        <v>186</v>
      </c>
      <c r="AU380" s="176" t="s">
        <v>80</v>
      </c>
      <c r="AV380" s="174" t="s">
        <v>80</v>
      </c>
      <c r="AW380" s="174" t="s">
        <v>29</v>
      </c>
      <c r="AX380" s="174" t="s">
        <v>72</v>
      </c>
      <c r="AY380" s="176" t="s">
        <v>176</v>
      </c>
    </row>
    <row r="381" spans="2:51" s="174" customFormat="1" ht="12">
      <c r="B381" s="175"/>
      <c r="D381" s="105" t="s">
        <v>186</v>
      </c>
      <c r="E381" s="176" t="s">
        <v>1</v>
      </c>
      <c r="F381" s="177" t="s">
        <v>435</v>
      </c>
      <c r="H381" s="178">
        <v>-1.44</v>
      </c>
      <c r="K381" s="237"/>
      <c r="L381" s="175"/>
      <c r="M381" s="179"/>
      <c r="N381" s="180"/>
      <c r="O381" s="180"/>
      <c r="P381" s="180"/>
      <c r="Q381" s="180"/>
      <c r="R381" s="180"/>
      <c r="S381" s="180"/>
      <c r="T381" s="181"/>
      <c r="AT381" s="176" t="s">
        <v>186</v>
      </c>
      <c r="AU381" s="176" t="s">
        <v>80</v>
      </c>
      <c r="AV381" s="174" t="s">
        <v>80</v>
      </c>
      <c r="AW381" s="174" t="s">
        <v>29</v>
      </c>
      <c r="AX381" s="174" t="s">
        <v>72</v>
      </c>
      <c r="AY381" s="176" t="s">
        <v>176</v>
      </c>
    </row>
    <row r="382" spans="2:51" s="200" customFormat="1" ht="12">
      <c r="B382" s="199"/>
      <c r="D382" s="105" t="s">
        <v>186</v>
      </c>
      <c r="E382" s="201" t="s">
        <v>1</v>
      </c>
      <c r="F382" s="202" t="s">
        <v>436</v>
      </c>
      <c r="H382" s="203">
        <v>1403.08</v>
      </c>
      <c r="K382" s="239"/>
      <c r="L382" s="199"/>
      <c r="M382" s="204"/>
      <c r="N382" s="205"/>
      <c r="O382" s="205"/>
      <c r="P382" s="205"/>
      <c r="Q382" s="205"/>
      <c r="R382" s="205"/>
      <c r="S382" s="205"/>
      <c r="T382" s="206"/>
      <c r="AT382" s="201" t="s">
        <v>186</v>
      </c>
      <c r="AU382" s="201" t="s">
        <v>80</v>
      </c>
      <c r="AV382" s="200" t="s">
        <v>83</v>
      </c>
      <c r="AW382" s="200" t="s">
        <v>29</v>
      </c>
      <c r="AX382" s="200" t="s">
        <v>72</v>
      </c>
      <c r="AY382" s="201" t="s">
        <v>176</v>
      </c>
    </row>
    <row r="383" spans="2:51" s="167" customFormat="1" ht="12">
      <c r="B383" s="168"/>
      <c r="D383" s="105" t="s">
        <v>186</v>
      </c>
      <c r="E383" s="169" t="s">
        <v>1</v>
      </c>
      <c r="F383" s="170" t="s">
        <v>437</v>
      </c>
      <c r="H383" s="169" t="s">
        <v>1</v>
      </c>
      <c r="K383" s="236"/>
      <c r="L383" s="168"/>
      <c r="M383" s="171"/>
      <c r="N383" s="172"/>
      <c r="O383" s="172"/>
      <c r="P383" s="172"/>
      <c r="Q383" s="172"/>
      <c r="R383" s="172"/>
      <c r="S383" s="172"/>
      <c r="T383" s="173"/>
      <c r="AT383" s="169" t="s">
        <v>186</v>
      </c>
      <c r="AU383" s="169" t="s">
        <v>80</v>
      </c>
      <c r="AV383" s="167" t="s">
        <v>76</v>
      </c>
      <c r="AW383" s="167" t="s">
        <v>29</v>
      </c>
      <c r="AX383" s="167" t="s">
        <v>72</v>
      </c>
      <c r="AY383" s="169" t="s">
        <v>176</v>
      </c>
    </row>
    <row r="384" spans="2:51" s="167" customFormat="1" ht="12">
      <c r="B384" s="168"/>
      <c r="D384" s="105" t="s">
        <v>186</v>
      </c>
      <c r="E384" s="169" t="s">
        <v>1</v>
      </c>
      <c r="F384" s="170" t="s">
        <v>402</v>
      </c>
      <c r="H384" s="169" t="s">
        <v>1</v>
      </c>
      <c r="K384" s="236"/>
      <c r="L384" s="168"/>
      <c r="M384" s="171"/>
      <c r="N384" s="172"/>
      <c r="O384" s="172"/>
      <c r="P384" s="172"/>
      <c r="Q384" s="172"/>
      <c r="R384" s="172"/>
      <c r="S384" s="172"/>
      <c r="T384" s="173"/>
      <c r="AT384" s="169" t="s">
        <v>186</v>
      </c>
      <c r="AU384" s="169" t="s">
        <v>80</v>
      </c>
      <c r="AV384" s="167" t="s">
        <v>76</v>
      </c>
      <c r="AW384" s="167" t="s">
        <v>29</v>
      </c>
      <c r="AX384" s="167" t="s">
        <v>72</v>
      </c>
      <c r="AY384" s="169" t="s">
        <v>176</v>
      </c>
    </row>
    <row r="385" spans="2:51" s="174" customFormat="1" ht="12">
      <c r="B385" s="175"/>
      <c r="D385" s="105" t="s">
        <v>186</v>
      </c>
      <c r="E385" s="176" t="s">
        <v>1</v>
      </c>
      <c r="F385" s="177" t="s">
        <v>438</v>
      </c>
      <c r="H385" s="178">
        <v>3.836</v>
      </c>
      <c r="K385" s="237"/>
      <c r="L385" s="175"/>
      <c r="M385" s="179"/>
      <c r="N385" s="180"/>
      <c r="O385" s="180"/>
      <c r="P385" s="180"/>
      <c r="Q385" s="180"/>
      <c r="R385" s="180"/>
      <c r="S385" s="180"/>
      <c r="T385" s="181"/>
      <c r="AT385" s="176" t="s">
        <v>186</v>
      </c>
      <c r="AU385" s="176" t="s">
        <v>80</v>
      </c>
      <c r="AV385" s="174" t="s">
        <v>80</v>
      </c>
      <c r="AW385" s="174" t="s">
        <v>29</v>
      </c>
      <c r="AX385" s="174" t="s">
        <v>72</v>
      </c>
      <c r="AY385" s="176" t="s">
        <v>176</v>
      </c>
    </row>
    <row r="386" spans="2:51" s="167" customFormat="1" ht="12">
      <c r="B386" s="168"/>
      <c r="D386" s="105" t="s">
        <v>186</v>
      </c>
      <c r="E386" s="169" t="s">
        <v>1</v>
      </c>
      <c r="F386" s="170" t="s">
        <v>412</v>
      </c>
      <c r="H386" s="169" t="s">
        <v>1</v>
      </c>
      <c r="K386" s="236"/>
      <c r="L386" s="168"/>
      <c r="M386" s="171"/>
      <c r="N386" s="172"/>
      <c r="O386" s="172"/>
      <c r="P386" s="172"/>
      <c r="Q386" s="172"/>
      <c r="R386" s="172"/>
      <c r="S386" s="172"/>
      <c r="T386" s="173"/>
      <c r="AT386" s="169" t="s">
        <v>186</v>
      </c>
      <c r="AU386" s="169" t="s">
        <v>80</v>
      </c>
      <c r="AV386" s="167" t="s">
        <v>76</v>
      </c>
      <c r="AW386" s="167" t="s">
        <v>29</v>
      </c>
      <c r="AX386" s="167" t="s">
        <v>72</v>
      </c>
      <c r="AY386" s="169" t="s">
        <v>176</v>
      </c>
    </row>
    <row r="387" spans="2:51" s="174" customFormat="1" ht="12">
      <c r="B387" s="175"/>
      <c r="D387" s="105" t="s">
        <v>186</v>
      </c>
      <c r="E387" s="176" t="s">
        <v>1</v>
      </c>
      <c r="F387" s="177" t="s">
        <v>439</v>
      </c>
      <c r="H387" s="178">
        <v>66.01</v>
      </c>
      <c r="K387" s="237"/>
      <c r="L387" s="175"/>
      <c r="M387" s="179"/>
      <c r="N387" s="180"/>
      <c r="O387" s="180"/>
      <c r="P387" s="180"/>
      <c r="Q387" s="180"/>
      <c r="R387" s="180"/>
      <c r="S387" s="180"/>
      <c r="T387" s="181"/>
      <c r="AT387" s="176" t="s">
        <v>186</v>
      </c>
      <c r="AU387" s="176" t="s">
        <v>80</v>
      </c>
      <c r="AV387" s="174" t="s">
        <v>80</v>
      </c>
      <c r="AW387" s="174" t="s">
        <v>29</v>
      </c>
      <c r="AX387" s="174" t="s">
        <v>72</v>
      </c>
      <c r="AY387" s="176" t="s">
        <v>176</v>
      </c>
    </row>
    <row r="388" spans="2:51" s="174" customFormat="1" ht="12">
      <c r="B388" s="175"/>
      <c r="D388" s="105" t="s">
        <v>186</v>
      </c>
      <c r="E388" s="176" t="s">
        <v>1</v>
      </c>
      <c r="F388" s="177" t="s">
        <v>440</v>
      </c>
      <c r="H388" s="178">
        <v>-8.37</v>
      </c>
      <c r="K388" s="237"/>
      <c r="L388" s="175"/>
      <c r="M388" s="179"/>
      <c r="N388" s="180"/>
      <c r="O388" s="180"/>
      <c r="P388" s="180"/>
      <c r="Q388" s="180"/>
      <c r="R388" s="180"/>
      <c r="S388" s="180"/>
      <c r="T388" s="181"/>
      <c r="AT388" s="176" t="s">
        <v>186</v>
      </c>
      <c r="AU388" s="176" t="s">
        <v>80</v>
      </c>
      <c r="AV388" s="174" t="s">
        <v>80</v>
      </c>
      <c r="AW388" s="174" t="s">
        <v>29</v>
      </c>
      <c r="AX388" s="174" t="s">
        <v>72</v>
      </c>
      <c r="AY388" s="176" t="s">
        <v>176</v>
      </c>
    </row>
    <row r="389" spans="2:51" s="174" customFormat="1" ht="12">
      <c r="B389" s="175"/>
      <c r="D389" s="105" t="s">
        <v>186</v>
      </c>
      <c r="E389" s="176" t="s">
        <v>1</v>
      </c>
      <c r="F389" s="177" t="s">
        <v>441</v>
      </c>
      <c r="H389" s="178">
        <v>-3.51</v>
      </c>
      <c r="K389" s="237"/>
      <c r="L389" s="175"/>
      <c r="M389" s="179"/>
      <c r="N389" s="180"/>
      <c r="O389" s="180"/>
      <c r="P389" s="180"/>
      <c r="Q389" s="180"/>
      <c r="R389" s="180"/>
      <c r="S389" s="180"/>
      <c r="T389" s="181"/>
      <c r="AT389" s="176" t="s">
        <v>186</v>
      </c>
      <c r="AU389" s="176" t="s">
        <v>80</v>
      </c>
      <c r="AV389" s="174" t="s">
        <v>80</v>
      </c>
      <c r="AW389" s="174" t="s">
        <v>29</v>
      </c>
      <c r="AX389" s="174" t="s">
        <v>72</v>
      </c>
      <c r="AY389" s="176" t="s">
        <v>176</v>
      </c>
    </row>
    <row r="390" spans="2:51" s="167" customFormat="1" ht="12">
      <c r="B390" s="168"/>
      <c r="D390" s="105" t="s">
        <v>186</v>
      </c>
      <c r="E390" s="169" t="s">
        <v>1</v>
      </c>
      <c r="F390" s="170" t="s">
        <v>419</v>
      </c>
      <c r="H390" s="169" t="s">
        <v>1</v>
      </c>
      <c r="K390" s="236"/>
      <c r="L390" s="168"/>
      <c r="M390" s="171"/>
      <c r="N390" s="172"/>
      <c r="O390" s="172"/>
      <c r="P390" s="172"/>
      <c r="Q390" s="172"/>
      <c r="R390" s="172"/>
      <c r="S390" s="172"/>
      <c r="T390" s="173"/>
      <c r="AT390" s="169" t="s">
        <v>186</v>
      </c>
      <c r="AU390" s="169" t="s">
        <v>80</v>
      </c>
      <c r="AV390" s="167" t="s">
        <v>76</v>
      </c>
      <c r="AW390" s="167" t="s">
        <v>29</v>
      </c>
      <c r="AX390" s="167" t="s">
        <v>72</v>
      </c>
      <c r="AY390" s="169" t="s">
        <v>176</v>
      </c>
    </row>
    <row r="391" spans="2:51" s="174" customFormat="1" ht="12">
      <c r="B391" s="175"/>
      <c r="D391" s="105" t="s">
        <v>186</v>
      </c>
      <c r="E391" s="176" t="s">
        <v>1</v>
      </c>
      <c r="F391" s="177" t="s">
        <v>442</v>
      </c>
      <c r="H391" s="178">
        <v>12.002</v>
      </c>
      <c r="K391" s="237"/>
      <c r="L391" s="175"/>
      <c r="M391" s="179"/>
      <c r="N391" s="180"/>
      <c r="O391" s="180"/>
      <c r="P391" s="180"/>
      <c r="Q391" s="180"/>
      <c r="R391" s="180"/>
      <c r="S391" s="180"/>
      <c r="T391" s="181"/>
      <c r="AT391" s="176" t="s">
        <v>186</v>
      </c>
      <c r="AU391" s="176" t="s">
        <v>80</v>
      </c>
      <c r="AV391" s="174" t="s">
        <v>80</v>
      </c>
      <c r="AW391" s="174" t="s">
        <v>29</v>
      </c>
      <c r="AX391" s="174" t="s">
        <v>72</v>
      </c>
      <c r="AY391" s="176" t="s">
        <v>176</v>
      </c>
    </row>
    <row r="392" spans="2:51" s="174" customFormat="1" ht="12">
      <c r="B392" s="175"/>
      <c r="D392" s="105" t="s">
        <v>186</v>
      </c>
      <c r="E392" s="176" t="s">
        <v>1</v>
      </c>
      <c r="F392" s="177" t="s">
        <v>443</v>
      </c>
      <c r="H392" s="178">
        <v>6.435</v>
      </c>
      <c r="K392" s="237"/>
      <c r="L392" s="175"/>
      <c r="M392" s="179"/>
      <c r="N392" s="180"/>
      <c r="O392" s="180"/>
      <c r="P392" s="180"/>
      <c r="Q392" s="180"/>
      <c r="R392" s="180"/>
      <c r="S392" s="180"/>
      <c r="T392" s="181"/>
      <c r="AT392" s="176" t="s">
        <v>186</v>
      </c>
      <c r="AU392" s="176" t="s">
        <v>80</v>
      </c>
      <c r="AV392" s="174" t="s">
        <v>80</v>
      </c>
      <c r="AW392" s="174" t="s">
        <v>29</v>
      </c>
      <c r="AX392" s="174" t="s">
        <v>72</v>
      </c>
      <c r="AY392" s="176" t="s">
        <v>176</v>
      </c>
    </row>
    <row r="393" spans="2:51" s="174" customFormat="1" ht="12">
      <c r="B393" s="175"/>
      <c r="D393" s="105" t="s">
        <v>186</v>
      </c>
      <c r="E393" s="176" t="s">
        <v>1</v>
      </c>
      <c r="F393" s="177" t="s">
        <v>444</v>
      </c>
      <c r="H393" s="178">
        <v>4.782</v>
      </c>
      <c r="K393" s="237"/>
      <c r="L393" s="175"/>
      <c r="M393" s="179"/>
      <c r="N393" s="180"/>
      <c r="O393" s="180"/>
      <c r="P393" s="180"/>
      <c r="Q393" s="180"/>
      <c r="R393" s="180"/>
      <c r="S393" s="180"/>
      <c r="T393" s="181"/>
      <c r="AT393" s="176" t="s">
        <v>186</v>
      </c>
      <c r="AU393" s="176" t="s">
        <v>80</v>
      </c>
      <c r="AV393" s="174" t="s">
        <v>80</v>
      </c>
      <c r="AW393" s="174" t="s">
        <v>29</v>
      </c>
      <c r="AX393" s="174" t="s">
        <v>72</v>
      </c>
      <c r="AY393" s="176" t="s">
        <v>176</v>
      </c>
    </row>
    <row r="394" spans="2:51" s="167" customFormat="1" ht="12">
      <c r="B394" s="168"/>
      <c r="D394" s="105" t="s">
        <v>186</v>
      </c>
      <c r="E394" s="169" t="s">
        <v>1</v>
      </c>
      <c r="F394" s="170" t="s">
        <v>207</v>
      </c>
      <c r="H394" s="169" t="s">
        <v>1</v>
      </c>
      <c r="K394" s="236"/>
      <c r="L394" s="168"/>
      <c r="M394" s="171"/>
      <c r="N394" s="172"/>
      <c r="O394" s="172"/>
      <c r="P394" s="172"/>
      <c r="Q394" s="172"/>
      <c r="R394" s="172"/>
      <c r="S394" s="172"/>
      <c r="T394" s="173"/>
      <c r="AT394" s="169" t="s">
        <v>186</v>
      </c>
      <c r="AU394" s="169" t="s">
        <v>80</v>
      </c>
      <c r="AV394" s="167" t="s">
        <v>76</v>
      </c>
      <c r="AW394" s="167" t="s">
        <v>29</v>
      </c>
      <c r="AX394" s="167" t="s">
        <v>72</v>
      </c>
      <c r="AY394" s="169" t="s">
        <v>176</v>
      </c>
    </row>
    <row r="395" spans="2:51" s="174" customFormat="1" ht="12">
      <c r="B395" s="175"/>
      <c r="D395" s="105" t="s">
        <v>186</v>
      </c>
      <c r="E395" s="176" t="s">
        <v>1</v>
      </c>
      <c r="F395" s="177" t="s">
        <v>445</v>
      </c>
      <c r="H395" s="178">
        <v>7.38</v>
      </c>
      <c r="K395" s="237"/>
      <c r="L395" s="175"/>
      <c r="M395" s="179"/>
      <c r="N395" s="180"/>
      <c r="O395" s="180"/>
      <c r="P395" s="180"/>
      <c r="Q395" s="180"/>
      <c r="R395" s="180"/>
      <c r="S395" s="180"/>
      <c r="T395" s="181"/>
      <c r="AT395" s="176" t="s">
        <v>186</v>
      </c>
      <c r="AU395" s="176" t="s">
        <v>80</v>
      </c>
      <c r="AV395" s="174" t="s">
        <v>80</v>
      </c>
      <c r="AW395" s="174" t="s">
        <v>29</v>
      </c>
      <c r="AX395" s="174" t="s">
        <v>72</v>
      </c>
      <c r="AY395" s="176" t="s">
        <v>176</v>
      </c>
    </row>
    <row r="396" spans="2:51" s="200" customFormat="1" ht="12">
      <c r="B396" s="199"/>
      <c r="D396" s="105" t="s">
        <v>186</v>
      </c>
      <c r="E396" s="201" t="s">
        <v>1</v>
      </c>
      <c r="F396" s="202" t="s">
        <v>436</v>
      </c>
      <c r="H396" s="203">
        <v>88.565</v>
      </c>
      <c r="K396" s="239"/>
      <c r="L396" s="199"/>
      <c r="M396" s="204"/>
      <c r="N396" s="205"/>
      <c r="O396" s="205"/>
      <c r="P396" s="205"/>
      <c r="Q396" s="205"/>
      <c r="R396" s="205"/>
      <c r="S396" s="205"/>
      <c r="T396" s="206"/>
      <c r="AT396" s="201" t="s">
        <v>186</v>
      </c>
      <c r="AU396" s="201" t="s">
        <v>80</v>
      </c>
      <c r="AV396" s="200" t="s">
        <v>83</v>
      </c>
      <c r="AW396" s="200" t="s">
        <v>29</v>
      </c>
      <c r="AX396" s="200" t="s">
        <v>72</v>
      </c>
      <c r="AY396" s="201" t="s">
        <v>176</v>
      </c>
    </row>
    <row r="397" spans="2:51" s="167" customFormat="1" ht="12">
      <c r="B397" s="168"/>
      <c r="D397" s="105" t="s">
        <v>186</v>
      </c>
      <c r="E397" s="169" t="s">
        <v>1</v>
      </c>
      <c r="F397" s="170" t="s">
        <v>446</v>
      </c>
      <c r="H397" s="169" t="s">
        <v>1</v>
      </c>
      <c r="K397" s="236"/>
      <c r="L397" s="168"/>
      <c r="M397" s="171"/>
      <c r="N397" s="172"/>
      <c r="O397" s="172"/>
      <c r="P397" s="172"/>
      <c r="Q397" s="172"/>
      <c r="R397" s="172"/>
      <c r="S397" s="172"/>
      <c r="T397" s="173"/>
      <c r="AT397" s="169" t="s">
        <v>186</v>
      </c>
      <c r="AU397" s="169" t="s">
        <v>80</v>
      </c>
      <c r="AV397" s="167" t="s">
        <v>76</v>
      </c>
      <c r="AW397" s="167" t="s">
        <v>29</v>
      </c>
      <c r="AX397" s="167" t="s">
        <v>72</v>
      </c>
      <c r="AY397" s="169" t="s">
        <v>176</v>
      </c>
    </row>
    <row r="398" spans="2:51" s="174" customFormat="1" ht="12">
      <c r="B398" s="175"/>
      <c r="D398" s="105" t="s">
        <v>186</v>
      </c>
      <c r="E398" s="176" t="s">
        <v>1</v>
      </c>
      <c r="F398" s="177" t="s">
        <v>447</v>
      </c>
      <c r="H398" s="178">
        <v>-8.96</v>
      </c>
      <c r="K398" s="237"/>
      <c r="L398" s="175"/>
      <c r="M398" s="179"/>
      <c r="N398" s="180"/>
      <c r="O398" s="180"/>
      <c r="P398" s="180"/>
      <c r="Q398" s="180"/>
      <c r="R398" s="180"/>
      <c r="S398" s="180"/>
      <c r="T398" s="181"/>
      <c r="AT398" s="176" t="s">
        <v>186</v>
      </c>
      <c r="AU398" s="176" t="s">
        <v>80</v>
      </c>
      <c r="AV398" s="174" t="s">
        <v>80</v>
      </c>
      <c r="AW398" s="174" t="s">
        <v>29</v>
      </c>
      <c r="AX398" s="174" t="s">
        <v>72</v>
      </c>
      <c r="AY398" s="176" t="s">
        <v>176</v>
      </c>
    </row>
    <row r="399" spans="2:51" s="182" customFormat="1" ht="12">
      <c r="B399" s="183"/>
      <c r="D399" s="105" t="s">
        <v>186</v>
      </c>
      <c r="E399" s="184" t="s">
        <v>1</v>
      </c>
      <c r="F399" s="185" t="s">
        <v>191</v>
      </c>
      <c r="H399" s="186">
        <v>1482.685</v>
      </c>
      <c r="K399" s="238"/>
      <c r="L399" s="183"/>
      <c r="M399" s="187"/>
      <c r="N399" s="188"/>
      <c r="O399" s="188"/>
      <c r="P399" s="188"/>
      <c r="Q399" s="188"/>
      <c r="R399" s="188"/>
      <c r="S399" s="188"/>
      <c r="T399" s="189"/>
      <c r="AT399" s="184" t="s">
        <v>186</v>
      </c>
      <c r="AU399" s="184" t="s">
        <v>80</v>
      </c>
      <c r="AV399" s="182" t="s">
        <v>86</v>
      </c>
      <c r="AW399" s="182" t="s">
        <v>29</v>
      </c>
      <c r="AX399" s="182" t="s">
        <v>76</v>
      </c>
      <c r="AY399" s="184" t="s">
        <v>176</v>
      </c>
    </row>
    <row r="400" spans="1:65" s="15" customFormat="1" ht="16.5" customHeight="1">
      <c r="A400" s="12"/>
      <c r="B400" s="13"/>
      <c r="C400" s="190" t="s">
        <v>448</v>
      </c>
      <c r="D400" s="190" t="s">
        <v>265</v>
      </c>
      <c r="E400" s="191" t="s">
        <v>449</v>
      </c>
      <c r="F400" s="192" t="s">
        <v>450</v>
      </c>
      <c r="G400" s="193" t="s">
        <v>181</v>
      </c>
      <c r="H400" s="194">
        <v>1556.819</v>
      </c>
      <c r="I400" s="2">
        <v>0</v>
      </c>
      <c r="J400" s="195">
        <f>ROUND(I400*H400,2)</f>
        <v>0</v>
      </c>
      <c r="K400" s="193" t="s">
        <v>182</v>
      </c>
      <c r="L400" s="196"/>
      <c r="M400" s="197" t="s">
        <v>1</v>
      </c>
      <c r="N400" s="198" t="s">
        <v>37</v>
      </c>
      <c r="O400" s="100"/>
      <c r="P400" s="101">
        <f>O400*H400</f>
        <v>0</v>
      </c>
      <c r="Q400" s="101">
        <v>0</v>
      </c>
      <c r="R400" s="101">
        <f>Q400*H400</f>
        <v>0</v>
      </c>
      <c r="S400" s="101">
        <v>0</v>
      </c>
      <c r="T400" s="102">
        <f>S400*H400</f>
        <v>0</v>
      </c>
      <c r="U400" s="12"/>
      <c r="V400" s="12"/>
      <c r="W400" s="12"/>
      <c r="X400" s="12"/>
      <c r="Y400" s="12"/>
      <c r="Z400" s="12"/>
      <c r="AA400" s="12"/>
      <c r="AB400" s="12"/>
      <c r="AC400" s="12"/>
      <c r="AD400" s="12"/>
      <c r="AE400" s="12"/>
      <c r="AR400" s="103" t="s">
        <v>98</v>
      </c>
      <c r="AT400" s="103" t="s">
        <v>265</v>
      </c>
      <c r="AU400" s="103" t="s">
        <v>80</v>
      </c>
      <c r="AY400" s="5" t="s">
        <v>176</v>
      </c>
      <c r="BE400" s="104">
        <f>IF(N400="základní",J400,0)</f>
        <v>0</v>
      </c>
      <c r="BF400" s="104">
        <f>IF(N400="snížená",J400,0)</f>
        <v>0</v>
      </c>
      <c r="BG400" s="104">
        <f>IF(N400="zákl. přenesená",J400,0)</f>
        <v>0</v>
      </c>
      <c r="BH400" s="104">
        <f>IF(N400="sníž. přenesená",J400,0)</f>
        <v>0</v>
      </c>
      <c r="BI400" s="104">
        <f>IF(N400="nulová",J400,0)</f>
        <v>0</v>
      </c>
      <c r="BJ400" s="5" t="s">
        <v>76</v>
      </c>
      <c r="BK400" s="104">
        <f>ROUND(I400*H400,2)</f>
        <v>0</v>
      </c>
      <c r="BL400" s="5" t="s">
        <v>86</v>
      </c>
      <c r="BM400" s="103" t="s">
        <v>451</v>
      </c>
    </row>
    <row r="401" spans="2:51" s="174" customFormat="1" ht="12">
      <c r="B401" s="175"/>
      <c r="D401" s="105" t="s">
        <v>186</v>
      </c>
      <c r="E401" s="176" t="s">
        <v>1</v>
      </c>
      <c r="F401" s="177" t="s">
        <v>452</v>
      </c>
      <c r="H401" s="178">
        <v>1556.819</v>
      </c>
      <c r="K401" s="237"/>
      <c r="L401" s="175"/>
      <c r="M401" s="179"/>
      <c r="N401" s="180"/>
      <c r="O401" s="180"/>
      <c r="P401" s="180"/>
      <c r="Q401" s="180"/>
      <c r="R401" s="180"/>
      <c r="S401" s="180"/>
      <c r="T401" s="181"/>
      <c r="AT401" s="176" t="s">
        <v>186</v>
      </c>
      <c r="AU401" s="176" t="s">
        <v>80</v>
      </c>
      <c r="AV401" s="174" t="s">
        <v>80</v>
      </c>
      <c r="AW401" s="174" t="s">
        <v>29</v>
      </c>
      <c r="AX401" s="174" t="s">
        <v>72</v>
      </c>
      <c r="AY401" s="176" t="s">
        <v>176</v>
      </c>
    </row>
    <row r="402" spans="2:51" s="182" customFormat="1" ht="12">
      <c r="B402" s="183"/>
      <c r="D402" s="105" t="s">
        <v>186</v>
      </c>
      <c r="E402" s="184" t="s">
        <v>1</v>
      </c>
      <c r="F402" s="185" t="s">
        <v>191</v>
      </c>
      <c r="H402" s="186">
        <v>1556.819</v>
      </c>
      <c r="K402" s="238"/>
      <c r="L402" s="183"/>
      <c r="M402" s="187"/>
      <c r="N402" s="188"/>
      <c r="O402" s="188"/>
      <c r="P402" s="188"/>
      <c r="Q402" s="188"/>
      <c r="R402" s="188"/>
      <c r="S402" s="188"/>
      <c r="T402" s="189"/>
      <c r="AT402" s="184" t="s">
        <v>186</v>
      </c>
      <c r="AU402" s="184" t="s">
        <v>80</v>
      </c>
      <c r="AV402" s="182" t="s">
        <v>86</v>
      </c>
      <c r="AW402" s="182" t="s">
        <v>29</v>
      </c>
      <c r="AX402" s="182" t="s">
        <v>76</v>
      </c>
      <c r="AY402" s="184" t="s">
        <v>176</v>
      </c>
    </row>
    <row r="403" spans="1:65" s="15" customFormat="1" ht="44.25" customHeight="1">
      <c r="A403" s="12"/>
      <c r="B403" s="13"/>
      <c r="C403" s="92" t="s">
        <v>310</v>
      </c>
      <c r="D403" s="92" t="s">
        <v>178</v>
      </c>
      <c r="E403" s="93" t="s">
        <v>398</v>
      </c>
      <c r="F403" s="94" t="s">
        <v>399</v>
      </c>
      <c r="G403" s="95" t="s">
        <v>181</v>
      </c>
      <c r="H403" s="96">
        <v>127.188</v>
      </c>
      <c r="I403" s="1">
        <v>0</v>
      </c>
      <c r="J403" s="97">
        <f>ROUND(I403*H403,2)</f>
        <v>0</v>
      </c>
      <c r="K403" s="95" t="s">
        <v>182</v>
      </c>
      <c r="L403" s="13"/>
      <c r="M403" s="98" t="s">
        <v>1</v>
      </c>
      <c r="N403" s="99" t="s">
        <v>37</v>
      </c>
      <c r="O403" s="100"/>
      <c r="P403" s="101">
        <f>O403*H403</f>
        <v>0</v>
      </c>
      <c r="Q403" s="101">
        <v>0</v>
      </c>
      <c r="R403" s="101">
        <f>Q403*H403</f>
        <v>0</v>
      </c>
      <c r="S403" s="101">
        <v>0</v>
      </c>
      <c r="T403" s="102">
        <f>S403*H403</f>
        <v>0</v>
      </c>
      <c r="U403" s="12"/>
      <c r="V403" s="12"/>
      <c r="W403" s="12"/>
      <c r="X403" s="12"/>
      <c r="Y403" s="12"/>
      <c r="Z403" s="12"/>
      <c r="AA403" s="12"/>
      <c r="AB403" s="12"/>
      <c r="AC403" s="12"/>
      <c r="AD403" s="12"/>
      <c r="AE403" s="12"/>
      <c r="AR403" s="103" t="s">
        <v>86</v>
      </c>
      <c r="AT403" s="103" t="s">
        <v>178</v>
      </c>
      <c r="AU403" s="103" t="s">
        <v>80</v>
      </c>
      <c r="AY403" s="5" t="s">
        <v>176</v>
      </c>
      <c r="BE403" s="104">
        <f>IF(N403="základní",J403,0)</f>
        <v>0</v>
      </c>
      <c r="BF403" s="104">
        <f>IF(N403="snížená",J403,0)</f>
        <v>0</v>
      </c>
      <c r="BG403" s="104">
        <f>IF(N403="zákl. přenesená",J403,0)</f>
        <v>0</v>
      </c>
      <c r="BH403" s="104">
        <f>IF(N403="sníž. přenesená",J403,0)</f>
        <v>0</v>
      </c>
      <c r="BI403" s="104">
        <f>IF(N403="nulová",J403,0)</f>
        <v>0</v>
      </c>
      <c r="BJ403" s="5" t="s">
        <v>76</v>
      </c>
      <c r="BK403" s="104">
        <f>ROUND(I403*H403,2)</f>
        <v>0</v>
      </c>
      <c r="BL403" s="5" t="s">
        <v>86</v>
      </c>
      <c r="BM403" s="103" t="s">
        <v>453</v>
      </c>
    </row>
    <row r="404" spans="2:51" s="167" customFormat="1" ht="12">
      <c r="B404" s="168"/>
      <c r="D404" s="105" t="s">
        <v>186</v>
      </c>
      <c r="E404" s="169" t="s">
        <v>1</v>
      </c>
      <c r="F404" s="170" t="s">
        <v>187</v>
      </c>
      <c r="H404" s="169" t="s">
        <v>1</v>
      </c>
      <c r="K404" s="236"/>
      <c r="L404" s="168"/>
      <c r="M404" s="171"/>
      <c r="N404" s="172"/>
      <c r="O404" s="172"/>
      <c r="P404" s="172"/>
      <c r="Q404" s="172"/>
      <c r="R404" s="172"/>
      <c r="S404" s="172"/>
      <c r="T404" s="173"/>
      <c r="AT404" s="169" t="s">
        <v>186</v>
      </c>
      <c r="AU404" s="169" t="s">
        <v>80</v>
      </c>
      <c r="AV404" s="167" t="s">
        <v>76</v>
      </c>
      <c r="AW404" s="167" t="s">
        <v>29</v>
      </c>
      <c r="AX404" s="167" t="s">
        <v>72</v>
      </c>
      <c r="AY404" s="169" t="s">
        <v>176</v>
      </c>
    </row>
    <row r="405" spans="2:51" s="167" customFormat="1" ht="12">
      <c r="B405" s="168"/>
      <c r="D405" s="105" t="s">
        <v>186</v>
      </c>
      <c r="E405" s="169" t="s">
        <v>1</v>
      </c>
      <c r="F405" s="170" t="s">
        <v>454</v>
      </c>
      <c r="H405" s="169" t="s">
        <v>1</v>
      </c>
      <c r="K405" s="236"/>
      <c r="L405" s="168"/>
      <c r="M405" s="171"/>
      <c r="N405" s="172"/>
      <c r="O405" s="172"/>
      <c r="P405" s="172"/>
      <c r="Q405" s="172"/>
      <c r="R405" s="172"/>
      <c r="S405" s="172"/>
      <c r="T405" s="173"/>
      <c r="AT405" s="169" t="s">
        <v>186</v>
      </c>
      <c r="AU405" s="169" t="s">
        <v>80</v>
      </c>
      <c r="AV405" s="167" t="s">
        <v>76</v>
      </c>
      <c r="AW405" s="167" t="s">
        <v>29</v>
      </c>
      <c r="AX405" s="167" t="s">
        <v>72</v>
      </c>
      <c r="AY405" s="169" t="s">
        <v>176</v>
      </c>
    </row>
    <row r="406" spans="2:51" s="174" customFormat="1" ht="12">
      <c r="B406" s="175"/>
      <c r="D406" s="105" t="s">
        <v>186</v>
      </c>
      <c r="E406" s="176" t="s">
        <v>1</v>
      </c>
      <c r="F406" s="177" t="s">
        <v>455</v>
      </c>
      <c r="H406" s="178">
        <v>39.904</v>
      </c>
      <c r="K406" s="237"/>
      <c r="L406" s="175"/>
      <c r="M406" s="179"/>
      <c r="N406" s="180"/>
      <c r="O406" s="180"/>
      <c r="P406" s="180"/>
      <c r="Q406" s="180"/>
      <c r="R406" s="180"/>
      <c r="S406" s="180"/>
      <c r="T406" s="181"/>
      <c r="AT406" s="176" t="s">
        <v>186</v>
      </c>
      <c r="AU406" s="176" t="s">
        <v>80</v>
      </c>
      <c r="AV406" s="174" t="s">
        <v>80</v>
      </c>
      <c r="AW406" s="174" t="s">
        <v>29</v>
      </c>
      <c r="AX406" s="174" t="s">
        <v>72</v>
      </c>
      <c r="AY406" s="176" t="s">
        <v>176</v>
      </c>
    </row>
    <row r="407" spans="2:51" s="174" customFormat="1" ht="12">
      <c r="B407" s="175"/>
      <c r="D407" s="105" t="s">
        <v>186</v>
      </c>
      <c r="E407" s="176" t="s">
        <v>1</v>
      </c>
      <c r="F407" s="177" t="s">
        <v>456</v>
      </c>
      <c r="H407" s="178">
        <v>16.624</v>
      </c>
      <c r="K407" s="237"/>
      <c r="L407" s="175"/>
      <c r="M407" s="179"/>
      <c r="N407" s="180"/>
      <c r="O407" s="180"/>
      <c r="P407" s="180"/>
      <c r="Q407" s="180"/>
      <c r="R407" s="180"/>
      <c r="S407" s="180"/>
      <c r="T407" s="181"/>
      <c r="AT407" s="176" t="s">
        <v>186</v>
      </c>
      <c r="AU407" s="176" t="s">
        <v>80</v>
      </c>
      <c r="AV407" s="174" t="s">
        <v>80</v>
      </c>
      <c r="AW407" s="174" t="s">
        <v>29</v>
      </c>
      <c r="AX407" s="174" t="s">
        <v>72</v>
      </c>
      <c r="AY407" s="176" t="s">
        <v>176</v>
      </c>
    </row>
    <row r="408" spans="2:51" s="200" customFormat="1" ht="12">
      <c r="B408" s="199"/>
      <c r="D408" s="105" t="s">
        <v>186</v>
      </c>
      <c r="E408" s="201" t="s">
        <v>1</v>
      </c>
      <c r="F408" s="202" t="s">
        <v>436</v>
      </c>
      <c r="H408" s="203">
        <v>56.528000000000006</v>
      </c>
      <c r="K408" s="239"/>
      <c r="L408" s="199"/>
      <c r="M408" s="204"/>
      <c r="N408" s="205"/>
      <c r="O408" s="205"/>
      <c r="P408" s="205"/>
      <c r="Q408" s="205"/>
      <c r="R408" s="205"/>
      <c r="S408" s="205"/>
      <c r="T408" s="206"/>
      <c r="AT408" s="201" t="s">
        <v>186</v>
      </c>
      <c r="AU408" s="201" t="s">
        <v>80</v>
      </c>
      <c r="AV408" s="200" t="s">
        <v>83</v>
      </c>
      <c r="AW408" s="200" t="s">
        <v>29</v>
      </c>
      <c r="AX408" s="200" t="s">
        <v>72</v>
      </c>
      <c r="AY408" s="201" t="s">
        <v>176</v>
      </c>
    </row>
    <row r="409" spans="2:51" s="167" customFormat="1" ht="12">
      <c r="B409" s="168"/>
      <c r="D409" s="105" t="s">
        <v>186</v>
      </c>
      <c r="E409" s="169" t="s">
        <v>1</v>
      </c>
      <c r="F409" s="170" t="s">
        <v>457</v>
      </c>
      <c r="H409" s="169" t="s">
        <v>1</v>
      </c>
      <c r="K409" s="236"/>
      <c r="L409" s="168"/>
      <c r="M409" s="171"/>
      <c r="N409" s="172"/>
      <c r="O409" s="172"/>
      <c r="P409" s="172"/>
      <c r="Q409" s="172"/>
      <c r="R409" s="172"/>
      <c r="S409" s="172"/>
      <c r="T409" s="173"/>
      <c r="AT409" s="169" t="s">
        <v>186</v>
      </c>
      <c r="AU409" s="169" t="s">
        <v>80</v>
      </c>
      <c r="AV409" s="167" t="s">
        <v>76</v>
      </c>
      <c r="AW409" s="167" t="s">
        <v>29</v>
      </c>
      <c r="AX409" s="167" t="s">
        <v>72</v>
      </c>
      <c r="AY409" s="169" t="s">
        <v>176</v>
      </c>
    </row>
    <row r="410" spans="2:51" s="174" customFormat="1" ht="12">
      <c r="B410" s="175"/>
      <c r="D410" s="105" t="s">
        <v>186</v>
      </c>
      <c r="E410" s="176" t="s">
        <v>1</v>
      </c>
      <c r="F410" s="177" t="s">
        <v>458</v>
      </c>
      <c r="H410" s="178">
        <v>49.88</v>
      </c>
      <c r="K410" s="237"/>
      <c r="L410" s="175"/>
      <c r="M410" s="179"/>
      <c r="N410" s="180"/>
      <c r="O410" s="180"/>
      <c r="P410" s="180"/>
      <c r="Q410" s="180"/>
      <c r="R410" s="180"/>
      <c r="S410" s="180"/>
      <c r="T410" s="181"/>
      <c r="AT410" s="176" t="s">
        <v>186</v>
      </c>
      <c r="AU410" s="176" t="s">
        <v>80</v>
      </c>
      <c r="AV410" s="174" t="s">
        <v>80</v>
      </c>
      <c r="AW410" s="174" t="s">
        <v>29</v>
      </c>
      <c r="AX410" s="174" t="s">
        <v>72</v>
      </c>
      <c r="AY410" s="176" t="s">
        <v>176</v>
      </c>
    </row>
    <row r="411" spans="2:51" s="174" customFormat="1" ht="12">
      <c r="B411" s="175"/>
      <c r="D411" s="105" t="s">
        <v>186</v>
      </c>
      <c r="E411" s="176" t="s">
        <v>1</v>
      </c>
      <c r="F411" s="177" t="s">
        <v>459</v>
      </c>
      <c r="H411" s="178">
        <v>20.78</v>
      </c>
      <c r="K411" s="237"/>
      <c r="L411" s="175"/>
      <c r="M411" s="179"/>
      <c r="N411" s="180"/>
      <c r="O411" s="180"/>
      <c r="P411" s="180"/>
      <c r="Q411" s="180"/>
      <c r="R411" s="180"/>
      <c r="S411" s="180"/>
      <c r="T411" s="181"/>
      <c r="AT411" s="176" t="s">
        <v>186</v>
      </c>
      <c r="AU411" s="176" t="s">
        <v>80</v>
      </c>
      <c r="AV411" s="174" t="s">
        <v>80</v>
      </c>
      <c r="AW411" s="174" t="s">
        <v>29</v>
      </c>
      <c r="AX411" s="174" t="s">
        <v>72</v>
      </c>
      <c r="AY411" s="176" t="s">
        <v>176</v>
      </c>
    </row>
    <row r="412" spans="2:51" s="200" customFormat="1" ht="12">
      <c r="B412" s="199"/>
      <c r="D412" s="105" t="s">
        <v>186</v>
      </c>
      <c r="E412" s="201" t="s">
        <v>1</v>
      </c>
      <c r="F412" s="202" t="s">
        <v>436</v>
      </c>
      <c r="H412" s="203">
        <v>70.66</v>
      </c>
      <c r="K412" s="239"/>
      <c r="L412" s="199"/>
      <c r="M412" s="204"/>
      <c r="N412" s="205"/>
      <c r="O412" s="205"/>
      <c r="P412" s="205"/>
      <c r="Q412" s="205"/>
      <c r="R412" s="205"/>
      <c r="S412" s="205"/>
      <c r="T412" s="206"/>
      <c r="AT412" s="201" t="s">
        <v>186</v>
      </c>
      <c r="AU412" s="201" t="s">
        <v>80</v>
      </c>
      <c r="AV412" s="200" t="s">
        <v>83</v>
      </c>
      <c r="AW412" s="200" t="s">
        <v>29</v>
      </c>
      <c r="AX412" s="200" t="s">
        <v>72</v>
      </c>
      <c r="AY412" s="201" t="s">
        <v>176</v>
      </c>
    </row>
    <row r="413" spans="2:51" s="182" customFormat="1" ht="12">
      <c r="B413" s="183"/>
      <c r="D413" s="105" t="s">
        <v>186</v>
      </c>
      <c r="E413" s="184" t="s">
        <v>1</v>
      </c>
      <c r="F413" s="185" t="s">
        <v>191</v>
      </c>
      <c r="H413" s="186">
        <v>127.18800000000002</v>
      </c>
      <c r="K413" s="238"/>
      <c r="L413" s="183"/>
      <c r="M413" s="187"/>
      <c r="N413" s="188"/>
      <c r="O413" s="188"/>
      <c r="P413" s="188"/>
      <c r="Q413" s="188"/>
      <c r="R413" s="188"/>
      <c r="S413" s="188"/>
      <c r="T413" s="189"/>
      <c r="AT413" s="184" t="s">
        <v>186</v>
      </c>
      <c r="AU413" s="184" t="s">
        <v>80</v>
      </c>
      <c r="AV413" s="182" t="s">
        <v>86</v>
      </c>
      <c r="AW413" s="182" t="s">
        <v>29</v>
      </c>
      <c r="AX413" s="182" t="s">
        <v>76</v>
      </c>
      <c r="AY413" s="184" t="s">
        <v>176</v>
      </c>
    </row>
    <row r="414" spans="1:65" s="15" customFormat="1" ht="24.2" customHeight="1">
      <c r="A414" s="12"/>
      <c r="B414" s="13"/>
      <c r="C414" s="190" t="s">
        <v>460</v>
      </c>
      <c r="D414" s="190" t="s">
        <v>265</v>
      </c>
      <c r="E414" s="191" t="s">
        <v>461</v>
      </c>
      <c r="F414" s="192" t="s">
        <v>462</v>
      </c>
      <c r="G414" s="193" t="s">
        <v>181</v>
      </c>
      <c r="H414" s="194">
        <v>133.547</v>
      </c>
      <c r="I414" s="2">
        <v>0</v>
      </c>
      <c r="J414" s="195">
        <f>ROUND(I414*H414,2)</f>
        <v>0</v>
      </c>
      <c r="K414" s="193" t="s">
        <v>182</v>
      </c>
      <c r="L414" s="196"/>
      <c r="M414" s="197" t="s">
        <v>1</v>
      </c>
      <c r="N414" s="198" t="s">
        <v>37</v>
      </c>
      <c r="O414" s="100"/>
      <c r="P414" s="101">
        <f>O414*H414</f>
        <v>0</v>
      </c>
      <c r="Q414" s="101">
        <v>0</v>
      </c>
      <c r="R414" s="101">
        <f>Q414*H414</f>
        <v>0</v>
      </c>
      <c r="S414" s="101">
        <v>0</v>
      </c>
      <c r="T414" s="102">
        <f>S414*H414</f>
        <v>0</v>
      </c>
      <c r="U414" s="12"/>
      <c r="V414" s="12"/>
      <c r="W414" s="12"/>
      <c r="X414" s="12"/>
      <c r="Y414" s="12"/>
      <c r="Z414" s="12"/>
      <c r="AA414" s="12"/>
      <c r="AB414" s="12"/>
      <c r="AC414" s="12"/>
      <c r="AD414" s="12"/>
      <c r="AE414" s="12"/>
      <c r="AR414" s="103" t="s">
        <v>98</v>
      </c>
      <c r="AT414" s="103" t="s">
        <v>265</v>
      </c>
      <c r="AU414" s="103" t="s">
        <v>80</v>
      </c>
      <c r="AY414" s="5" t="s">
        <v>176</v>
      </c>
      <c r="BE414" s="104">
        <f>IF(N414="základní",J414,0)</f>
        <v>0</v>
      </c>
      <c r="BF414" s="104">
        <f>IF(N414="snížená",J414,0)</f>
        <v>0</v>
      </c>
      <c r="BG414" s="104">
        <f>IF(N414="zákl. přenesená",J414,0)</f>
        <v>0</v>
      </c>
      <c r="BH414" s="104">
        <f>IF(N414="sníž. přenesená",J414,0)</f>
        <v>0</v>
      </c>
      <c r="BI414" s="104">
        <f>IF(N414="nulová",J414,0)</f>
        <v>0</v>
      </c>
      <c r="BJ414" s="5" t="s">
        <v>76</v>
      </c>
      <c r="BK414" s="104">
        <f>ROUND(I414*H414,2)</f>
        <v>0</v>
      </c>
      <c r="BL414" s="5" t="s">
        <v>86</v>
      </c>
      <c r="BM414" s="103" t="s">
        <v>463</v>
      </c>
    </row>
    <row r="415" spans="2:51" s="174" customFormat="1" ht="12">
      <c r="B415" s="175"/>
      <c r="D415" s="105" t="s">
        <v>186</v>
      </c>
      <c r="E415" s="176" t="s">
        <v>1</v>
      </c>
      <c r="F415" s="177" t="s">
        <v>464</v>
      </c>
      <c r="H415" s="178">
        <v>133.547</v>
      </c>
      <c r="K415" s="237"/>
      <c r="L415" s="175"/>
      <c r="M415" s="179"/>
      <c r="N415" s="180"/>
      <c r="O415" s="180"/>
      <c r="P415" s="180"/>
      <c r="Q415" s="180"/>
      <c r="R415" s="180"/>
      <c r="S415" s="180"/>
      <c r="T415" s="181"/>
      <c r="AT415" s="176" t="s">
        <v>186</v>
      </c>
      <c r="AU415" s="176" t="s">
        <v>80</v>
      </c>
      <c r="AV415" s="174" t="s">
        <v>80</v>
      </c>
      <c r="AW415" s="174" t="s">
        <v>29</v>
      </c>
      <c r="AX415" s="174" t="s">
        <v>72</v>
      </c>
      <c r="AY415" s="176" t="s">
        <v>176</v>
      </c>
    </row>
    <row r="416" spans="2:51" s="182" customFormat="1" ht="12">
      <c r="B416" s="183"/>
      <c r="D416" s="105" t="s">
        <v>186</v>
      </c>
      <c r="E416" s="184" t="s">
        <v>1</v>
      </c>
      <c r="F416" s="185" t="s">
        <v>191</v>
      </c>
      <c r="H416" s="186">
        <v>133.547</v>
      </c>
      <c r="K416" s="238"/>
      <c r="L416" s="183"/>
      <c r="M416" s="187"/>
      <c r="N416" s="188"/>
      <c r="O416" s="188"/>
      <c r="P416" s="188"/>
      <c r="Q416" s="188"/>
      <c r="R416" s="188"/>
      <c r="S416" s="188"/>
      <c r="T416" s="189"/>
      <c r="AT416" s="184" t="s">
        <v>186</v>
      </c>
      <c r="AU416" s="184" t="s">
        <v>80</v>
      </c>
      <c r="AV416" s="182" t="s">
        <v>86</v>
      </c>
      <c r="AW416" s="182" t="s">
        <v>29</v>
      </c>
      <c r="AX416" s="182" t="s">
        <v>76</v>
      </c>
      <c r="AY416" s="184" t="s">
        <v>176</v>
      </c>
    </row>
    <row r="417" spans="1:65" s="15" customFormat="1" ht="37.7" customHeight="1">
      <c r="A417" s="12"/>
      <c r="B417" s="13"/>
      <c r="C417" s="92" t="s">
        <v>329</v>
      </c>
      <c r="D417" s="92" t="s">
        <v>178</v>
      </c>
      <c r="E417" s="93" t="s">
        <v>465</v>
      </c>
      <c r="F417" s="94" t="s">
        <v>466</v>
      </c>
      <c r="G417" s="95" t="s">
        <v>328</v>
      </c>
      <c r="H417" s="96">
        <v>132.66</v>
      </c>
      <c r="I417" s="1">
        <v>0</v>
      </c>
      <c r="J417" s="97">
        <f>ROUND(I417*H417,2)</f>
        <v>0</v>
      </c>
      <c r="K417" s="95" t="s">
        <v>182</v>
      </c>
      <c r="L417" s="13"/>
      <c r="M417" s="98" t="s">
        <v>1</v>
      </c>
      <c r="N417" s="99" t="s">
        <v>37</v>
      </c>
      <c r="O417" s="100"/>
      <c r="P417" s="101">
        <f>O417*H417</f>
        <v>0</v>
      </c>
      <c r="Q417" s="101">
        <v>0</v>
      </c>
      <c r="R417" s="101">
        <f>Q417*H417</f>
        <v>0</v>
      </c>
      <c r="S417" s="101">
        <v>0</v>
      </c>
      <c r="T417" s="102">
        <f>S417*H417</f>
        <v>0</v>
      </c>
      <c r="U417" s="12"/>
      <c r="V417" s="12"/>
      <c r="W417" s="12"/>
      <c r="X417" s="12"/>
      <c r="Y417" s="12"/>
      <c r="Z417" s="12"/>
      <c r="AA417" s="12"/>
      <c r="AB417" s="12"/>
      <c r="AC417" s="12"/>
      <c r="AD417" s="12"/>
      <c r="AE417" s="12"/>
      <c r="AR417" s="103" t="s">
        <v>86</v>
      </c>
      <c r="AT417" s="103" t="s">
        <v>178</v>
      </c>
      <c r="AU417" s="103" t="s">
        <v>80</v>
      </c>
      <c r="AY417" s="5" t="s">
        <v>176</v>
      </c>
      <c r="BE417" s="104">
        <f>IF(N417="základní",J417,0)</f>
        <v>0</v>
      </c>
      <c r="BF417" s="104">
        <f>IF(N417="snížená",J417,0)</f>
        <v>0</v>
      </c>
      <c r="BG417" s="104">
        <f>IF(N417="zákl. přenesená",J417,0)</f>
        <v>0</v>
      </c>
      <c r="BH417" s="104">
        <f>IF(N417="sníž. přenesená",J417,0)</f>
        <v>0</v>
      </c>
      <c r="BI417" s="104">
        <f>IF(N417="nulová",J417,0)</f>
        <v>0</v>
      </c>
      <c r="BJ417" s="5" t="s">
        <v>76</v>
      </c>
      <c r="BK417" s="104">
        <f>ROUND(I417*H417,2)</f>
        <v>0</v>
      </c>
      <c r="BL417" s="5" t="s">
        <v>86</v>
      </c>
      <c r="BM417" s="103" t="s">
        <v>467</v>
      </c>
    </row>
    <row r="418" spans="2:51" s="167" customFormat="1" ht="12">
      <c r="B418" s="168"/>
      <c r="D418" s="105" t="s">
        <v>186</v>
      </c>
      <c r="E418" s="169" t="s">
        <v>1</v>
      </c>
      <c r="F418" s="170" t="s">
        <v>468</v>
      </c>
      <c r="H418" s="169" t="s">
        <v>1</v>
      </c>
      <c r="K418" s="236"/>
      <c r="L418" s="168"/>
      <c r="M418" s="171"/>
      <c r="N418" s="172"/>
      <c r="O418" s="172"/>
      <c r="P418" s="172"/>
      <c r="Q418" s="172"/>
      <c r="R418" s="172"/>
      <c r="S418" s="172"/>
      <c r="T418" s="173"/>
      <c r="AT418" s="169" t="s">
        <v>186</v>
      </c>
      <c r="AU418" s="169" t="s">
        <v>80</v>
      </c>
      <c r="AV418" s="167" t="s">
        <v>76</v>
      </c>
      <c r="AW418" s="167" t="s">
        <v>29</v>
      </c>
      <c r="AX418" s="167" t="s">
        <v>72</v>
      </c>
      <c r="AY418" s="169" t="s">
        <v>176</v>
      </c>
    </row>
    <row r="419" spans="2:51" s="174" customFormat="1" ht="12">
      <c r="B419" s="175"/>
      <c r="D419" s="105" t="s">
        <v>186</v>
      </c>
      <c r="E419" s="176" t="s">
        <v>1</v>
      </c>
      <c r="F419" s="177" t="s">
        <v>469</v>
      </c>
      <c r="H419" s="178">
        <v>132.66</v>
      </c>
      <c r="K419" s="237"/>
      <c r="L419" s="175"/>
      <c r="M419" s="179"/>
      <c r="N419" s="180"/>
      <c r="O419" s="180"/>
      <c r="P419" s="180"/>
      <c r="Q419" s="180"/>
      <c r="R419" s="180"/>
      <c r="S419" s="180"/>
      <c r="T419" s="181"/>
      <c r="AT419" s="176" t="s">
        <v>186</v>
      </c>
      <c r="AU419" s="176" t="s">
        <v>80</v>
      </c>
      <c r="AV419" s="174" t="s">
        <v>80</v>
      </c>
      <c r="AW419" s="174" t="s">
        <v>29</v>
      </c>
      <c r="AX419" s="174" t="s">
        <v>72</v>
      </c>
      <c r="AY419" s="176" t="s">
        <v>176</v>
      </c>
    </row>
    <row r="420" spans="2:51" s="182" customFormat="1" ht="12">
      <c r="B420" s="183"/>
      <c r="D420" s="105" t="s">
        <v>186</v>
      </c>
      <c r="E420" s="184" t="s">
        <v>1</v>
      </c>
      <c r="F420" s="185" t="s">
        <v>191</v>
      </c>
      <c r="H420" s="186">
        <v>132.66</v>
      </c>
      <c r="K420" s="238"/>
      <c r="L420" s="183"/>
      <c r="M420" s="187"/>
      <c r="N420" s="188"/>
      <c r="O420" s="188"/>
      <c r="P420" s="188"/>
      <c r="Q420" s="188"/>
      <c r="R420" s="188"/>
      <c r="S420" s="188"/>
      <c r="T420" s="189"/>
      <c r="AT420" s="184" t="s">
        <v>186</v>
      </c>
      <c r="AU420" s="184" t="s">
        <v>80</v>
      </c>
      <c r="AV420" s="182" t="s">
        <v>86</v>
      </c>
      <c r="AW420" s="182" t="s">
        <v>29</v>
      </c>
      <c r="AX420" s="182" t="s">
        <v>76</v>
      </c>
      <c r="AY420" s="184" t="s">
        <v>176</v>
      </c>
    </row>
    <row r="421" spans="1:65" s="15" customFormat="1" ht="37.7" customHeight="1">
      <c r="A421" s="12"/>
      <c r="B421" s="13"/>
      <c r="C421" s="92" t="s">
        <v>470</v>
      </c>
      <c r="D421" s="92" t="s">
        <v>178</v>
      </c>
      <c r="E421" s="93" t="s">
        <v>471</v>
      </c>
      <c r="F421" s="94" t="s">
        <v>472</v>
      </c>
      <c r="G421" s="95" t="s">
        <v>328</v>
      </c>
      <c r="H421" s="96">
        <v>12.6</v>
      </c>
      <c r="I421" s="1">
        <v>0</v>
      </c>
      <c r="J421" s="97">
        <f>ROUND(I421*H421,2)</f>
        <v>0</v>
      </c>
      <c r="K421" s="95" t="s">
        <v>182</v>
      </c>
      <c r="L421" s="13"/>
      <c r="M421" s="98" t="s">
        <v>1</v>
      </c>
      <c r="N421" s="99" t="s">
        <v>37</v>
      </c>
      <c r="O421" s="100"/>
      <c r="P421" s="101">
        <f>O421*H421</f>
        <v>0</v>
      </c>
      <c r="Q421" s="101">
        <v>0</v>
      </c>
      <c r="R421" s="101">
        <f>Q421*H421</f>
        <v>0</v>
      </c>
      <c r="S421" s="101">
        <v>0</v>
      </c>
      <c r="T421" s="102">
        <f>S421*H421</f>
        <v>0</v>
      </c>
      <c r="U421" s="12"/>
      <c r="V421" s="12"/>
      <c r="W421" s="12"/>
      <c r="X421" s="12"/>
      <c r="Y421" s="12"/>
      <c r="Z421" s="12"/>
      <c r="AA421" s="12"/>
      <c r="AB421" s="12"/>
      <c r="AC421" s="12"/>
      <c r="AD421" s="12"/>
      <c r="AE421" s="12"/>
      <c r="AR421" s="103" t="s">
        <v>86</v>
      </c>
      <c r="AT421" s="103" t="s">
        <v>178</v>
      </c>
      <c r="AU421" s="103" t="s">
        <v>80</v>
      </c>
      <c r="AY421" s="5" t="s">
        <v>176</v>
      </c>
      <c r="BE421" s="104">
        <f>IF(N421="základní",J421,0)</f>
        <v>0</v>
      </c>
      <c r="BF421" s="104">
        <f>IF(N421="snížená",J421,0)</f>
        <v>0</v>
      </c>
      <c r="BG421" s="104">
        <f>IF(N421="zákl. přenesená",J421,0)</f>
        <v>0</v>
      </c>
      <c r="BH421" s="104">
        <f>IF(N421="sníž. přenesená",J421,0)</f>
        <v>0</v>
      </c>
      <c r="BI421" s="104">
        <f>IF(N421="nulová",J421,0)</f>
        <v>0</v>
      </c>
      <c r="BJ421" s="5" t="s">
        <v>76</v>
      </c>
      <c r="BK421" s="104">
        <f>ROUND(I421*H421,2)</f>
        <v>0</v>
      </c>
      <c r="BL421" s="5" t="s">
        <v>86</v>
      </c>
      <c r="BM421" s="103" t="s">
        <v>473</v>
      </c>
    </row>
    <row r="422" spans="2:51" s="167" customFormat="1" ht="12">
      <c r="B422" s="168"/>
      <c r="D422" s="105" t="s">
        <v>186</v>
      </c>
      <c r="E422" s="169" t="s">
        <v>1</v>
      </c>
      <c r="F422" s="170" t="s">
        <v>474</v>
      </c>
      <c r="H422" s="169" t="s">
        <v>1</v>
      </c>
      <c r="K422" s="236"/>
      <c r="L422" s="168"/>
      <c r="M422" s="171"/>
      <c r="N422" s="172"/>
      <c r="O422" s="172"/>
      <c r="P422" s="172"/>
      <c r="Q422" s="172"/>
      <c r="R422" s="172"/>
      <c r="S422" s="172"/>
      <c r="T422" s="173"/>
      <c r="AT422" s="169" t="s">
        <v>186</v>
      </c>
      <c r="AU422" s="169" t="s">
        <v>80</v>
      </c>
      <c r="AV422" s="167" t="s">
        <v>76</v>
      </c>
      <c r="AW422" s="167" t="s">
        <v>29</v>
      </c>
      <c r="AX422" s="167" t="s">
        <v>72</v>
      </c>
      <c r="AY422" s="169" t="s">
        <v>176</v>
      </c>
    </row>
    <row r="423" spans="2:51" s="167" customFormat="1" ht="12">
      <c r="B423" s="168"/>
      <c r="D423" s="105" t="s">
        <v>186</v>
      </c>
      <c r="E423" s="169" t="s">
        <v>1</v>
      </c>
      <c r="F423" s="170" t="s">
        <v>475</v>
      </c>
      <c r="H423" s="169" t="s">
        <v>1</v>
      </c>
      <c r="K423" s="236"/>
      <c r="L423" s="168"/>
      <c r="M423" s="171"/>
      <c r="N423" s="172"/>
      <c r="O423" s="172"/>
      <c r="P423" s="172"/>
      <c r="Q423" s="172"/>
      <c r="R423" s="172"/>
      <c r="S423" s="172"/>
      <c r="T423" s="173"/>
      <c r="AT423" s="169" t="s">
        <v>186</v>
      </c>
      <c r="AU423" s="169" t="s">
        <v>80</v>
      </c>
      <c r="AV423" s="167" t="s">
        <v>76</v>
      </c>
      <c r="AW423" s="167" t="s">
        <v>29</v>
      </c>
      <c r="AX423" s="167" t="s">
        <v>72</v>
      </c>
      <c r="AY423" s="169" t="s">
        <v>176</v>
      </c>
    </row>
    <row r="424" spans="2:51" s="174" customFormat="1" ht="12">
      <c r="B424" s="175"/>
      <c r="D424" s="105" t="s">
        <v>186</v>
      </c>
      <c r="E424" s="176" t="s">
        <v>1</v>
      </c>
      <c r="F424" s="177" t="s">
        <v>476</v>
      </c>
      <c r="H424" s="178">
        <v>12.6</v>
      </c>
      <c r="K424" s="237"/>
      <c r="L424" s="175"/>
      <c r="M424" s="179"/>
      <c r="N424" s="180"/>
      <c r="O424" s="180"/>
      <c r="P424" s="180"/>
      <c r="Q424" s="180"/>
      <c r="R424" s="180"/>
      <c r="S424" s="180"/>
      <c r="T424" s="181"/>
      <c r="AT424" s="176" t="s">
        <v>186</v>
      </c>
      <c r="AU424" s="176" t="s">
        <v>80</v>
      </c>
      <c r="AV424" s="174" t="s">
        <v>80</v>
      </c>
      <c r="AW424" s="174" t="s">
        <v>29</v>
      </c>
      <c r="AX424" s="174" t="s">
        <v>72</v>
      </c>
      <c r="AY424" s="176" t="s">
        <v>176</v>
      </c>
    </row>
    <row r="425" spans="2:51" s="182" customFormat="1" ht="12">
      <c r="B425" s="183"/>
      <c r="D425" s="105" t="s">
        <v>186</v>
      </c>
      <c r="E425" s="184" t="s">
        <v>1</v>
      </c>
      <c r="F425" s="185" t="s">
        <v>191</v>
      </c>
      <c r="H425" s="186">
        <v>12.6</v>
      </c>
      <c r="K425" s="238"/>
      <c r="L425" s="183"/>
      <c r="M425" s="187"/>
      <c r="N425" s="188"/>
      <c r="O425" s="188"/>
      <c r="P425" s="188"/>
      <c r="Q425" s="188"/>
      <c r="R425" s="188"/>
      <c r="S425" s="188"/>
      <c r="T425" s="189"/>
      <c r="AT425" s="184" t="s">
        <v>186</v>
      </c>
      <c r="AU425" s="184" t="s">
        <v>80</v>
      </c>
      <c r="AV425" s="182" t="s">
        <v>86</v>
      </c>
      <c r="AW425" s="182" t="s">
        <v>29</v>
      </c>
      <c r="AX425" s="182" t="s">
        <v>76</v>
      </c>
      <c r="AY425" s="184" t="s">
        <v>176</v>
      </c>
    </row>
    <row r="426" spans="1:65" s="15" customFormat="1" ht="16.5" customHeight="1">
      <c r="A426" s="12"/>
      <c r="B426" s="13"/>
      <c r="C426" s="190" t="s">
        <v>334</v>
      </c>
      <c r="D426" s="190" t="s">
        <v>265</v>
      </c>
      <c r="E426" s="191" t="s">
        <v>477</v>
      </c>
      <c r="F426" s="192" t="s">
        <v>478</v>
      </c>
      <c r="G426" s="193" t="s">
        <v>181</v>
      </c>
      <c r="H426" s="194">
        <v>23.894</v>
      </c>
      <c r="I426" s="2">
        <v>0</v>
      </c>
      <c r="J426" s="195">
        <f>ROUND(I426*H426,2)</f>
        <v>0</v>
      </c>
      <c r="K426" s="193" t="s">
        <v>182</v>
      </c>
      <c r="L426" s="196"/>
      <c r="M426" s="197" t="s">
        <v>1</v>
      </c>
      <c r="N426" s="198" t="s">
        <v>37</v>
      </c>
      <c r="O426" s="100"/>
      <c r="P426" s="101">
        <f>O426*H426</f>
        <v>0</v>
      </c>
      <c r="Q426" s="101">
        <v>0</v>
      </c>
      <c r="R426" s="101">
        <f>Q426*H426</f>
        <v>0</v>
      </c>
      <c r="S426" s="101">
        <v>0</v>
      </c>
      <c r="T426" s="102">
        <f>S426*H426</f>
        <v>0</v>
      </c>
      <c r="U426" s="12"/>
      <c r="V426" s="12"/>
      <c r="W426" s="12"/>
      <c r="X426" s="12"/>
      <c r="Y426" s="12"/>
      <c r="Z426" s="12"/>
      <c r="AA426" s="12"/>
      <c r="AB426" s="12"/>
      <c r="AC426" s="12"/>
      <c r="AD426" s="12"/>
      <c r="AE426" s="12"/>
      <c r="AR426" s="103" t="s">
        <v>98</v>
      </c>
      <c r="AT426" s="103" t="s">
        <v>265</v>
      </c>
      <c r="AU426" s="103" t="s">
        <v>80</v>
      </c>
      <c r="AY426" s="5" t="s">
        <v>176</v>
      </c>
      <c r="BE426" s="104">
        <f>IF(N426="základní",J426,0)</f>
        <v>0</v>
      </c>
      <c r="BF426" s="104">
        <f>IF(N426="snížená",J426,0)</f>
        <v>0</v>
      </c>
      <c r="BG426" s="104">
        <f>IF(N426="zákl. přenesená",J426,0)</f>
        <v>0</v>
      </c>
      <c r="BH426" s="104">
        <f>IF(N426="sníž. přenesená",J426,0)</f>
        <v>0</v>
      </c>
      <c r="BI426" s="104">
        <f>IF(N426="nulová",J426,0)</f>
        <v>0</v>
      </c>
      <c r="BJ426" s="5" t="s">
        <v>76</v>
      </c>
      <c r="BK426" s="104">
        <f>ROUND(I426*H426,2)</f>
        <v>0</v>
      </c>
      <c r="BL426" s="5" t="s">
        <v>86</v>
      </c>
      <c r="BM426" s="103" t="s">
        <v>479</v>
      </c>
    </row>
    <row r="427" spans="2:51" s="174" customFormat="1" ht="12">
      <c r="B427" s="175"/>
      <c r="D427" s="105" t="s">
        <v>186</v>
      </c>
      <c r="E427" s="176" t="s">
        <v>1</v>
      </c>
      <c r="F427" s="177" t="s">
        <v>480</v>
      </c>
      <c r="H427" s="178">
        <v>18.572</v>
      </c>
      <c r="K427" s="237"/>
      <c r="L427" s="175"/>
      <c r="M427" s="179"/>
      <c r="N427" s="180"/>
      <c r="O427" s="180"/>
      <c r="P427" s="180"/>
      <c r="Q427" s="180"/>
      <c r="R427" s="180"/>
      <c r="S427" s="180"/>
      <c r="T427" s="181"/>
      <c r="AT427" s="176" t="s">
        <v>186</v>
      </c>
      <c r="AU427" s="176" t="s">
        <v>80</v>
      </c>
      <c r="AV427" s="174" t="s">
        <v>80</v>
      </c>
      <c r="AW427" s="174" t="s">
        <v>29</v>
      </c>
      <c r="AX427" s="174" t="s">
        <v>72</v>
      </c>
      <c r="AY427" s="176" t="s">
        <v>176</v>
      </c>
    </row>
    <row r="428" spans="2:51" s="174" customFormat="1" ht="12">
      <c r="B428" s="175"/>
      <c r="D428" s="105" t="s">
        <v>186</v>
      </c>
      <c r="E428" s="176" t="s">
        <v>1</v>
      </c>
      <c r="F428" s="177" t="s">
        <v>481</v>
      </c>
      <c r="H428" s="178">
        <v>3.15</v>
      </c>
      <c r="K428" s="237"/>
      <c r="L428" s="175"/>
      <c r="M428" s="179"/>
      <c r="N428" s="180"/>
      <c r="O428" s="180"/>
      <c r="P428" s="180"/>
      <c r="Q428" s="180"/>
      <c r="R428" s="180"/>
      <c r="S428" s="180"/>
      <c r="T428" s="181"/>
      <c r="AT428" s="176" t="s">
        <v>186</v>
      </c>
      <c r="AU428" s="176" t="s">
        <v>80</v>
      </c>
      <c r="AV428" s="174" t="s">
        <v>80</v>
      </c>
      <c r="AW428" s="174" t="s">
        <v>29</v>
      </c>
      <c r="AX428" s="174" t="s">
        <v>72</v>
      </c>
      <c r="AY428" s="176" t="s">
        <v>176</v>
      </c>
    </row>
    <row r="429" spans="2:51" s="182" customFormat="1" ht="12">
      <c r="B429" s="183"/>
      <c r="D429" s="105" t="s">
        <v>186</v>
      </c>
      <c r="E429" s="184" t="s">
        <v>1</v>
      </c>
      <c r="F429" s="185" t="s">
        <v>191</v>
      </c>
      <c r="H429" s="186">
        <v>21.721999999999998</v>
      </c>
      <c r="K429" s="238"/>
      <c r="L429" s="183"/>
      <c r="M429" s="187"/>
      <c r="N429" s="188"/>
      <c r="O429" s="188"/>
      <c r="P429" s="188"/>
      <c r="Q429" s="188"/>
      <c r="R429" s="188"/>
      <c r="S429" s="188"/>
      <c r="T429" s="189"/>
      <c r="AT429" s="184" t="s">
        <v>186</v>
      </c>
      <c r="AU429" s="184" t="s">
        <v>80</v>
      </c>
      <c r="AV429" s="182" t="s">
        <v>86</v>
      </c>
      <c r="AW429" s="182" t="s">
        <v>29</v>
      </c>
      <c r="AX429" s="182" t="s">
        <v>72</v>
      </c>
      <c r="AY429" s="184" t="s">
        <v>176</v>
      </c>
    </row>
    <row r="430" spans="2:51" s="174" customFormat="1" ht="12">
      <c r="B430" s="175"/>
      <c r="D430" s="105" t="s">
        <v>186</v>
      </c>
      <c r="E430" s="176" t="s">
        <v>1</v>
      </c>
      <c r="F430" s="177" t="s">
        <v>482</v>
      </c>
      <c r="H430" s="178">
        <v>23.894</v>
      </c>
      <c r="K430" s="237"/>
      <c r="L430" s="175"/>
      <c r="M430" s="179"/>
      <c r="N430" s="180"/>
      <c r="O430" s="180"/>
      <c r="P430" s="180"/>
      <c r="Q430" s="180"/>
      <c r="R430" s="180"/>
      <c r="S430" s="180"/>
      <c r="T430" s="181"/>
      <c r="AT430" s="176" t="s">
        <v>186</v>
      </c>
      <c r="AU430" s="176" t="s">
        <v>80</v>
      </c>
      <c r="AV430" s="174" t="s">
        <v>80</v>
      </c>
      <c r="AW430" s="174" t="s">
        <v>29</v>
      </c>
      <c r="AX430" s="174" t="s">
        <v>72</v>
      </c>
      <c r="AY430" s="176" t="s">
        <v>176</v>
      </c>
    </row>
    <row r="431" spans="2:51" s="182" customFormat="1" ht="12">
      <c r="B431" s="183"/>
      <c r="D431" s="105" t="s">
        <v>186</v>
      </c>
      <c r="E431" s="184" t="s">
        <v>1</v>
      </c>
      <c r="F431" s="185" t="s">
        <v>191</v>
      </c>
      <c r="H431" s="186">
        <v>23.894</v>
      </c>
      <c r="K431" s="238"/>
      <c r="L431" s="183"/>
      <c r="M431" s="187"/>
      <c r="N431" s="188"/>
      <c r="O431" s="188"/>
      <c r="P431" s="188"/>
      <c r="Q431" s="188"/>
      <c r="R431" s="188"/>
      <c r="S431" s="188"/>
      <c r="T431" s="189"/>
      <c r="AT431" s="184" t="s">
        <v>186</v>
      </c>
      <c r="AU431" s="184" t="s">
        <v>80</v>
      </c>
      <c r="AV431" s="182" t="s">
        <v>86</v>
      </c>
      <c r="AW431" s="182" t="s">
        <v>29</v>
      </c>
      <c r="AX431" s="182" t="s">
        <v>76</v>
      </c>
      <c r="AY431" s="184" t="s">
        <v>176</v>
      </c>
    </row>
    <row r="432" spans="1:65" s="15" customFormat="1" ht="37.7" customHeight="1">
      <c r="A432" s="12"/>
      <c r="B432" s="13"/>
      <c r="C432" s="92" t="s">
        <v>483</v>
      </c>
      <c r="D432" s="92" t="s">
        <v>178</v>
      </c>
      <c r="E432" s="93" t="s">
        <v>471</v>
      </c>
      <c r="F432" s="94" t="s">
        <v>472</v>
      </c>
      <c r="G432" s="95" t="s">
        <v>328</v>
      </c>
      <c r="H432" s="96">
        <v>71.12</v>
      </c>
      <c r="I432" s="1">
        <v>0</v>
      </c>
      <c r="J432" s="97">
        <f>ROUND(I432*H432,2)</f>
        <v>0</v>
      </c>
      <c r="K432" s="95" t="s">
        <v>182</v>
      </c>
      <c r="L432" s="13"/>
      <c r="M432" s="98" t="s">
        <v>1</v>
      </c>
      <c r="N432" s="99" t="s">
        <v>37</v>
      </c>
      <c r="O432" s="100"/>
      <c r="P432" s="101">
        <f>O432*H432</f>
        <v>0</v>
      </c>
      <c r="Q432" s="101">
        <v>0</v>
      </c>
      <c r="R432" s="101">
        <f>Q432*H432</f>
        <v>0</v>
      </c>
      <c r="S432" s="101">
        <v>0</v>
      </c>
      <c r="T432" s="102">
        <f>S432*H432</f>
        <v>0</v>
      </c>
      <c r="U432" s="12"/>
      <c r="V432" s="12"/>
      <c r="W432" s="12"/>
      <c r="X432" s="12"/>
      <c r="Y432" s="12"/>
      <c r="Z432" s="12"/>
      <c r="AA432" s="12"/>
      <c r="AB432" s="12"/>
      <c r="AC432" s="12"/>
      <c r="AD432" s="12"/>
      <c r="AE432" s="12"/>
      <c r="AR432" s="103" t="s">
        <v>86</v>
      </c>
      <c r="AT432" s="103" t="s">
        <v>178</v>
      </c>
      <c r="AU432" s="103" t="s">
        <v>80</v>
      </c>
      <c r="AY432" s="5" t="s">
        <v>176</v>
      </c>
      <c r="BE432" s="104">
        <f>IF(N432="základní",J432,0)</f>
        <v>0</v>
      </c>
      <c r="BF432" s="104">
        <f>IF(N432="snížená",J432,0)</f>
        <v>0</v>
      </c>
      <c r="BG432" s="104">
        <f>IF(N432="zákl. přenesená",J432,0)</f>
        <v>0</v>
      </c>
      <c r="BH432" s="104">
        <f>IF(N432="sníž. přenesená",J432,0)</f>
        <v>0</v>
      </c>
      <c r="BI432" s="104">
        <f>IF(N432="nulová",J432,0)</f>
        <v>0</v>
      </c>
      <c r="BJ432" s="5" t="s">
        <v>76</v>
      </c>
      <c r="BK432" s="104">
        <f>ROUND(I432*H432,2)</f>
        <v>0</v>
      </c>
      <c r="BL432" s="5" t="s">
        <v>86</v>
      </c>
      <c r="BM432" s="103" t="s">
        <v>484</v>
      </c>
    </row>
    <row r="433" spans="2:51" s="167" customFormat="1" ht="12">
      <c r="B433" s="168"/>
      <c r="D433" s="105" t="s">
        <v>186</v>
      </c>
      <c r="E433" s="169" t="s">
        <v>1</v>
      </c>
      <c r="F433" s="170" t="s">
        <v>485</v>
      </c>
      <c r="H433" s="169" t="s">
        <v>1</v>
      </c>
      <c r="K433" s="236"/>
      <c r="L433" s="168"/>
      <c r="M433" s="171"/>
      <c r="N433" s="172"/>
      <c r="O433" s="172"/>
      <c r="P433" s="172"/>
      <c r="Q433" s="172"/>
      <c r="R433" s="172"/>
      <c r="S433" s="172"/>
      <c r="T433" s="173"/>
      <c r="AT433" s="169" t="s">
        <v>186</v>
      </c>
      <c r="AU433" s="169" t="s">
        <v>80</v>
      </c>
      <c r="AV433" s="167" t="s">
        <v>76</v>
      </c>
      <c r="AW433" s="167" t="s">
        <v>29</v>
      </c>
      <c r="AX433" s="167" t="s">
        <v>72</v>
      </c>
      <c r="AY433" s="169" t="s">
        <v>176</v>
      </c>
    </row>
    <row r="434" spans="2:51" s="167" customFormat="1" ht="12">
      <c r="B434" s="168"/>
      <c r="D434" s="105" t="s">
        <v>186</v>
      </c>
      <c r="E434" s="169" t="s">
        <v>1</v>
      </c>
      <c r="F434" s="170" t="s">
        <v>486</v>
      </c>
      <c r="H434" s="169" t="s">
        <v>1</v>
      </c>
      <c r="K434" s="236"/>
      <c r="L434" s="168"/>
      <c r="M434" s="171"/>
      <c r="N434" s="172"/>
      <c r="O434" s="172"/>
      <c r="P434" s="172"/>
      <c r="Q434" s="172"/>
      <c r="R434" s="172"/>
      <c r="S434" s="172"/>
      <c r="T434" s="173"/>
      <c r="AT434" s="169" t="s">
        <v>186</v>
      </c>
      <c r="AU434" s="169" t="s">
        <v>80</v>
      </c>
      <c r="AV434" s="167" t="s">
        <v>76</v>
      </c>
      <c r="AW434" s="167" t="s">
        <v>29</v>
      </c>
      <c r="AX434" s="167" t="s">
        <v>72</v>
      </c>
      <c r="AY434" s="169" t="s">
        <v>176</v>
      </c>
    </row>
    <row r="435" spans="2:51" s="174" customFormat="1" ht="12">
      <c r="B435" s="175"/>
      <c r="D435" s="105" t="s">
        <v>186</v>
      </c>
      <c r="E435" s="176" t="s">
        <v>1</v>
      </c>
      <c r="F435" s="177" t="s">
        <v>487</v>
      </c>
      <c r="H435" s="178">
        <v>18</v>
      </c>
      <c r="K435" s="237"/>
      <c r="L435" s="175"/>
      <c r="M435" s="179"/>
      <c r="N435" s="180"/>
      <c r="O435" s="180"/>
      <c r="P435" s="180"/>
      <c r="Q435" s="180"/>
      <c r="R435" s="180"/>
      <c r="S435" s="180"/>
      <c r="T435" s="181"/>
      <c r="AT435" s="176" t="s">
        <v>186</v>
      </c>
      <c r="AU435" s="176" t="s">
        <v>80</v>
      </c>
      <c r="AV435" s="174" t="s">
        <v>80</v>
      </c>
      <c r="AW435" s="174" t="s">
        <v>29</v>
      </c>
      <c r="AX435" s="174" t="s">
        <v>72</v>
      </c>
      <c r="AY435" s="176" t="s">
        <v>176</v>
      </c>
    </row>
    <row r="436" spans="2:51" s="174" customFormat="1" ht="12">
      <c r="B436" s="175"/>
      <c r="D436" s="105" t="s">
        <v>186</v>
      </c>
      <c r="E436" s="176" t="s">
        <v>1</v>
      </c>
      <c r="F436" s="177" t="s">
        <v>488</v>
      </c>
      <c r="H436" s="178">
        <v>24</v>
      </c>
      <c r="K436" s="237"/>
      <c r="L436" s="175"/>
      <c r="M436" s="179"/>
      <c r="N436" s="180"/>
      <c r="O436" s="180"/>
      <c r="P436" s="180"/>
      <c r="Q436" s="180"/>
      <c r="R436" s="180"/>
      <c r="S436" s="180"/>
      <c r="T436" s="181"/>
      <c r="AT436" s="176" t="s">
        <v>186</v>
      </c>
      <c r="AU436" s="176" t="s">
        <v>80</v>
      </c>
      <c r="AV436" s="174" t="s">
        <v>80</v>
      </c>
      <c r="AW436" s="174" t="s">
        <v>29</v>
      </c>
      <c r="AX436" s="174" t="s">
        <v>72</v>
      </c>
      <c r="AY436" s="176" t="s">
        <v>176</v>
      </c>
    </row>
    <row r="437" spans="2:51" s="167" customFormat="1" ht="12">
      <c r="B437" s="168"/>
      <c r="D437" s="105" t="s">
        <v>186</v>
      </c>
      <c r="E437" s="169" t="s">
        <v>1</v>
      </c>
      <c r="F437" s="170" t="s">
        <v>489</v>
      </c>
      <c r="H437" s="169" t="s">
        <v>1</v>
      </c>
      <c r="K437" s="236"/>
      <c r="L437" s="168"/>
      <c r="M437" s="171"/>
      <c r="N437" s="172"/>
      <c r="O437" s="172"/>
      <c r="P437" s="172"/>
      <c r="Q437" s="172"/>
      <c r="R437" s="172"/>
      <c r="S437" s="172"/>
      <c r="T437" s="173"/>
      <c r="AT437" s="169" t="s">
        <v>186</v>
      </c>
      <c r="AU437" s="169" t="s">
        <v>80</v>
      </c>
      <c r="AV437" s="167" t="s">
        <v>76</v>
      </c>
      <c r="AW437" s="167" t="s">
        <v>29</v>
      </c>
      <c r="AX437" s="167" t="s">
        <v>72</v>
      </c>
      <c r="AY437" s="169" t="s">
        <v>176</v>
      </c>
    </row>
    <row r="438" spans="2:51" s="174" customFormat="1" ht="12">
      <c r="B438" s="175"/>
      <c r="D438" s="105" t="s">
        <v>186</v>
      </c>
      <c r="E438" s="176" t="s">
        <v>1</v>
      </c>
      <c r="F438" s="177" t="s">
        <v>490</v>
      </c>
      <c r="H438" s="178">
        <v>7.52</v>
      </c>
      <c r="K438" s="237"/>
      <c r="L438" s="175"/>
      <c r="M438" s="179"/>
      <c r="N438" s="180"/>
      <c r="O438" s="180"/>
      <c r="P438" s="180"/>
      <c r="Q438" s="180"/>
      <c r="R438" s="180"/>
      <c r="S438" s="180"/>
      <c r="T438" s="181"/>
      <c r="AT438" s="176" t="s">
        <v>186</v>
      </c>
      <c r="AU438" s="176" t="s">
        <v>80</v>
      </c>
      <c r="AV438" s="174" t="s">
        <v>80</v>
      </c>
      <c r="AW438" s="174" t="s">
        <v>29</v>
      </c>
      <c r="AX438" s="174" t="s">
        <v>72</v>
      </c>
      <c r="AY438" s="176" t="s">
        <v>176</v>
      </c>
    </row>
    <row r="439" spans="2:51" s="167" customFormat="1" ht="12">
      <c r="B439" s="168"/>
      <c r="D439" s="105" t="s">
        <v>186</v>
      </c>
      <c r="E439" s="169" t="s">
        <v>1</v>
      </c>
      <c r="F439" s="170" t="s">
        <v>491</v>
      </c>
      <c r="H439" s="169" t="s">
        <v>1</v>
      </c>
      <c r="K439" s="236"/>
      <c r="L439" s="168"/>
      <c r="M439" s="171"/>
      <c r="N439" s="172"/>
      <c r="O439" s="172"/>
      <c r="P439" s="172"/>
      <c r="Q439" s="172"/>
      <c r="R439" s="172"/>
      <c r="S439" s="172"/>
      <c r="T439" s="173"/>
      <c r="AT439" s="169" t="s">
        <v>186</v>
      </c>
      <c r="AU439" s="169" t="s">
        <v>80</v>
      </c>
      <c r="AV439" s="167" t="s">
        <v>76</v>
      </c>
      <c r="AW439" s="167" t="s">
        <v>29</v>
      </c>
      <c r="AX439" s="167" t="s">
        <v>72</v>
      </c>
      <c r="AY439" s="169" t="s">
        <v>176</v>
      </c>
    </row>
    <row r="440" spans="2:51" s="174" customFormat="1" ht="12">
      <c r="B440" s="175"/>
      <c r="D440" s="105" t="s">
        <v>186</v>
      </c>
      <c r="E440" s="176" t="s">
        <v>1</v>
      </c>
      <c r="F440" s="177" t="s">
        <v>492</v>
      </c>
      <c r="H440" s="178">
        <v>7.2</v>
      </c>
      <c r="K440" s="237"/>
      <c r="L440" s="175"/>
      <c r="M440" s="179"/>
      <c r="N440" s="180"/>
      <c r="O440" s="180"/>
      <c r="P440" s="180"/>
      <c r="Q440" s="180"/>
      <c r="R440" s="180"/>
      <c r="S440" s="180"/>
      <c r="T440" s="181"/>
      <c r="AT440" s="176" t="s">
        <v>186</v>
      </c>
      <c r="AU440" s="176" t="s">
        <v>80</v>
      </c>
      <c r="AV440" s="174" t="s">
        <v>80</v>
      </c>
      <c r="AW440" s="174" t="s">
        <v>29</v>
      </c>
      <c r="AX440" s="174" t="s">
        <v>72</v>
      </c>
      <c r="AY440" s="176" t="s">
        <v>176</v>
      </c>
    </row>
    <row r="441" spans="2:51" s="174" customFormat="1" ht="12">
      <c r="B441" s="175"/>
      <c r="D441" s="105" t="s">
        <v>186</v>
      </c>
      <c r="E441" s="176" t="s">
        <v>1</v>
      </c>
      <c r="F441" s="177" t="s">
        <v>493</v>
      </c>
      <c r="H441" s="178">
        <v>14.4</v>
      </c>
      <c r="K441" s="237"/>
      <c r="L441" s="175"/>
      <c r="M441" s="179"/>
      <c r="N441" s="180"/>
      <c r="O441" s="180"/>
      <c r="P441" s="180"/>
      <c r="Q441" s="180"/>
      <c r="R441" s="180"/>
      <c r="S441" s="180"/>
      <c r="T441" s="181"/>
      <c r="AT441" s="176" t="s">
        <v>186</v>
      </c>
      <c r="AU441" s="176" t="s">
        <v>80</v>
      </c>
      <c r="AV441" s="174" t="s">
        <v>80</v>
      </c>
      <c r="AW441" s="174" t="s">
        <v>29</v>
      </c>
      <c r="AX441" s="174" t="s">
        <v>72</v>
      </c>
      <c r="AY441" s="176" t="s">
        <v>176</v>
      </c>
    </row>
    <row r="442" spans="2:51" s="182" customFormat="1" ht="12">
      <c r="B442" s="183"/>
      <c r="D442" s="105" t="s">
        <v>186</v>
      </c>
      <c r="E442" s="184" t="s">
        <v>1</v>
      </c>
      <c r="F442" s="185" t="s">
        <v>191</v>
      </c>
      <c r="H442" s="186">
        <v>71.12</v>
      </c>
      <c r="K442" s="238"/>
      <c r="L442" s="183"/>
      <c r="M442" s="187"/>
      <c r="N442" s="188"/>
      <c r="O442" s="188"/>
      <c r="P442" s="188"/>
      <c r="Q442" s="188"/>
      <c r="R442" s="188"/>
      <c r="S442" s="188"/>
      <c r="T442" s="189"/>
      <c r="AT442" s="184" t="s">
        <v>186</v>
      </c>
      <c r="AU442" s="184" t="s">
        <v>80</v>
      </c>
      <c r="AV442" s="182" t="s">
        <v>86</v>
      </c>
      <c r="AW442" s="182" t="s">
        <v>29</v>
      </c>
      <c r="AX442" s="182" t="s">
        <v>76</v>
      </c>
      <c r="AY442" s="184" t="s">
        <v>176</v>
      </c>
    </row>
    <row r="443" spans="1:65" s="15" customFormat="1" ht="16.5" customHeight="1">
      <c r="A443" s="12"/>
      <c r="B443" s="13"/>
      <c r="C443" s="190" t="s">
        <v>337</v>
      </c>
      <c r="D443" s="190" t="s">
        <v>265</v>
      </c>
      <c r="E443" s="191" t="s">
        <v>477</v>
      </c>
      <c r="F443" s="192" t="s">
        <v>478</v>
      </c>
      <c r="G443" s="193" t="s">
        <v>181</v>
      </c>
      <c r="H443" s="194">
        <v>23.096</v>
      </c>
      <c r="I443" s="2">
        <v>0</v>
      </c>
      <c r="J443" s="195">
        <f>ROUND(I443*H443,2)</f>
        <v>0</v>
      </c>
      <c r="K443" s="193" t="s">
        <v>182</v>
      </c>
      <c r="L443" s="196"/>
      <c r="M443" s="197" t="s">
        <v>1</v>
      </c>
      <c r="N443" s="198" t="s">
        <v>37</v>
      </c>
      <c r="O443" s="100"/>
      <c r="P443" s="101">
        <f>O443*H443</f>
        <v>0</v>
      </c>
      <c r="Q443" s="101">
        <v>0</v>
      </c>
      <c r="R443" s="101">
        <f>Q443*H443</f>
        <v>0</v>
      </c>
      <c r="S443" s="101">
        <v>0</v>
      </c>
      <c r="T443" s="102">
        <f>S443*H443</f>
        <v>0</v>
      </c>
      <c r="U443" s="12"/>
      <c r="V443" s="12"/>
      <c r="W443" s="12"/>
      <c r="X443" s="12"/>
      <c r="Y443" s="12"/>
      <c r="Z443" s="12"/>
      <c r="AA443" s="12"/>
      <c r="AB443" s="12"/>
      <c r="AC443" s="12"/>
      <c r="AD443" s="12"/>
      <c r="AE443" s="12"/>
      <c r="AR443" s="103" t="s">
        <v>98</v>
      </c>
      <c r="AT443" s="103" t="s">
        <v>265</v>
      </c>
      <c r="AU443" s="103" t="s">
        <v>80</v>
      </c>
      <c r="AY443" s="5" t="s">
        <v>176</v>
      </c>
      <c r="BE443" s="104">
        <f>IF(N443="základní",J443,0)</f>
        <v>0</v>
      </c>
      <c r="BF443" s="104">
        <f>IF(N443="snížená",J443,0)</f>
        <v>0</v>
      </c>
      <c r="BG443" s="104">
        <f>IF(N443="zákl. přenesená",J443,0)</f>
        <v>0</v>
      </c>
      <c r="BH443" s="104">
        <f>IF(N443="sníž. přenesená",J443,0)</f>
        <v>0</v>
      </c>
      <c r="BI443" s="104">
        <f>IF(N443="nulová",J443,0)</f>
        <v>0</v>
      </c>
      <c r="BJ443" s="5" t="s">
        <v>76</v>
      </c>
      <c r="BK443" s="104">
        <f>ROUND(I443*H443,2)</f>
        <v>0</v>
      </c>
      <c r="BL443" s="5" t="s">
        <v>86</v>
      </c>
      <c r="BM443" s="103" t="s">
        <v>494</v>
      </c>
    </row>
    <row r="444" spans="2:51" s="167" customFormat="1" ht="12">
      <c r="B444" s="168"/>
      <c r="D444" s="105" t="s">
        <v>186</v>
      </c>
      <c r="E444" s="169" t="s">
        <v>1</v>
      </c>
      <c r="F444" s="170" t="s">
        <v>485</v>
      </c>
      <c r="H444" s="169" t="s">
        <v>1</v>
      </c>
      <c r="K444" s="236"/>
      <c r="L444" s="168"/>
      <c r="M444" s="171"/>
      <c r="N444" s="172"/>
      <c r="O444" s="172"/>
      <c r="P444" s="172"/>
      <c r="Q444" s="172"/>
      <c r="R444" s="172"/>
      <c r="S444" s="172"/>
      <c r="T444" s="173"/>
      <c r="AT444" s="169" t="s">
        <v>186</v>
      </c>
      <c r="AU444" s="169" t="s">
        <v>80</v>
      </c>
      <c r="AV444" s="167" t="s">
        <v>76</v>
      </c>
      <c r="AW444" s="167" t="s">
        <v>29</v>
      </c>
      <c r="AX444" s="167" t="s">
        <v>72</v>
      </c>
      <c r="AY444" s="169" t="s">
        <v>176</v>
      </c>
    </row>
    <row r="445" spans="2:51" s="167" customFormat="1" ht="12">
      <c r="B445" s="168"/>
      <c r="D445" s="105" t="s">
        <v>186</v>
      </c>
      <c r="E445" s="169" t="s">
        <v>1</v>
      </c>
      <c r="F445" s="170" t="s">
        <v>486</v>
      </c>
      <c r="H445" s="169" t="s">
        <v>1</v>
      </c>
      <c r="K445" s="236"/>
      <c r="L445" s="168"/>
      <c r="M445" s="171"/>
      <c r="N445" s="172"/>
      <c r="O445" s="172"/>
      <c r="P445" s="172"/>
      <c r="Q445" s="172"/>
      <c r="R445" s="172"/>
      <c r="S445" s="172"/>
      <c r="T445" s="173"/>
      <c r="AT445" s="169" t="s">
        <v>186</v>
      </c>
      <c r="AU445" s="169" t="s">
        <v>80</v>
      </c>
      <c r="AV445" s="167" t="s">
        <v>76</v>
      </c>
      <c r="AW445" s="167" t="s">
        <v>29</v>
      </c>
      <c r="AX445" s="167" t="s">
        <v>72</v>
      </c>
      <c r="AY445" s="169" t="s">
        <v>176</v>
      </c>
    </row>
    <row r="446" spans="2:51" s="174" customFormat="1" ht="12">
      <c r="B446" s="175"/>
      <c r="D446" s="105" t="s">
        <v>186</v>
      </c>
      <c r="E446" s="176" t="s">
        <v>1</v>
      </c>
      <c r="F446" s="177" t="s">
        <v>495</v>
      </c>
      <c r="H446" s="178">
        <v>4.5</v>
      </c>
      <c r="K446" s="237"/>
      <c r="L446" s="175"/>
      <c r="M446" s="179"/>
      <c r="N446" s="180"/>
      <c r="O446" s="180"/>
      <c r="P446" s="180"/>
      <c r="Q446" s="180"/>
      <c r="R446" s="180"/>
      <c r="S446" s="180"/>
      <c r="T446" s="181"/>
      <c r="AT446" s="176" t="s">
        <v>186</v>
      </c>
      <c r="AU446" s="176" t="s">
        <v>80</v>
      </c>
      <c r="AV446" s="174" t="s">
        <v>80</v>
      </c>
      <c r="AW446" s="174" t="s">
        <v>29</v>
      </c>
      <c r="AX446" s="174" t="s">
        <v>72</v>
      </c>
      <c r="AY446" s="176" t="s">
        <v>176</v>
      </c>
    </row>
    <row r="447" spans="2:51" s="174" customFormat="1" ht="12">
      <c r="B447" s="175"/>
      <c r="D447" s="105" t="s">
        <v>186</v>
      </c>
      <c r="E447" s="176" t="s">
        <v>1</v>
      </c>
      <c r="F447" s="177" t="s">
        <v>496</v>
      </c>
      <c r="H447" s="178">
        <v>6</v>
      </c>
      <c r="K447" s="237"/>
      <c r="L447" s="175"/>
      <c r="M447" s="179"/>
      <c r="N447" s="180"/>
      <c r="O447" s="180"/>
      <c r="P447" s="180"/>
      <c r="Q447" s="180"/>
      <c r="R447" s="180"/>
      <c r="S447" s="180"/>
      <c r="T447" s="181"/>
      <c r="AT447" s="176" t="s">
        <v>186</v>
      </c>
      <c r="AU447" s="176" t="s">
        <v>80</v>
      </c>
      <c r="AV447" s="174" t="s">
        <v>80</v>
      </c>
      <c r="AW447" s="174" t="s">
        <v>29</v>
      </c>
      <c r="AX447" s="174" t="s">
        <v>72</v>
      </c>
      <c r="AY447" s="176" t="s">
        <v>176</v>
      </c>
    </row>
    <row r="448" spans="2:51" s="167" customFormat="1" ht="12">
      <c r="B448" s="168"/>
      <c r="D448" s="105" t="s">
        <v>186</v>
      </c>
      <c r="E448" s="169" t="s">
        <v>1</v>
      </c>
      <c r="F448" s="170" t="s">
        <v>489</v>
      </c>
      <c r="H448" s="169" t="s">
        <v>1</v>
      </c>
      <c r="K448" s="236"/>
      <c r="L448" s="168"/>
      <c r="M448" s="171"/>
      <c r="N448" s="172"/>
      <c r="O448" s="172"/>
      <c r="P448" s="172"/>
      <c r="Q448" s="172"/>
      <c r="R448" s="172"/>
      <c r="S448" s="172"/>
      <c r="T448" s="173"/>
      <c r="AT448" s="169" t="s">
        <v>186</v>
      </c>
      <c r="AU448" s="169" t="s">
        <v>80</v>
      </c>
      <c r="AV448" s="167" t="s">
        <v>76</v>
      </c>
      <c r="AW448" s="167" t="s">
        <v>29</v>
      </c>
      <c r="AX448" s="167" t="s">
        <v>72</v>
      </c>
      <c r="AY448" s="169" t="s">
        <v>176</v>
      </c>
    </row>
    <row r="449" spans="2:51" s="174" customFormat="1" ht="12">
      <c r="B449" s="175"/>
      <c r="D449" s="105" t="s">
        <v>186</v>
      </c>
      <c r="E449" s="176" t="s">
        <v>1</v>
      </c>
      <c r="F449" s="177" t="s">
        <v>497</v>
      </c>
      <c r="H449" s="178">
        <v>3.008</v>
      </c>
      <c r="K449" s="237"/>
      <c r="L449" s="175"/>
      <c r="M449" s="179"/>
      <c r="N449" s="180"/>
      <c r="O449" s="180"/>
      <c r="P449" s="180"/>
      <c r="Q449" s="180"/>
      <c r="R449" s="180"/>
      <c r="S449" s="180"/>
      <c r="T449" s="181"/>
      <c r="AT449" s="176" t="s">
        <v>186</v>
      </c>
      <c r="AU449" s="176" t="s">
        <v>80</v>
      </c>
      <c r="AV449" s="174" t="s">
        <v>80</v>
      </c>
      <c r="AW449" s="174" t="s">
        <v>29</v>
      </c>
      <c r="AX449" s="174" t="s">
        <v>72</v>
      </c>
      <c r="AY449" s="176" t="s">
        <v>176</v>
      </c>
    </row>
    <row r="450" spans="2:51" s="167" customFormat="1" ht="12">
      <c r="B450" s="168"/>
      <c r="D450" s="105" t="s">
        <v>186</v>
      </c>
      <c r="E450" s="169" t="s">
        <v>1</v>
      </c>
      <c r="F450" s="170" t="s">
        <v>491</v>
      </c>
      <c r="H450" s="169" t="s">
        <v>1</v>
      </c>
      <c r="K450" s="236"/>
      <c r="L450" s="168"/>
      <c r="M450" s="171"/>
      <c r="N450" s="172"/>
      <c r="O450" s="172"/>
      <c r="P450" s="172"/>
      <c r="Q450" s="172"/>
      <c r="R450" s="172"/>
      <c r="S450" s="172"/>
      <c r="T450" s="173"/>
      <c r="AT450" s="169" t="s">
        <v>186</v>
      </c>
      <c r="AU450" s="169" t="s">
        <v>80</v>
      </c>
      <c r="AV450" s="167" t="s">
        <v>76</v>
      </c>
      <c r="AW450" s="167" t="s">
        <v>29</v>
      </c>
      <c r="AX450" s="167" t="s">
        <v>72</v>
      </c>
      <c r="AY450" s="169" t="s">
        <v>176</v>
      </c>
    </row>
    <row r="451" spans="2:51" s="174" customFormat="1" ht="12">
      <c r="B451" s="175"/>
      <c r="D451" s="105" t="s">
        <v>186</v>
      </c>
      <c r="E451" s="176" t="s">
        <v>1</v>
      </c>
      <c r="F451" s="177" t="s">
        <v>498</v>
      </c>
      <c r="H451" s="178">
        <v>3.168</v>
      </c>
      <c r="K451" s="237"/>
      <c r="L451" s="175"/>
      <c r="M451" s="179"/>
      <c r="N451" s="180"/>
      <c r="O451" s="180"/>
      <c r="P451" s="180"/>
      <c r="Q451" s="180"/>
      <c r="R451" s="180"/>
      <c r="S451" s="180"/>
      <c r="T451" s="181"/>
      <c r="AT451" s="176" t="s">
        <v>186</v>
      </c>
      <c r="AU451" s="176" t="s">
        <v>80</v>
      </c>
      <c r="AV451" s="174" t="s">
        <v>80</v>
      </c>
      <c r="AW451" s="174" t="s">
        <v>29</v>
      </c>
      <c r="AX451" s="174" t="s">
        <v>72</v>
      </c>
      <c r="AY451" s="176" t="s">
        <v>176</v>
      </c>
    </row>
    <row r="452" spans="2:51" s="174" customFormat="1" ht="12">
      <c r="B452" s="175"/>
      <c r="D452" s="105" t="s">
        <v>186</v>
      </c>
      <c r="E452" s="176" t="s">
        <v>1</v>
      </c>
      <c r="F452" s="177" t="s">
        <v>499</v>
      </c>
      <c r="H452" s="178">
        <v>4.32</v>
      </c>
      <c r="K452" s="237"/>
      <c r="L452" s="175"/>
      <c r="M452" s="179"/>
      <c r="N452" s="180"/>
      <c r="O452" s="180"/>
      <c r="P452" s="180"/>
      <c r="Q452" s="180"/>
      <c r="R452" s="180"/>
      <c r="S452" s="180"/>
      <c r="T452" s="181"/>
      <c r="AT452" s="176" t="s">
        <v>186</v>
      </c>
      <c r="AU452" s="176" t="s">
        <v>80</v>
      </c>
      <c r="AV452" s="174" t="s">
        <v>80</v>
      </c>
      <c r="AW452" s="174" t="s">
        <v>29</v>
      </c>
      <c r="AX452" s="174" t="s">
        <v>72</v>
      </c>
      <c r="AY452" s="176" t="s">
        <v>176</v>
      </c>
    </row>
    <row r="453" spans="2:51" s="182" customFormat="1" ht="12">
      <c r="B453" s="183"/>
      <c r="D453" s="105" t="s">
        <v>186</v>
      </c>
      <c r="E453" s="184" t="s">
        <v>1</v>
      </c>
      <c r="F453" s="185" t="s">
        <v>191</v>
      </c>
      <c r="H453" s="186">
        <v>20.996</v>
      </c>
      <c r="K453" s="238"/>
      <c r="L453" s="183"/>
      <c r="M453" s="187"/>
      <c r="N453" s="188"/>
      <c r="O453" s="188"/>
      <c r="P453" s="188"/>
      <c r="Q453" s="188"/>
      <c r="R453" s="188"/>
      <c r="S453" s="188"/>
      <c r="T453" s="189"/>
      <c r="AT453" s="184" t="s">
        <v>186</v>
      </c>
      <c r="AU453" s="184" t="s">
        <v>80</v>
      </c>
      <c r="AV453" s="182" t="s">
        <v>86</v>
      </c>
      <c r="AW453" s="182" t="s">
        <v>29</v>
      </c>
      <c r="AX453" s="182" t="s">
        <v>72</v>
      </c>
      <c r="AY453" s="184" t="s">
        <v>176</v>
      </c>
    </row>
    <row r="454" spans="2:51" s="174" customFormat="1" ht="12">
      <c r="B454" s="175"/>
      <c r="D454" s="105" t="s">
        <v>186</v>
      </c>
      <c r="E454" s="176" t="s">
        <v>1</v>
      </c>
      <c r="F454" s="177" t="s">
        <v>500</v>
      </c>
      <c r="H454" s="178">
        <v>23.096</v>
      </c>
      <c r="K454" s="237"/>
      <c r="L454" s="175"/>
      <c r="M454" s="179"/>
      <c r="N454" s="180"/>
      <c r="O454" s="180"/>
      <c r="P454" s="180"/>
      <c r="Q454" s="180"/>
      <c r="R454" s="180"/>
      <c r="S454" s="180"/>
      <c r="T454" s="181"/>
      <c r="AT454" s="176" t="s">
        <v>186</v>
      </c>
      <c r="AU454" s="176" t="s">
        <v>80</v>
      </c>
      <c r="AV454" s="174" t="s">
        <v>80</v>
      </c>
      <c r="AW454" s="174" t="s">
        <v>29</v>
      </c>
      <c r="AX454" s="174" t="s">
        <v>72</v>
      </c>
      <c r="AY454" s="176" t="s">
        <v>176</v>
      </c>
    </row>
    <row r="455" spans="2:51" s="182" customFormat="1" ht="12">
      <c r="B455" s="183"/>
      <c r="D455" s="105" t="s">
        <v>186</v>
      </c>
      <c r="E455" s="184" t="s">
        <v>1</v>
      </c>
      <c r="F455" s="185" t="s">
        <v>191</v>
      </c>
      <c r="H455" s="186">
        <v>23.096</v>
      </c>
      <c r="K455" s="238"/>
      <c r="L455" s="183"/>
      <c r="M455" s="187"/>
      <c r="N455" s="188"/>
      <c r="O455" s="188"/>
      <c r="P455" s="188"/>
      <c r="Q455" s="188"/>
      <c r="R455" s="188"/>
      <c r="S455" s="188"/>
      <c r="T455" s="189"/>
      <c r="AT455" s="184" t="s">
        <v>186</v>
      </c>
      <c r="AU455" s="184" t="s">
        <v>80</v>
      </c>
      <c r="AV455" s="182" t="s">
        <v>86</v>
      </c>
      <c r="AW455" s="182" t="s">
        <v>29</v>
      </c>
      <c r="AX455" s="182" t="s">
        <v>76</v>
      </c>
      <c r="AY455" s="184" t="s">
        <v>176</v>
      </c>
    </row>
    <row r="456" spans="1:65" s="15" customFormat="1" ht="44.25" customHeight="1">
      <c r="A456" s="12"/>
      <c r="B456" s="13"/>
      <c r="C456" s="92" t="s">
        <v>501</v>
      </c>
      <c r="D456" s="92" t="s">
        <v>178</v>
      </c>
      <c r="E456" s="93" t="s">
        <v>502</v>
      </c>
      <c r="F456" s="94" t="s">
        <v>503</v>
      </c>
      <c r="G456" s="95" t="s">
        <v>181</v>
      </c>
      <c r="H456" s="96">
        <v>7.987</v>
      </c>
      <c r="I456" s="1">
        <v>0</v>
      </c>
      <c r="J456" s="97">
        <f>ROUND(I456*H456,2)</f>
        <v>0</v>
      </c>
      <c r="K456" s="95" t="s">
        <v>182</v>
      </c>
      <c r="L456" s="13"/>
      <c r="M456" s="98" t="s">
        <v>1</v>
      </c>
      <c r="N456" s="99" t="s">
        <v>37</v>
      </c>
      <c r="O456" s="100"/>
      <c r="P456" s="101">
        <f>O456*H456</f>
        <v>0</v>
      </c>
      <c r="Q456" s="101">
        <v>0</v>
      </c>
      <c r="R456" s="101">
        <f>Q456*H456</f>
        <v>0</v>
      </c>
      <c r="S456" s="101">
        <v>0</v>
      </c>
      <c r="T456" s="102">
        <f>S456*H456</f>
        <v>0</v>
      </c>
      <c r="U456" s="12"/>
      <c r="V456" s="12"/>
      <c r="W456" s="12"/>
      <c r="X456" s="12"/>
      <c r="Y456" s="12"/>
      <c r="Z456" s="12"/>
      <c r="AA456" s="12"/>
      <c r="AB456" s="12"/>
      <c r="AC456" s="12"/>
      <c r="AD456" s="12"/>
      <c r="AE456" s="12"/>
      <c r="AR456" s="103" t="s">
        <v>86</v>
      </c>
      <c r="AT456" s="103" t="s">
        <v>178</v>
      </c>
      <c r="AU456" s="103" t="s">
        <v>80</v>
      </c>
      <c r="AY456" s="5" t="s">
        <v>176</v>
      </c>
      <c r="BE456" s="104">
        <f>IF(N456="základní",J456,0)</f>
        <v>0</v>
      </c>
      <c r="BF456" s="104">
        <f>IF(N456="snížená",J456,0)</f>
        <v>0</v>
      </c>
      <c r="BG456" s="104">
        <f>IF(N456="zákl. přenesená",J456,0)</f>
        <v>0</v>
      </c>
      <c r="BH456" s="104">
        <f>IF(N456="sníž. přenesená",J456,0)</f>
        <v>0</v>
      </c>
      <c r="BI456" s="104">
        <f>IF(N456="nulová",J456,0)</f>
        <v>0</v>
      </c>
      <c r="BJ456" s="5" t="s">
        <v>76</v>
      </c>
      <c r="BK456" s="104">
        <f>ROUND(I456*H456,2)</f>
        <v>0</v>
      </c>
      <c r="BL456" s="5" t="s">
        <v>86</v>
      </c>
      <c r="BM456" s="103" t="s">
        <v>504</v>
      </c>
    </row>
    <row r="457" spans="2:51" s="167" customFormat="1" ht="12">
      <c r="B457" s="168"/>
      <c r="D457" s="105" t="s">
        <v>186</v>
      </c>
      <c r="E457" s="169" t="s">
        <v>1</v>
      </c>
      <c r="F457" s="170" t="s">
        <v>505</v>
      </c>
      <c r="H457" s="169" t="s">
        <v>1</v>
      </c>
      <c r="K457" s="236"/>
      <c r="L457" s="168"/>
      <c r="M457" s="171"/>
      <c r="N457" s="172"/>
      <c r="O457" s="172"/>
      <c r="P457" s="172"/>
      <c r="Q457" s="172"/>
      <c r="R457" s="172"/>
      <c r="S457" s="172"/>
      <c r="T457" s="173"/>
      <c r="AT457" s="169" t="s">
        <v>186</v>
      </c>
      <c r="AU457" s="169" t="s">
        <v>80</v>
      </c>
      <c r="AV457" s="167" t="s">
        <v>76</v>
      </c>
      <c r="AW457" s="167" t="s">
        <v>29</v>
      </c>
      <c r="AX457" s="167" t="s">
        <v>72</v>
      </c>
      <c r="AY457" s="169" t="s">
        <v>176</v>
      </c>
    </row>
    <row r="458" spans="2:51" s="167" customFormat="1" ht="12">
      <c r="B458" s="168"/>
      <c r="D458" s="105" t="s">
        <v>186</v>
      </c>
      <c r="E458" s="169" t="s">
        <v>1</v>
      </c>
      <c r="F458" s="170" t="s">
        <v>506</v>
      </c>
      <c r="H458" s="169" t="s">
        <v>1</v>
      </c>
      <c r="K458" s="236"/>
      <c r="L458" s="168"/>
      <c r="M458" s="171"/>
      <c r="N458" s="172"/>
      <c r="O458" s="172"/>
      <c r="P458" s="172"/>
      <c r="Q458" s="172"/>
      <c r="R458" s="172"/>
      <c r="S458" s="172"/>
      <c r="T458" s="173"/>
      <c r="AT458" s="169" t="s">
        <v>186</v>
      </c>
      <c r="AU458" s="169" t="s">
        <v>80</v>
      </c>
      <c r="AV458" s="167" t="s">
        <v>76</v>
      </c>
      <c r="AW458" s="167" t="s">
        <v>29</v>
      </c>
      <c r="AX458" s="167" t="s">
        <v>72</v>
      </c>
      <c r="AY458" s="169" t="s">
        <v>176</v>
      </c>
    </row>
    <row r="459" spans="2:51" s="174" customFormat="1" ht="12">
      <c r="B459" s="175"/>
      <c r="D459" s="105" t="s">
        <v>186</v>
      </c>
      <c r="E459" s="176" t="s">
        <v>1</v>
      </c>
      <c r="F459" s="177" t="s">
        <v>507</v>
      </c>
      <c r="H459" s="178">
        <v>21.517</v>
      </c>
      <c r="K459" s="237"/>
      <c r="L459" s="175"/>
      <c r="M459" s="179"/>
      <c r="N459" s="180"/>
      <c r="O459" s="180"/>
      <c r="P459" s="180"/>
      <c r="Q459" s="180"/>
      <c r="R459" s="180"/>
      <c r="S459" s="180"/>
      <c r="T459" s="181"/>
      <c r="AT459" s="176" t="s">
        <v>186</v>
      </c>
      <c r="AU459" s="176" t="s">
        <v>80</v>
      </c>
      <c r="AV459" s="174" t="s">
        <v>80</v>
      </c>
      <c r="AW459" s="174" t="s">
        <v>29</v>
      </c>
      <c r="AX459" s="174" t="s">
        <v>72</v>
      </c>
      <c r="AY459" s="176" t="s">
        <v>176</v>
      </c>
    </row>
    <row r="460" spans="2:51" s="174" customFormat="1" ht="12">
      <c r="B460" s="175"/>
      <c r="D460" s="105" t="s">
        <v>186</v>
      </c>
      <c r="E460" s="176" t="s">
        <v>1</v>
      </c>
      <c r="F460" s="177" t="s">
        <v>508</v>
      </c>
      <c r="H460" s="178">
        <v>-13.53</v>
      </c>
      <c r="K460" s="237"/>
      <c r="L460" s="175"/>
      <c r="M460" s="179"/>
      <c r="N460" s="180"/>
      <c r="O460" s="180"/>
      <c r="P460" s="180"/>
      <c r="Q460" s="180"/>
      <c r="R460" s="180"/>
      <c r="S460" s="180"/>
      <c r="T460" s="181"/>
      <c r="AT460" s="176" t="s">
        <v>186</v>
      </c>
      <c r="AU460" s="176" t="s">
        <v>80</v>
      </c>
      <c r="AV460" s="174" t="s">
        <v>80</v>
      </c>
      <c r="AW460" s="174" t="s">
        <v>29</v>
      </c>
      <c r="AX460" s="174" t="s">
        <v>72</v>
      </c>
      <c r="AY460" s="176" t="s">
        <v>176</v>
      </c>
    </row>
    <row r="461" spans="2:51" s="182" customFormat="1" ht="12">
      <c r="B461" s="183"/>
      <c r="D461" s="105" t="s">
        <v>186</v>
      </c>
      <c r="E461" s="184" t="s">
        <v>1</v>
      </c>
      <c r="F461" s="185" t="s">
        <v>191</v>
      </c>
      <c r="H461" s="186">
        <v>7.987</v>
      </c>
      <c r="K461" s="238"/>
      <c r="L461" s="183"/>
      <c r="M461" s="187"/>
      <c r="N461" s="188"/>
      <c r="O461" s="188"/>
      <c r="P461" s="188"/>
      <c r="Q461" s="188"/>
      <c r="R461" s="188"/>
      <c r="S461" s="188"/>
      <c r="T461" s="189"/>
      <c r="AT461" s="184" t="s">
        <v>186</v>
      </c>
      <c r="AU461" s="184" t="s">
        <v>80</v>
      </c>
      <c r="AV461" s="182" t="s">
        <v>86</v>
      </c>
      <c r="AW461" s="182" t="s">
        <v>29</v>
      </c>
      <c r="AX461" s="182" t="s">
        <v>76</v>
      </c>
      <c r="AY461" s="184" t="s">
        <v>176</v>
      </c>
    </row>
    <row r="462" spans="1:65" s="15" customFormat="1" ht="24.2" customHeight="1">
      <c r="A462" s="12"/>
      <c r="B462" s="13"/>
      <c r="C462" s="190" t="s">
        <v>343</v>
      </c>
      <c r="D462" s="190" t="s">
        <v>265</v>
      </c>
      <c r="E462" s="191" t="s">
        <v>347</v>
      </c>
      <c r="F462" s="192" t="s">
        <v>348</v>
      </c>
      <c r="G462" s="193" t="s">
        <v>181</v>
      </c>
      <c r="H462" s="194">
        <v>8.386</v>
      </c>
      <c r="I462" s="2">
        <v>0</v>
      </c>
      <c r="J462" s="195">
        <f>ROUND(I462*H462,2)</f>
        <v>0</v>
      </c>
      <c r="K462" s="193" t="s">
        <v>182</v>
      </c>
      <c r="L462" s="196"/>
      <c r="M462" s="197" t="s">
        <v>1</v>
      </c>
      <c r="N462" s="198" t="s">
        <v>37</v>
      </c>
      <c r="O462" s="100"/>
      <c r="P462" s="101">
        <f>O462*H462</f>
        <v>0</v>
      </c>
      <c r="Q462" s="101">
        <v>0</v>
      </c>
      <c r="R462" s="101">
        <f>Q462*H462</f>
        <v>0</v>
      </c>
      <c r="S462" s="101">
        <v>0</v>
      </c>
      <c r="T462" s="102">
        <f>S462*H462</f>
        <v>0</v>
      </c>
      <c r="U462" s="12"/>
      <c r="V462" s="12"/>
      <c r="W462" s="12"/>
      <c r="X462" s="12"/>
      <c r="Y462" s="12"/>
      <c r="Z462" s="12"/>
      <c r="AA462" s="12"/>
      <c r="AB462" s="12"/>
      <c r="AC462" s="12"/>
      <c r="AD462" s="12"/>
      <c r="AE462" s="12"/>
      <c r="AR462" s="103" t="s">
        <v>98</v>
      </c>
      <c r="AT462" s="103" t="s">
        <v>265</v>
      </c>
      <c r="AU462" s="103" t="s">
        <v>80</v>
      </c>
      <c r="AY462" s="5" t="s">
        <v>176</v>
      </c>
      <c r="BE462" s="104">
        <f>IF(N462="základní",J462,0)</f>
        <v>0</v>
      </c>
      <c r="BF462" s="104">
        <f>IF(N462="snížená",J462,0)</f>
        <v>0</v>
      </c>
      <c r="BG462" s="104">
        <f>IF(N462="zákl. přenesená",J462,0)</f>
        <v>0</v>
      </c>
      <c r="BH462" s="104">
        <f>IF(N462="sníž. přenesená",J462,0)</f>
        <v>0</v>
      </c>
      <c r="BI462" s="104">
        <f>IF(N462="nulová",J462,0)</f>
        <v>0</v>
      </c>
      <c r="BJ462" s="5" t="s">
        <v>76</v>
      </c>
      <c r="BK462" s="104">
        <f>ROUND(I462*H462,2)</f>
        <v>0</v>
      </c>
      <c r="BL462" s="5" t="s">
        <v>86</v>
      </c>
      <c r="BM462" s="103" t="s">
        <v>509</v>
      </c>
    </row>
    <row r="463" spans="2:51" s="174" customFormat="1" ht="12">
      <c r="B463" s="175"/>
      <c r="D463" s="105" t="s">
        <v>186</v>
      </c>
      <c r="E463" s="176" t="s">
        <v>1</v>
      </c>
      <c r="F463" s="177" t="s">
        <v>510</v>
      </c>
      <c r="H463" s="178">
        <v>8.386</v>
      </c>
      <c r="K463" s="237"/>
      <c r="L463" s="175"/>
      <c r="M463" s="179"/>
      <c r="N463" s="180"/>
      <c r="O463" s="180"/>
      <c r="P463" s="180"/>
      <c r="Q463" s="180"/>
      <c r="R463" s="180"/>
      <c r="S463" s="180"/>
      <c r="T463" s="181"/>
      <c r="AT463" s="176" t="s">
        <v>186</v>
      </c>
      <c r="AU463" s="176" t="s">
        <v>80</v>
      </c>
      <c r="AV463" s="174" t="s">
        <v>80</v>
      </c>
      <c r="AW463" s="174" t="s">
        <v>29</v>
      </c>
      <c r="AX463" s="174" t="s">
        <v>72</v>
      </c>
      <c r="AY463" s="176" t="s">
        <v>176</v>
      </c>
    </row>
    <row r="464" spans="2:51" s="182" customFormat="1" ht="12">
      <c r="B464" s="183"/>
      <c r="D464" s="105" t="s">
        <v>186</v>
      </c>
      <c r="E464" s="184" t="s">
        <v>1</v>
      </c>
      <c r="F464" s="185" t="s">
        <v>191</v>
      </c>
      <c r="H464" s="186">
        <v>8.386</v>
      </c>
      <c r="K464" s="238"/>
      <c r="L464" s="183"/>
      <c r="M464" s="187"/>
      <c r="N464" s="188"/>
      <c r="O464" s="188"/>
      <c r="P464" s="188"/>
      <c r="Q464" s="188"/>
      <c r="R464" s="188"/>
      <c r="S464" s="188"/>
      <c r="T464" s="189"/>
      <c r="AT464" s="184" t="s">
        <v>186</v>
      </c>
      <c r="AU464" s="184" t="s">
        <v>80</v>
      </c>
      <c r="AV464" s="182" t="s">
        <v>86</v>
      </c>
      <c r="AW464" s="182" t="s">
        <v>29</v>
      </c>
      <c r="AX464" s="182" t="s">
        <v>76</v>
      </c>
      <c r="AY464" s="184" t="s">
        <v>176</v>
      </c>
    </row>
    <row r="465" spans="1:65" s="15" customFormat="1" ht="48.95" customHeight="1">
      <c r="A465" s="12"/>
      <c r="B465" s="13"/>
      <c r="C465" s="92" t="s">
        <v>511</v>
      </c>
      <c r="D465" s="92" t="s">
        <v>178</v>
      </c>
      <c r="E465" s="93" t="s">
        <v>512</v>
      </c>
      <c r="F465" s="94" t="s">
        <v>513</v>
      </c>
      <c r="G465" s="95" t="s">
        <v>181</v>
      </c>
      <c r="H465" s="96">
        <v>0.973</v>
      </c>
      <c r="I465" s="1">
        <v>0</v>
      </c>
      <c r="J465" s="97">
        <f>ROUND(I465*H465,2)</f>
        <v>0</v>
      </c>
      <c r="K465" s="95" t="s">
        <v>182</v>
      </c>
      <c r="L465" s="13"/>
      <c r="M465" s="98" t="s">
        <v>1</v>
      </c>
      <c r="N465" s="99" t="s">
        <v>37</v>
      </c>
      <c r="O465" s="100"/>
      <c r="P465" s="101">
        <f>O465*H465</f>
        <v>0</v>
      </c>
      <c r="Q465" s="101">
        <v>0</v>
      </c>
      <c r="R465" s="101">
        <f>Q465*H465</f>
        <v>0</v>
      </c>
      <c r="S465" s="101">
        <v>0</v>
      </c>
      <c r="T465" s="102">
        <f>S465*H465</f>
        <v>0</v>
      </c>
      <c r="U465" s="12"/>
      <c r="V465" s="12"/>
      <c r="W465" s="12"/>
      <c r="X465" s="12"/>
      <c r="Y465" s="12"/>
      <c r="Z465" s="12"/>
      <c r="AA465" s="12"/>
      <c r="AB465" s="12"/>
      <c r="AC465" s="12"/>
      <c r="AD465" s="12"/>
      <c r="AE465" s="12"/>
      <c r="AR465" s="103" t="s">
        <v>86</v>
      </c>
      <c r="AT465" s="103" t="s">
        <v>178</v>
      </c>
      <c r="AU465" s="103" t="s">
        <v>80</v>
      </c>
      <c r="AY465" s="5" t="s">
        <v>176</v>
      </c>
      <c r="BE465" s="104">
        <f>IF(N465="základní",J465,0)</f>
        <v>0</v>
      </c>
      <c r="BF465" s="104">
        <f>IF(N465="snížená",J465,0)</f>
        <v>0</v>
      </c>
      <c r="BG465" s="104">
        <f>IF(N465="zákl. přenesená",J465,0)</f>
        <v>0</v>
      </c>
      <c r="BH465" s="104">
        <f>IF(N465="sníž. přenesená",J465,0)</f>
        <v>0</v>
      </c>
      <c r="BI465" s="104">
        <f>IF(N465="nulová",J465,0)</f>
        <v>0</v>
      </c>
      <c r="BJ465" s="5" t="s">
        <v>76</v>
      </c>
      <c r="BK465" s="104">
        <f>ROUND(I465*H465,2)</f>
        <v>0</v>
      </c>
      <c r="BL465" s="5" t="s">
        <v>86</v>
      </c>
      <c r="BM465" s="103" t="s">
        <v>514</v>
      </c>
    </row>
    <row r="466" spans="2:51" s="167" customFormat="1" ht="12">
      <c r="B466" s="168"/>
      <c r="D466" s="105" t="s">
        <v>186</v>
      </c>
      <c r="E466" s="169" t="s">
        <v>1</v>
      </c>
      <c r="F466" s="170" t="s">
        <v>515</v>
      </c>
      <c r="H466" s="169" t="s">
        <v>1</v>
      </c>
      <c r="K466" s="236"/>
      <c r="L466" s="168"/>
      <c r="M466" s="171"/>
      <c r="N466" s="172"/>
      <c r="O466" s="172"/>
      <c r="P466" s="172"/>
      <c r="Q466" s="172"/>
      <c r="R466" s="172"/>
      <c r="S466" s="172"/>
      <c r="T466" s="173"/>
      <c r="AT466" s="169" t="s">
        <v>186</v>
      </c>
      <c r="AU466" s="169" t="s">
        <v>80</v>
      </c>
      <c r="AV466" s="167" t="s">
        <v>76</v>
      </c>
      <c r="AW466" s="167" t="s">
        <v>29</v>
      </c>
      <c r="AX466" s="167" t="s">
        <v>72</v>
      </c>
      <c r="AY466" s="169" t="s">
        <v>176</v>
      </c>
    </row>
    <row r="467" spans="2:51" s="167" customFormat="1" ht="12">
      <c r="B467" s="168"/>
      <c r="D467" s="105" t="s">
        <v>186</v>
      </c>
      <c r="E467" s="169" t="s">
        <v>1</v>
      </c>
      <c r="F467" s="170" t="s">
        <v>516</v>
      </c>
      <c r="H467" s="169" t="s">
        <v>1</v>
      </c>
      <c r="K467" s="236"/>
      <c r="L467" s="168"/>
      <c r="M467" s="171"/>
      <c r="N467" s="172"/>
      <c r="O467" s="172"/>
      <c r="P467" s="172"/>
      <c r="Q467" s="172"/>
      <c r="R467" s="172"/>
      <c r="S467" s="172"/>
      <c r="T467" s="173"/>
      <c r="AT467" s="169" t="s">
        <v>186</v>
      </c>
      <c r="AU467" s="169" t="s">
        <v>80</v>
      </c>
      <c r="AV467" s="167" t="s">
        <v>76</v>
      </c>
      <c r="AW467" s="167" t="s">
        <v>29</v>
      </c>
      <c r="AX467" s="167" t="s">
        <v>72</v>
      </c>
      <c r="AY467" s="169" t="s">
        <v>176</v>
      </c>
    </row>
    <row r="468" spans="2:51" s="174" customFormat="1" ht="12">
      <c r="B468" s="175"/>
      <c r="D468" s="105" t="s">
        <v>186</v>
      </c>
      <c r="E468" s="176" t="s">
        <v>1</v>
      </c>
      <c r="F468" s="177" t="s">
        <v>517</v>
      </c>
      <c r="H468" s="178">
        <v>0.973</v>
      </c>
      <c r="K468" s="237"/>
      <c r="L468" s="175"/>
      <c r="M468" s="179"/>
      <c r="N468" s="180"/>
      <c r="O468" s="180"/>
      <c r="P468" s="180"/>
      <c r="Q468" s="180"/>
      <c r="R468" s="180"/>
      <c r="S468" s="180"/>
      <c r="T468" s="181"/>
      <c r="AT468" s="176" t="s">
        <v>186</v>
      </c>
      <c r="AU468" s="176" t="s">
        <v>80</v>
      </c>
      <c r="AV468" s="174" t="s">
        <v>80</v>
      </c>
      <c r="AW468" s="174" t="s">
        <v>29</v>
      </c>
      <c r="AX468" s="174" t="s">
        <v>72</v>
      </c>
      <c r="AY468" s="176" t="s">
        <v>176</v>
      </c>
    </row>
    <row r="469" spans="2:51" s="182" customFormat="1" ht="12">
      <c r="B469" s="183"/>
      <c r="D469" s="105" t="s">
        <v>186</v>
      </c>
      <c r="E469" s="184" t="s">
        <v>1</v>
      </c>
      <c r="F469" s="185" t="s">
        <v>191</v>
      </c>
      <c r="H469" s="186">
        <v>0.973</v>
      </c>
      <c r="K469" s="238"/>
      <c r="L469" s="183"/>
      <c r="M469" s="187"/>
      <c r="N469" s="188"/>
      <c r="O469" s="188"/>
      <c r="P469" s="188"/>
      <c r="Q469" s="188"/>
      <c r="R469" s="188"/>
      <c r="S469" s="188"/>
      <c r="T469" s="189"/>
      <c r="AT469" s="184" t="s">
        <v>186</v>
      </c>
      <c r="AU469" s="184" t="s">
        <v>80</v>
      </c>
      <c r="AV469" s="182" t="s">
        <v>86</v>
      </c>
      <c r="AW469" s="182" t="s">
        <v>29</v>
      </c>
      <c r="AX469" s="182" t="s">
        <v>76</v>
      </c>
      <c r="AY469" s="184" t="s">
        <v>176</v>
      </c>
    </row>
    <row r="470" spans="1:65" s="15" customFormat="1" ht="24.2" customHeight="1">
      <c r="A470" s="12"/>
      <c r="B470" s="13"/>
      <c r="C470" s="190" t="s">
        <v>349</v>
      </c>
      <c r="D470" s="190" t="s">
        <v>265</v>
      </c>
      <c r="E470" s="191" t="s">
        <v>518</v>
      </c>
      <c r="F470" s="192" t="s">
        <v>519</v>
      </c>
      <c r="G470" s="193" t="s">
        <v>181</v>
      </c>
      <c r="H470" s="194">
        <v>1.022</v>
      </c>
      <c r="I470" s="2">
        <v>0</v>
      </c>
      <c r="J470" s="195">
        <f>ROUND(I470*H470,2)</f>
        <v>0</v>
      </c>
      <c r="K470" s="193" t="s">
        <v>182</v>
      </c>
      <c r="L470" s="196"/>
      <c r="M470" s="197" t="s">
        <v>1</v>
      </c>
      <c r="N470" s="198" t="s">
        <v>37</v>
      </c>
      <c r="O470" s="100"/>
      <c r="P470" s="101">
        <f>O470*H470</f>
        <v>0</v>
      </c>
      <c r="Q470" s="101">
        <v>0</v>
      </c>
      <c r="R470" s="101">
        <f>Q470*H470</f>
        <v>0</v>
      </c>
      <c r="S470" s="101">
        <v>0</v>
      </c>
      <c r="T470" s="102">
        <f>S470*H470</f>
        <v>0</v>
      </c>
      <c r="U470" s="12"/>
      <c r="V470" s="12"/>
      <c r="W470" s="12"/>
      <c r="X470" s="12"/>
      <c r="Y470" s="12"/>
      <c r="Z470" s="12"/>
      <c r="AA470" s="12"/>
      <c r="AB470" s="12"/>
      <c r="AC470" s="12"/>
      <c r="AD470" s="12"/>
      <c r="AE470" s="12"/>
      <c r="AR470" s="103" t="s">
        <v>98</v>
      </c>
      <c r="AT470" s="103" t="s">
        <v>265</v>
      </c>
      <c r="AU470" s="103" t="s">
        <v>80</v>
      </c>
      <c r="AY470" s="5" t="s">
        <v>176</v>
      </c>
      <c r="BE470" s="104">
        <f>IF(N470="základní",J470,0)</f>
        <v>0</v>
      </c>
      <c r="BF470" s="104">
        <f>IF(N470="snížená",J470,0)</f>
        <v>0</v>
      </c>
      <c r="BG470" s="104">
        <f>IF(N470="zákl. přenesená",J470,0)</f>
        <v>0</v>
      </c>
      <c r="BH470" s="104">
        <f>IF(N470="sníž. přenesená",J470,0)</f>
        <v>0</v>
      </c>
      <c r="BI470" s="104">
        <f>IF(N470="nulová",J470,0)</f>
        <v>0</v>
      </c>
      <c r="BJ470" s="5" t="s">
        <v>76</v>
      </c>
      <c r="BK470" s="104">
        <f>ROUND(I470*H470,2)</f>
        <v>0</v>
      </c>
      <c r="BL470" s="5" t="s">
        <v>86</v>
      </c>
      <c r="BM470" s="103" t="s">
        <v>520</v>
      </c>
    </row>
    <row r="471" spans="2:51" s="174" customFormat="1" ht="12">
      <c r="B471" s="175"/>
      <c r="D471" s="105" t="s">
        <v>186</v>
      </c>
      <c r="E471" s="176" t="s">
        <v>1</v>
      </c>
      <c r="F471" s="177" t="s">
        <v>521</v>
      </c>
      <c r="H471" s="178">
        <v>1.022</v>
      </c>
      <c r="K471" s="237"/>
      <c r="L471" s="175"/>
      <c r="M471" s="179"/>
      <c r="N471" s="180"/>
      <c r="O471" s="180"/>
      <c r="P471" s="180"/>
      <c r="Q471" s="180"/>
      <c r="R471" s="180"/>
      <c r="S471" s="180"/>
      <c r="T471" s="181"/>
      <c r="AT471" s="176" t="s">
        <v>186</v>
      </c>
      <c r="AU471" s="176" t="s">
        <v>80</v>
      </c>
      <c r="AV471" s="174" t="s">
        <v>80</v>
      </c>
      <c r="AW471" s="174" t="s">
        <v>29</v>
      </c>
      <c r="AX471" s="174" t="s">
        <v>72</v>
      </c>
      <c r="AY471" s="176" t="s">
        <v>176</v>
      </c>
    </row>
    <row r="472" spans="2:51" s="182" customFormat="1" ht="12">
      <c r="B472" s="183"/>
      <c r="D472" s="105" t="s">
        <v>186</v>
      </c>
      <c r="E472" s="184" t="s">
        <v>1</v>
      </c>
      <c r="F472" s="185" t="s">
        <v>191</v>
      </c>
      <c r="H472" s="186">
        <v>1.022</v>
      </c>
      <c r="K472" s="238"/>
      <c r="L472" s="183"/>
      <c r="M472" s="187"/>
      <c r="N472" s="188"/>
      <c r="O472" s="188"/>
      <c r="P472" s="188"/>
      <c r="Q472" s="188"/>
      <c r="R472" s="188"/>
      <c r="S472" s="188"/>
      <c r="T472" s="189"/>
      <c r="AT472" s="184" t="s">
        <v>186</v>
      </c>
      <c r="AU472" s="184" t="s">
        <v>80</v>
      </c>
      <c r="AV472" s="182" t="s">
        <v>86</v>
      </c>
      <c r="AW472" s="182" t="s">
        <v>29</v>
      </c>
      <c r="AX472" s="182" t="s">
        <v>76</v>
      </c>
      <c r="AY472" s="184" t="s">
        <v>176</v>
      </c>
    </row>
    <row r="473" spans="1:65" s="15" customFormat="1" ht="37.7" customHeight="1">
      <c r="A473" s="12"/>
      <c r="B473" s="13"/>
      <c r="C473" s="92" t="s">
        <v>522</v>
      </c>
      <c r="D473" s="92" t="s">
        <v>178</v>
      </c>
      <c r="E473" s="93" t="s">
        <v>523</v>
      </c>
      <c r="F473" s="94" t="s">
        <v>524</v>
      </c>
      <c r="G473" s="95" t="s">
        <v>181</v>
      </c>
      <c r="H473" s="96">
        <v>7.095</v>
      </c>
      <c r="I473" s="1">
        <v>0</v>
      </c>
      <c r="J473" s="97">
        <f>ROUND(I473*H473,2)</f>
        <v>0</v>
      </c>
      <c r="K473" s="95" t="s">
        <v>182</v>
      </c>
      <c r="L473" s="13"/>
      <c r="M473" s="98" t="s">
        <v>1</v>
      </c>
      <c r="N473" s="99" t="s">
        <v>37</v>
      </c>
      <c r="O473" s="100"/>
      <c r="P473" s="101">
        <f>O473*H473</f>
        <v>0</v>
      </c>
      <c r="Q473" s="101">
        <v>0</v>
      </c>
      <c r="R473" s="101">
        <f>Q473*H473</f>
        <v>0</v>
      </c>
      <c r="S473" s="101">
        <v>0</v>
      </c>
      <c r="T473" s="102">
        <f>S473*H473</f>
        <v>0</v>
      </c>
      <c r="U473" s="12"/>
      <c r="V473" s="12"/>
      <c r="W473" s="12"/>
      <c r="X473" s="12"/>
      <c r="Y473" s="12"/>
      <c r="Z473" s="12"/>
      <c r="AA473" s="12"/>
      <c r="AB473" s="12"/>
      <c r="AC473" s="12"/>
      <c r="AD473" s="12"/>
      <c r="AE473" s="12"/>
      <c r="AR473" s="103" t="s">
        <v>86</v>
      </c>
      <c r="AT473" s="103" t="s">
        <v>178</v>
      </c>
      <c r="AU473" s="103" t="s">
        <v>80</v>
      </c>
      <c r="AY473" s="5" t="s">
        <v>176</v>
      </c>
      <c r="BE473" s="104">
        <f>IF(N473="základní",J473,0)</f>
        <v>0</v>
      </c>
      <c r="BF473" s="104">
        <f>IF(N473="snížená",J473,0)</f>
        <v>0</v>
      </c>
      <c r="BG473" s="104">
        <f>IF(N473="zákl. přenesená",J473,0)</f>
        <v>0</v>
      </c>
      <c r="BH473" s="104">
        <f>IF(N473="sníž. přenesená",J473,0)</f>
        <v>0</v>
      </c>
      <c r="BI473" s="104">
        <f>IF(N473="nulová",J473,0)</f>
        <v>0</v>
      </c>
      <c r="BJ473" s="5" t="s">
        <v>76</v>
      </c>
      <c r="BK473" s="104">
        <f>ROUND(I473*H473,2)</f>
        <v>0</v>
      </c>
      <c r="BL473" s="5" t="s">
        <v>86</v>
      </c>
      <c r="BM473" s="103" t="s">
        <v>525</v>
      </c>
    </row>
    <row r="474" spans="2:51" s="167" customFormat="1" ht="12">
      <c r="B474" s="168"/>
      <c r="D474" s="105" t="s">
        <v>186</v>
      </c>
      <c r="E474" s="169" t="s">
        <v>1</v>
      </c>
      <c r="F474" s="170" t="s">
        <v>526</v>
      </c>
      <c r="H474" s="169" t="s">
        <v>1</v>
      </c>
      <c r="K474" s="236"/>
      <c r="L474" s="168"/>
      <c r="M474" s="171"/>
      <c r="N474" s="172"/>
      <c r="O474" s="172"/>
      <c r="P474" s="172"/>
      <c r="Q474" s="172"/>
      <c r="R474" s="172"/>
      <c r="S474" s="172"/>
      <c r="T474" s="173"/>
      <c r="AT474" s="169" t="s">
        <v>186</v>
      </c>
      <c r="AU474" s="169" t="s">
        <v>80</v>
      </c>
      <c r="AV474" s="167" t="s">
        <v>76</v>
      </c>
      <c r="AW474" s="167" t="s">
        <v>29</v>
      </c>
      <c r="AX474" s="167" t="s">
        <v>72</v>
      </c>
      <c r="AY474" s="169" t="s">
        <v>176</v>
      </c>
    </row>
    <row r="475" spans="2:51" s="167" customFormat="1" ht="12">
      <c r="B475" s="168"/>
      <c r="D475" s="105" t="s">
        <v>186</v>
      </c>
      <c r="E475" s="169" t="s">
        <v>1</v>
      </c>
      <c r="F475" s="170" t="s">
        <v>527</v>
      </c>
      <c r="H475" s="169" t="s">
        <v>1</v>
      </c>
      <c r="K475" s="236"/>
      <c r="L475" s="168"/>
      <c r="M475" s="171"/>
      <c r="N475" s="172"/>
      <c r="O475" s="172"/>
      <c r="P475" s="172"/>
      <c r="Q475" s="172"/>
      <c r="R475" s="172"/>
      <c r="S475" s="172"/>
      <c r="T475" s="173"/>
      <c r="AT475" s="169" t="s">
        <v>186</v>
      </c>
      <c r="AU475" s="169" t="s">
        <v>80</v>
      </c>
      <c r="AV475" s="167" t="s">
        <v>76</v>
      </c>
      <c r="AW475" s="167" t="s">
        <v>29</v>
      </c>
      <c r="AX475" s="167" t="s">
        <v>72</v>
      </c>
      <c r="AY475" s="169" t="s">
        <v>176</v>
      </c>
    </row>
    <row r="476" spans="2:51" s="174" customFormat="1" ht="12">
      <c r="B476" s="175"/>
      <c r="D476" s="105" t="s">
        <v>186</v>
      </c>
      <c r="E476" s="176" t="s">
        <v>1</v>
      </c>
      <c r="F476" s="177" t="s">
        <v>528</v>
      </c>
      <c r="H476" s="178">
        <v>7.095</v>
      </c>
      <c r="K476" s="237"/>
      <c r="L476" s="175"/>
      <c r="M476" s="179"/>
      <c r="N476" s="180"/>
      <c r="O476" s="180"/>
      <c r="P476" s="180"/>
      <c r="Q476" s="180"/>
      <c r="R476" s="180"/>
      <c r="S476" s="180"/>
      <c r="T476" s="181"/>
      <c r="AT476" s="176" t="s">
        <v>186</v>
      </c>
      <c r="AU476" s="176" t="s">
        <v>80</v>
      </c>
      <c r="AV476" s="174" t="s">
        <v>80</v>
      </c>
      <c r="AW476" s="174" t="s">
        <v>29</v>
      </c>
      <c r="AX476" s="174" t="s">
        <v>72</v>
      </c>
      <c r="AY476" s="176" t="s">
        <v>176</v>
      </c>
    </row>
    <row r="477" spans="2:51" s="182" customFormat="1" ht="12">
      <c r="B477" s="183"/>
      <c r="D477" s="105" t="s">
        <v>186</v>
      </c>
      <c r="E477" s="184" t="s">
        <v>1</v>
      </c>
      <c r="F477" s="185" t="s">
        <v>191</v>
      </c>
      <c r="H477" s="186">
        <v>7.095</v>
      </c>
      <c r="K477" s="238"/>
      <c r="L477" s="183"/>
      <c r="M477" s="187"/>
      <c r="N477" s="188"/>
      <c r="O477" s="188"/>
      <c r="P477" s="188"/>
      <c r="Q477" s="188"/>
      <c r="R477" s="188"/>
      <c r="S477" s="188"/>
      <c r="T477" s="189"/>
      <c r="AT477" s="184" t="s">
        <v>186</v>
      </c>
      <c r="AU477" s="184" t="s">
        <v>80</v>
      </c>
      <c r="AV477" s="182" t="s">
        <v>86</v>
      </c>
      <c r="AW477" s="182" t="s">
        <v>29</v>
      </c>
      <c r="AX477" s="182" t="s">
        <v>76</v>
      </c>
      <c r="AY477" s="184" t="s">
        <v>176</v>
      </c>
    </row>
    <row r="478" spans="1:65" s="15" customFormat="1" ht="16.5" customHeight="1">
      <c r="A478" s="12"/>
      <c r="B478" s="13"/>
      <c r="C478" s="190" t="s">
        <v>354</v>
      </c>
      <c r="D478" s="190" t="s">
        <v>265</v>
      </c>
      <c r="E478" s="191" t="s">
        <v>529</v>
      </c>
      <c r="F478" s="192" t="s">
        <v>530</v>
      </c>
      <c r="G478" s="193" t="s">
        <v>181</v>
      </c>
      <c r="H478" s="194">
        <v>7.45</v>
      </c>
      <c r="I478" s="2">
        <v>0</v>
      </c>
      <c r="J478" s="195">
        <f>ROUND(I478*H478,2)</f>
        <v>0</v>
      </c>
      <c r="K478" s="193" t="s">
        <v>182</v>
      </c>
      <c r="L478" s="196"/>
      <c r="M478" s="197" t="s">
        <v>1</v>
      </c>
      <c r="N478" s="198" t="s">
        <v>37</v>
      </c>
      <c r="O478" s="100"/>
      <c r="P478" s="101">
        <f>O478*H478</f>
        <v>0</v>
      </c>
      <c r="Q478" s="101">
        <v>0</v>
      </c>
      <c r="R478" s="101">
        <f>Q478*H478</f>
        <v>0</v>
      </c>
      <c r="S478" s="101">
        <v>0</v>
      </c>
      <c r="T478" s="102">
        <f>S478*H478</f>
        <v>0</v>
      </c>
      <c r="U478" s="12"/>
      <c r="V478" s="12"/>
      <c r="W478" s="12"/>
      <c r="X478" s="12"/>
      <c r="Y478" s="12"/>
      <c r="Z478" s="12"/>
      <c r="AA478" s="12"/>
      <c r="AB478" s="12"/>
      <c r="AC478" s="12"/>
      <c r="AD478" s="12"/>
      <c r="AE478" s="12"/>
      <c r="AR478" s="103" t="s">
        <v>98</v>
      </c>
      <c r="AT478" s="103" t="s">
        <v>265</v>
      </c>
      <c r="AU478" s="103" t="s">
        <v>80</v>
      </c>
      <c r="AY478" s="5" t="s">
        <v>176</v>
      </c>
      <c r="BE478" s="104">
        <f>IF(N478="základní",J478,0)</f>
        <v>0</v>
      </c>
      <c r="BF478" s="104">
        <f>IF(N478="snížená",J478,0)</f>
        <v>0</v>
      </c>
      <c r="BG478" s="104">
        <f>IF(N478="zákl. přenesená",J478,0)</f>
        <v>0</v>
      </c>
      <c r="BH478" s="104">
        <f>IF(N478="sníž. přenesená",J478,0)</f>
        <v>0</v>
      </c>
      <c r="BI478" s="104">
        <f>IF(N478="nulová",J478,0)</f>
        <v>0</v>
      </c>
      <c r="BJ478" s="5" t="s">
        <v>76</v>
      </c>
      <c r="BK478" s="104">
        <f>ROUND(I478*H478,2)</f>
        <v>0</v>
      </c>
      <c r="BL478" s="5" t="s">
        <v>86</v>
      </c>
      <c r="BM478" s="103" t="s">
        <v>531</v>
      </c>
    </row>
    <row r="479" spans="2:51" s="174" customFormat="1" ht="12">
      <c r="B479" s="175"/>
      <c r="D479" s="105" t="s">
        <v>186</v>
      </c>
      <c r="E479" s="176" t="s">
        <v>1</v>
      </c>
      <c r="F479" s="177" t="s">
        <v>532</v>
      </c>
      <c r="H479" s="178">
        <v>7.45</v>
      </c>
      <c r="K479" s="237"/>
      <c r="L479" s="175"/>
      <c r="M479" s="179"/>
      <c r="N479" s="180"/>
      <c r="O479" s="180"/>
      <c r="P479" s="180"/>
      <c r="Q479" s="180"/>
      <c r="R479" s="180"/>
      <c r="S479" s="180"/>
      <c r="T479" s="181"/>
      <c r="AT479" s="176" t="s">
        <v>186</v>
      </c>
      <c r="AU479" s="176" t="s">
        <v>80</v>
      </c>
      <c r="AV479" s="174" t="s">
        <v>80</v>
      </c>
      <c r="AW479" s="174" t="s">
        <v>29</v>
      </c>
      <c r="AX479" s="174" t="s">
        <v>72</v>
      </c>
      <c r="AY479" s="176" t="s">
        <v>176</v>
      </c>
    </row>
    <row r="480" spans="2:51" s="182" customFormat="1" ht="12">
      <c r="B480" s="183"/>
      <c r="D480" s="105" t="s">
        <v>186</v>
      </c>
      <c r="E480" s="184" t="s">
        <v>1</v>
      </c>
      <c r="F480" s="185" t="s">
        <v>191</v>
      </c>
      <c r="H480" s="186">
        <v>7.45</v>
      </c>
      <c r="K480" s="238"/>
      <c r="L480" s="183"/>
      <c r="M480" s="187"/>
      <c r="N480" s="188"/>
      <c r="O480" s="188"/>
      <c r="P480" s="188"/>
      <c r="Q480" s="188"/>
      <c r="R480" s="188"/>
      <c r="S480" s="188"/>
      <c r="T480" s="189"/>
      <c r="AT480" s="184" t="s">
        <v>186</v>
      </c>
      <c r="AU480" s="184" t="s">
        <v>80</v>
      </c>
      <c r="AV480" s="182" t="s">
        <v>86</v>
      </c>
      <c r="AW480" s="182" t="s">
        <v>29</v>
      </c>
      <c r="AX480" s="182" t="s">
        <v>76</v>
      </c>
      <c r="AY480" s="184" t="s">
        <v>176</v>
      </c>
    </row>
    <row r="481" spans="1:65" s="15" customFormat="1" ht="37.7" customHeight="1">
      <c r="A481" s="12"/>
      <c r="B481" s="13"/>
      <c r="C481" s="92" t="s">
        <v>533</v>
      </c>
      <c r="D481" s="92" t="s">
        <v>178</v>
      </c>
      <c r="E481" s="93" t="s">
        <v>534</v>
      </c>
      <c r="F481" s="94" t="s">
        <v>535</v>
      </c>
      <c r="G481" s="95" t="s">
        <v>181</v>
      </c>
      <c r="H481" s="96">
        <v>67.028</v>
      </c>
      <c r="I481" s="1">
        <v>0</v>
      </c>
      <c r="J481" s="97">
        <f>ROUND(I481*H481,2)</f>
        <v>0</v>
      </c>
      <c r="K481" s="95" t="s">
        <v>182</v>
      </c>
      <c r="L481" s="13"/>
      <c r="M481" s="98" t="s">
        <v>1</v>
      </c>
      <c r="N481" s="99" t="s">
        <v>37</v>
      </c>
      <c r="O481" s="100"/>
      <c r="P481" s="101">
        <f>O481*H481</f>
        <v>0</v>
      </c>
      <c r="Q481" s="101">
        <v>0</v>
      </c>
      <c r="R481" s="101">
        <f>Q481*H481</f>
        <v>0</v>
      </c>
      <c r="S481" s="101">
        <v>0</v>
      </c>
      <c r="T481" s="102">
        <f>S481*H481</f>
        <v>0</v>
      </c>
      <c r="U481" s="12"/>
      <c r="V481" s="12"/>
      <c r="W481" s="12"/>
      <c r="X481" s="12"/>
      <c r="Y481" s="12"/>
      <c r="Z481" s="12"/>
      <c r="AA481" s="12"/>
      <c r="AB481" s="12"/>
      <c r="AC481" s="12"/>
      <c r="AD481" s="12"/>
      <c r="AE481" s="12"/>
      <c r="AR481" s="103" t="s">
        <v>86</v>
      </c>
      <c r="AT481" s="103" t="s">
        <v>178</v>
      </c>
      <c r="AU481" s="103" t="s">
        <v>80</v>
      </c>
      <c r="AY481" s="5" t="s">
        <v>176</v>
      </c>
      <c r="BE481" s="104">
        <f>IF(N481="základní",J481,0)</f>
        <v>0</v>
      </c>
      <c r="BF481" s="104">
        <f>IF(N481="snížená",J481,0)</f>
        <v>0</v>
      </c>
      <c r="BG481" s="104">
        <f>IF(N481="zákl. přenesená",J481,0)</f>
        <v>0</v>
      </c>
      <c r="BH481" s="104">
        <f>IF(N481="sníž. přenesená",J481,0)</f>
        <v>0</v>
      </c>
      <c r="BI481" s="104">
        <f>IF(N481="nulová",J481,0)</f>
        <v>0</v>
      </c>
      <c r="BJ481" s="5" t="s">
        <v>76</v>
      </c>
      <c r="BK481" s="104">
        <f>ROUND(I481*H481,2)</f>
        <v>0</v>
      </c>
      <c r="BL481" s="5" t="s">
        <v>86</v>
      </c>
      <c r="BM481" s="103" t="s">
        <v>536</v>
      </c>
    </row>
    <row r="482" spans="2:51" s="167" customFormat="1" ht="12">
      <c r="B482" s="168"/>
      <c r="D482" s="105" t="s">
        <v>186</v>
      </c>
      <c r="E482" s="169" t="s">
        <v>1</v>
      </c>
      <c r="F482" s="170" t="s">
        <v>537</v>
      </c>
      <c r="H482" s="169" t="s">
        <v>1</v>
      </c>
      <c r="K482" s="236"/>
      <c r="L482" s="168"/>
      <c r="M482" s="171"/>
      <c r="N482" s="172"/>
      <c r="O482" s="172"/>
      <c r="P482" s="172"/>
      <c r="Q482" s="172"/>
      <c r="R482" s="172"/>
      <c r="S482" s="172"/>
      <c r="T482" s="173"/>
      <c r="AT482" s="169" t="s">
        <v>186</v>
      </c>
      <c r="AU482" s="169" t="s">
        <v>80</v>
      </c>
      <c r="AV482" s="167" t="s">
        <v>76</v>
      </c>
      <c r="AW482" s="167" t="s">
        <v>29</v>
      </c>
      <c r="AX482" s="167" t="s">
        <v>72</v>
      </c>
      <c r="AY482" s="169" t="s">
        <v>176</v>
      </c>
    </row>
    <row r="483" spans="2:51" s="167" customFormat="1" ht="12">
      <c r="B483" s="168"/>
      <c r="D483" s="105" t="s">
        <v>186</v>
      </c>
      <c r="E483" s="169" t="s">
        <v>1</v>
      </c>
      <c r="F483" s="170" t="s">
        <v>538</v>
      </c>
      <c r="H483" s="169" t="s">
        <v>1</v>
      </c>
      <c r="K483" s="236"/>
      <c r="L483" s="168"/>
      <c r="M483" s="171"/>
      <c r="N483" s="172"/>
      <c r="O483" s="172"/>
      <c r="P483" s="172"/>
      <c r="Q483" s="172"/>
      <c r="R483" s="172"/>
      <c r="S483" s="172"/>
      <c r="T483" s="173"/>
      <c r="AT483" s="169" t="s">
        <v>186</v>
      </c>
      <c r="AU483" s="169" t="s">
        <v>80</v>
      </c>
      <c r="AV483" s="167" t="s">
        <v>76</v>
      </c>
      <c r="AW483" s="167" t="s">
        <v>29</v>
      </c>
      <c r="AX483" s="167" t="s">
        <v>72</v>
      </c>
      <c r="AY483" s="169" t="s">
        <v>176</v>
      </c>
    </row>
    <row r="484" spans="2:51" s="174" customFormat="1" ht="12">
      <c r="B484" s="175"/>
      <c r="D484" s="105" t="s">
        <v>186</v>
      </c>
      <c r="E484" s="176" t="s">
        <v>1</v>
      </c>
      <c r="F484" s="177" t="s">
        <v>539</v>
      </c>
      <c r="H484" s="178">
        <v>34.1</v>
      </c>
      <c r="K484" s="237"/>
      <c r="L484" s="175"/>
      <c r="M484" s="179"/>
      <c r="N484" s="180"/>
      <c r="O484" s="180"/>
      <c r="P484" s="180"/>
      <c r="Q484" s="180"/>
      <c r="R484" s="180"/>
      <c r="S484" s="180"/>
      <c r="T484" s="181"/>
      <c r="AT484" s="176" t="s">
        <v>186</v>
      </c>
      <c r="AU484" s="176" t="s">
        <v>80</v>
      </c>
      <c r="AV484" s="174" t="s">
        <v>80</v>
      </c>
      <c r="AW484" s="174" t="s">
        <v>29</v>
      </c>
      <c r="AX484" s="174" t="s">
        <v>72</v>
      </c>
      <c r="AY484" s="176" t="s">
        <v>176</v>
      </c>
    </row>
    <row r="485" spans="2:51" s="174" customFormat="1" ht="12">
      <c r="B485" s="175"/>
      <c r="D485" s="105" t="s">
        <v>186</v>
      </c>
      <c r="E485" s="176" t="s">
        <v>1</v>
      </c>
      <c r="F485" s="177" t="s">
        <v>540</v>
      </c>
      <c r="H485" s="178">
        <v>16.12</v>
      </c>
      <c r="K485" s="237"/>
      <c r="L485" s="175"/>
      <c r="M485" s="179"/>
      <c r="N485" s="180"/>
      <c r="O485" s="180"/>
      <c r="P485" s="180"/>
      <c r="Q485" s="180"/>
      <c r="R485" s="180"/>
      <c r="S485" s="180"/>
      <c r="T485" s="181"/>
      <c r="AT485" s="176" t="s">
        <v>186</v>
      </c>
      <c r="AU485" s="176" t="s">
        <v>80</v>
      </c>
      <c r="AV485" s="174" t="s">
        <v>80</v>
      </c>
      <c r="AW485" s="174" t="s">
        <v>29</v>
      </c>
      <c r="AX485" s="174" t="s">
        <v>72</v>
      </c>
      <c r="AY485" s="176" t="s">
        <v>176</v>
      </c>
    </row>
    <row r="486" spans="2:51" s="167" customFormat="1" ht="12">
      <c r="B486" s="168"/>
      <c r="D486" s="105" t="s">
        <v>186</v>
      </c>
      <c r="E486" s="169" t="s">
        <v>1</v>
      </c>
      <c r="F486" s="170" t="s">
        <v>541</v>
      </c>
      <c r="H486" s="169" t="s">
        <v>1</v>
      </c>
      <c r="K486" s="236"/>
      <c r="L486" s="168"/>
      <c r="M486" s="171"/>
      <c r="N486" s="172"/>
      <c r="O486" s="172"/>
      <c r="P486" s="172"/>
      <c r="Q486" s="172"/>
      <c r="R486" s="172"/>
      <c r="S486" s="172"/>
      <c r="T486" s="173"/>
      <c r="AT486" s="169" t="s">
        <v>186</v>
      </c>
      <c r="AU486" s="169" t="s">
        <v>80</v>
      </c>
      <c r="AV486" s="167" t="s">
        <v>76</v>
      </c>
      <c r="AW486" s="167" t="s">
        <v>29</v>
      </c>
      <c r="AX486" s="167" t="s">
        <v>72</v>
      </c>
      <c r="AY486" s="169" t="s">
        <v>176</v>
      </c>
    </row>
    <row r="487" spans="2:51" s="174" customFormat="1" ht="12">
      <c r="B487" s="175"/>
      <c r="D487" s="105" t="s">
        <v>186</v>
      </c>
      <c r="E487" s="176" t="s">
        <v>1</v>
      </c>
      <c r="F487" s="177" t="s">
        <v>542</v>
      </c>
      <c r="H487" s="178">
        <v>5.852</v>
      </c>
      <c r="K487" s="237"/>
      <c r="L487" s="175"/>
      <c r="M487" s="179"/>
      <c r="N487" s="180"/>
      <c r="O487" s="180"/>
      <c r="P487" s="180"/>
      <c r="Q487" s="180"/>
      <c r="R487" s="180"/>
      <c r="S487" s="180"/>
      <c r="T487" s="181"/>
      <c r="AT487" s="176" t="s">
        <v>186</v>
      </c>
      <c r="AU487" s="176" t="s">
        <v>80</v>
      </c>
      <c r="AV487" s="174" t="s">
        <v>80</v>
      </c>
      <c r="AW487" s="174" t="s">
        <v>29</v>
      </c>
      <c r="AX487" s="174" t="s">
        <v>72</v>
      </c>
      <c r="AY487" s="176" t="s">
        <v>176</v>
      </c>
    </row>
    <row r="488" spans="2:51" s="167" customFormat="1" ht="12">
      <c r="B488" s="168"/>
      <c r="D488" s="105" t="s">
        <v>186</v>
      </c>
      <c r="E488" s="169" t="s">
        <v>1</v>
      </c>
      <c r="F488" s="170" t="s">
        <v>543</v>
      </c>
      <c r="H488" s="169" t="s">
        <v>1</v>
      </c>
      <c r="K488" s="236"/>
      <c r="L488" s="168"/>
      <c r="M488" s="171"/>
      <c r="N488" s="172"/>
      <c r="O488" s="172"/>
      <c r="P488" s="172"/>
      <c r="Q488" s="172"/>
      <c r="R488" s="172"/>
      <c r="S488" s="172"/>
      <c r="T488" s="173"/>
      <c r="AT488" s="169" t="s">
        <v>186</v>
      </c>
      <c r="AU488" s="169" t="s">
        <v>80</v>
      </c>
      <c r="AV488" s="167" t="s">
        <v>76</v>
      </c>
      <c r="AW488" s="167" t="s">
        <v>29</v>
      </c>
      <c r="AX488" s="167" t="s">
        <v>72</v>
      </c>
      <c r="AY488" s="169" t="s">
        <v>176</v>
      </c>
    </row>
    <row r="489" spans="2:51" s="174" customFormat="1" ht="12">
      <c r="B489" s="175"/>
      <c r="D489" s="105" t="s">
        <v>186</v>
      </c>
      <c r="E489" s="176" t="s">
        <v>1</v>
      </c>
      <c r="F489" s="177" t="s">
        <v>544</v>
      </c>
      <c r="H489" s="178">
        <v>10.956</v>
      </c>
      <c r="K489" s="237"/>
      <c r="L489" s="175"/>
      <c r="M489" s="179"/>
      <c r="N489" s="180"/>
      <c r="O489" s="180"/>
      <c r="P489" s="180"/>
      <c r="Q489" s="180"/>
      <c r="R489" s="180"/>
      <c r="S489" s="180"/>
      <c r="T489" s="181"/>
      <c r="AT489" s="176" t="s">
        <v>186</v>
      </c>
      <c r="AU489" s="176" t="s">
        <v>80</v>
      </c>
      <c r="AV489" s="174" t="s">
        <v>80</v>
      </c>
      <c r="AW489" s="174" t="s">
        <v>29</v>
      </c>
      <c r="AX489" s="174" t="s">
        <v>72</v>
      </c>
      <c r="AY489" s="176" t="s">
        <v>176</v>
      </c>
    </row>
    <row r="490" spans="2:51" s="182" customFormat="1" ht="12">
      <c r="B490" s="183"/>
      <c r="D490" s="105" t="s">
        <v>186</v>
      </c>
      <c r="E490" s="184" t="s">
        <v>1</v>
      </c>
      <c r="F490" s="185" t="s">
        <v>191</v>
      </c>
      <c r="H490" s="186">
        <v>67.028</v>
      </c>
      <c r="K490" s="238"/>
      <c r="L490" s="183"/>
      <c r="M490" s="187"/>
      <c r="N490" s="188"/>
      <c r="O490" s="188"/>
      <c r="P490" s="188"/>
      <c r="Q490" s="188"/>
      <c r="R490" s="188"/>
      <c r="S490" s="188"/>
      <c r="T490" s="189"/>
      <c r="AT490" s="184" t="s">
        <v>186</v>
      </c>
      <c r="AU490" s="184" t="s">
        <v>80</v>
      </c>
      <c r="AV490" s="182" t="s">
        <v>86</v>
      </c>
      <c r="AW490" s="182" t="s">
        <v>29</v>
      </c>
      <c r="AX490" s="182" t="s">
        <v>76</v>
      </c>
      <c r="AY490" s="184" t="s">
        <v>176</v>
      </c>
    </row>
    <row r="491" spans="1:65" s="15" customFormat="1" ht="16.5" customHeight="1">
      <c r="A491" s="12"/>
      <c r="B491" s="13"/>
      <c r="C491" s="190" t="s">
        <v>363</v>
      </c>
      <c r="D491" s="190" t="s">
        <v>265</v>
      </c>
      <c r="E491" s="191" t="s">
        <v>545</v>
      </c>
      <c r="F491" s="192" t="s">
        <v>546</v>
      </c>
      <c r="G491" s="193" t="s">
        <v>181</v>
      </c>
      <c r="H491" s="194">
        <v>70.379</v>
      </c>
      <c r="I491" s="2">
        <v>0</v>
      </c>
      <c r="J491" s="195">
        <f>ROUND(I491*H491,2)</f>
        <v>0</v>
      </c>
      <c r="K491" s="193" t="s">
        <v>182</v>
      </c>
      <c r="L491" s="196"/>
      <c r="M491" s="197" t="s">
        <v>1</v>
      </c>
      <c r="N491" s="198" t="s">
        <v>37</v>
      </c>
      <c r="O491" s="100"/>
      <c r="P491" s="101">
        <f>O491*H491</f>
        <v>0</v>
      </c>
      <c r="Q491" s="101">
        <v>0</v>
      </c>
      <c r="R491" s="101">
        <f>Q491*H491</f>
        <v>0</v>
      </c>
      <c r="S491" s="101">
        <v>0</v>
      </c>
      <c r="T491" s="102">
        <f>S491*H491</f>
        <v>0</v>
      </c>
      <c r="U491" s="12"/>
      <c r="V491" s="12"/>
      <c r="W491" s="12"/>
      <c r="X491" s="12"/>
      <c r="Y491" s="12"/>
      <c r="Z491" s="12"/>
      <c r="AA491" s="12"/>
      <c r="AB491" s="12"/>
      <c r="AC491" s="12"/>
      <c r="AD491" s="12"/>
      <c r="AE491" s="12"/>
      <c r="AR491" s="103" t="s">
        <v>98</v>
      </c>
      <c r="AT491" s="103" t="s">
        <v>265</v>
      </c>
      <c r="AU491" s="103" t="s">
        <v>80</v>
      </c>
      <c r="AY491" s="5" t="s">
        <v>176</v>
      </c>
      <c r="BE491" s="104">
        <f>IF(N491="základní",J491,0)</f>
        <v>0</v>
      </c>
      <c r="BF491" s="104">
        <f>IF(N491="snížená",J491,0)</f>
        <v>0</v>
      </c>
      <c r="BG491" s="104">
        <f>IF(N491="zákl. přenesená",J491,0)</f>
        <v>0</v>
      </c>
      <c r="BH491" s="104">
        <f>IF(N491="sníž. přenesená",J491,0)</f>
        <v>0</v>
      </c>
      <c r="BI491" s="104">
        <f>IF(N491="nulová",J491,0)</f>
        <v>0</v>
      </c>
      <c r="BJ491" s="5" t="s">
        <v>76</v>
      </c>
      <c r="BK491" s="104">
        <f>ROUND(I491*H491,2)</f>
        <v>0</v>
      </c>
      <c r="BL491" s="5" t="s">
        <v>86</v>
      </c>
      <c r="BM491" s="103" t="s">
        <v>547</v>
      </c>
    </row>
    <row r="492" spans="2:51" s="174" customFormat="1" ht="12">
      <c r="B492" s="175"/>
      <c r="D492" s="105" t="s">
        <v>186</v>
      </c>
      <c r="E492" s="176" t="s">
        <v>1</v>
      </c>
      <c r="F492" s="177" t="s">
        <v>548</v>
      </c>
      <c r="H492" s="178">
        <v>70.379</v>
      </c>
      <c r="K492" s="237"/>
      <c r="L492" s="175"/>
      <c r="M492" s="179"/>
      <c r="N492" s="180"/>
      <c r="O492" s="180"/>
      <c r="P492" s="180"/>
      <c r="Q492" s="180"/>
      <c r="R492" s="180"/>
      <c r="S492" s="180"/>
      <c r="T492" s="181"/>
      <c r="AT492" s="176" t="s">
        <v>186</v>
      </c>
      <c r="AU492" s="176" t="s">
        <v>80</v>
      </c>
      <c r="AV492" s="174" t="s">
        <v>80</v>
      </c>
      <c r="AW492" s="174" t="s">
        <v>29</v>
      </c>
      <c r="AX492" s="174" t="s">
        <v>72</v>
      </c>
      <c r="AY492" s="176" t="s">
        <v>176</v>
      </c>
    </row>
    <row r="493" spans="2:51" s="182" customFormat="1" ht="12">
      <c r="B493" s="183"/>
      <c r="D493" s="105" t="s">
        <v>186</v>
      </c>
      <c r="E493" s="184" t="s">
        <v>1</v>
      </c>
      <c r="F493" s="185" t="s">
        <v>191</v>
      </c>
      <c r="H493" s="186">
        <v>70.379</v>
      </c>
      <c r="K493" s="238"/>
      <c r="L493" s="183"/>
      <c r="M493" s="187"/>
      <c r="N493" s="188"/>
      <c r="O493" s="188"/>
      <c r="P493" s="188"/>
      <c r="Q493" s="188"/>
      <c r="R493" s="188"/>
      <c r="S493" s="188"/>
      <c r="T493" s="189"/>
      <c r="AT493" s="184" t="s">
        <v>186</v>
      </c>
      <c r="AU493" s="184" t="s">
        <v>80</v>
      </c>
      <c r="AV493" s="182" t="s">
        <v>86</v>
      </c>
      <c r="AW493" s="182" t="s">
        <v>29</v>
      </c>
      <c r="AX493" s="182" t="s">
        <v>76</v>
      </c>
      <c r="AY493" s="184" t="s">
        <v>176</v>
      </c>
    </row>
    <row r="494" spans="1:65" s="15" customFormat="1" ht="37.7" customHeight="1">
      <c r="A494" s="12"/>
      <c r="B494" s="13"/>
      <c r="C494" s="92" t="s">
        <v>549</v>
      </c>
      <c r="D494" s="92" t="s">
        <v>178</v>
      </c>
      <c r="E494" s="93" t="s">
        <v>550</v>
      </c>
      <c r="F494" s="94" t="s">
        <v>551</v>
      </c>
      <c r="G494" s="95" t="s">
        <v>181</v>
      </c>
      <c r="H494" s="96">
        <v>1627.468</v>
      </c>
      <c r="I494" s="1">
        <v>0</v>
      </c>
      <c r="J494" s="97">
        <f>ROUND(I494*H494,2)</f>
        <v>0</v>
      </c>
      <c r="K494" s="95" t="s">
        <v>182</v>
      </c>
      <c r="L494" s="13"/>
      <c r="M494" s="98" t="s">
        <v>1</v>
      </c>
      <c r="N494" s="99" t="s">
        <v>37</v>
      </c>
      <c r="O494" s="100"/>
      <c r="P494" s="101">
        <f>O494*H494</f>
        <v>0</v>
      </c>
      <c r="Q494" s="101">
        <v>0</v>
      </c>
      <c r="R494" s="101">
        <f>Q494*H494</f>
        <v>0</v>
      </c>
      <c r="S494" s="101">
        <v>0</v>
      </c>
      <c r="T494" s="102">
        <f>S494*H494</f>
        <v>0</v>
      </c>
      <c r="U494" s="12"/>
      <c r="V494" s="12"/>
      <c r="W494" s="12"/>
      <c r="X494" s="12"/>
      <c r="Y494" s="12"/>
      <c r="Z494" s="12"/>
      <c r="AA494" s="12"/>
      <c r="AB494" s="12"/>
      <c r="AC494" s="12"/>
      <c r="AD494" s="12"/>
      <c r="AE494" s="12"/>
      <c r="AR494" s="103" t="s">
        <v>86</v>
      </c>
      <c r="AT494" s="103" t="s">
        <v>178</v>
      </c>
      <c r="AU494" s="103" t="s">
        <v>80</v>
      </c>
      <c r="AY494" s="5" t="s">
        <v>176</v>
      </c>
      <c r="BE494" s="104">
        <f>IF(N494="základní",J494,0)</f>
        <v>0</v>
      </c>
      <c r="BF494" s="104">
        <f>IF(N494="snížená",J494,0)</f>
        <v>0</v>
      </c>
      <c r="BG494" s="104">
        <f>IF(N494="zákl. přenesená",J494,0)</f>
        <v>0</v>
      </c>
      <c r="BH494" s="104">
        <f>IF(N494="sníž. přenesená",J494,0)</f>
        <v>0</v>
      </c>
      <c r="BI494" s="104">
        <f>IF(N494="nulová",J494,0)</f>
        <v>0</v>
      </c>
      <c r="BJ494" s="5" t="s">
        <v>76</v>
      </c>
      <c r="BK494" s="104">
        <f>ROUND(I494*H494,2)</f>
        <v>0</v>
      </c>
      <c r="BL494" s="5" t="s">
        <v>86</v>
      </c>
      <c r="BM494" s="103" t="s">
        <v>552</v>
      </c>
    </row>
    <row r="495" spans="2:51" s="174" customFormat="1" ht="12">
      <c r="B495" s="175"/>
      <c r="D495" s="105" t="s">
        <v>186</v>
      </c>
      <c r="E495" s="176" t="s">
        <v>1</v>
      </c>
      <c r="F495" s="177" t="s">
        <v>553</v>
      </c>
      <c r="H495" s="178">
        <v>1627.468</v>
      </c>
      <c r="K495" s="237"/>
      <c r="L495" s="175"/>
      <c r="M495" s="179"/>
      <c r="N495" s="180"/>
      <c r="O495" s="180"/>
      <c r="P495" s="180"/>
      <c r="Q495" s="180"/>
      <c r="R495" s="180"/>
      <c r="S495" s="180"/>
      <c r="T495" s="181"/>
      <c r="AT495" s="176" t="s">
        <v>186</v>
      </c>
      <c r="AU495" s="176" t="s">
        <v>80</v>
      </c>
      <c r="AV495" s="174" t="s">
        <v>80</v>
      </c>
      <c r="AW495" s="174" t="s">
        <v>29</v>
      </c>
      <c r="AX495" s="174" t="s">
        <v>72</v>
      </c>
      <c r="AY495" s="176" t="s">
        <v>176</v>
      </c>
    </row>
    <row r="496" spans="2:51" s="182" customFormat="1" ht="12">
      <c r="B496" s="183"/>
      <c r="D496" s="105" t="s">
        <v>186</v>
      </c>
      <c r="E496" s="184" t="s">
        <v>1</v>
      </c>
      <c r="F496" s="185" t="s">
        <v>191</v>
      </c>
      <c r="H496" s="186">
        <v>1627.468</v>
      </c>
      <c r="K496" s="238"/>
      <c r="L496" s="183"/>
      <c r="M496" s="187"/>
      <c r="N496" s="188"/>
      <c r="O496" s="188"/>
      <c r="P496" s="188"/>
      <c r="Q496" s="188"/>
      <c r="R496" s="188"/>
      <c r="S496" s="188"/>
      <c r="T496" s="189"/>
      <c r="AT496" s="184" t="s">
        <v>186</v>
      </c>
      <c r="AU496" s="184" t="s">
        <v>80</v>
      </c>
      <c r="AV496" s="182" t="s">
        <v>86</v>
      </c>
      <c r="AW496" s="182" t="s">
        <v>29</v>
      </c>
      <c r="AX496" s="182" t="s">
        <v>76</v>
      </c>
      <c r="AY496" s="184" t="s">
        <v>176</v>
      </c>
    </row>
    <row r="497" spans="1:65" s="15" customFormat="1" ht="37.7" customHeight="1">
      <c r="A497" s="12"/>
      <c r="B497" s="13"/>
      <c r="C497" s="92" t="s">
        <v>368</v>
      </c>
      <c r="D497" s="92" t="s">
        <v>178</v>
      </c>
      <c r="E497" s="93" t="s">
        <v>554</v>
      </c>
      <c r="F497" s="94" t="s">
        <v>555</v>
      </c>
      <c r="G497" s="95" t="s">
        <v>181</v>
      </c>
      <c r="H497" s="96">
        <v>8.96</v>
      </c>
      <c r="I497" s="1">
        <v>0</v>
      </c>
      <c r="J497" s="97">
        <f>ROUND(I497*H497,2)</f>
        <v>0</v>
      </c>
      <c r="K497" s="95" t="s">
        <v>182</v>
      </c>
      <c r="L497" s="13"/>
      <c r="M497" s="98" t="s">
        <v>1</v>
      </c>
      <c r="N497" s="99" t="s">
        <v>37</v>
      </c>
      <c r="O497" s="100"/>
      <c r="P497" s="101">
        <f>O497*H497</f>
        <v>0</v>
      </c>
      <c r="Q497" s="101">
        <v>0</v>
      </c>
      <c r="R497" s="101">
        <f>Q497*H497</f>
        <v>0</v>
      </c>
      <c r="S497" s="101">
        <v>0</v>
      </c>
      <c r="T497" s="102">
        <f>S497*H497</f>
        <v>0</v>
      </c>
      <c r="U497" s="12"/>
      <c r="V497" s="12"/>
      <c r="W497" s="12"/>
      <c r="X497" s="12"/>
      <c r="Y497" s="12"/>
      <c r="Z497" s="12"/>
      <c r="AA497" s="12"/>
      <c r="AB497" s="12"/>
      <c r="AC497" s="12"/>
      <c r="AD497" s="12"/>
      <c r="AE497" s="12"/>
      <c r="AR497" s="103" t="s">
        <v>86</v>
      </c>
      <c r="AT497" s="103" t="s">
        <v>178</v>
      </c>
      <c r="AU497" s="103" t="s">
        <v>80</v>
      </c>
      <c r="AY497" s="5" t="s">
        <v>176</v>
      </c>
      <c r="BE497" s="104">
        <f>IF(N497="základní",J497,0)</f>
        <v>0</v>
      </c>
      <c r="BF497" s="104">
        <f>IF(N497="snížená",J497,0)</f>
        <v>0</v>
      </c>
      <c r="BG497" s="104">
        <f>IF(N497="zákl. přenesená",J497,0)</f>
        <v>0</v>
      </c>
      <c r="BH497" s="104">
        <f>IF(N497="sníž. přenesená",J497,0)</f>
        <v>0</v>
      </c>
      <c r="BI497" s="104">
        <f>IF(N497="nulová",J497,0)</f>
        <v>0</v>
      </c>
      <c r="BJ497" s="5" t="s">
        <v>76</v>
      </c>
      <c r="BK497" s="104">
        <f>ROUND(I497*H497,2)</f>
        <v>0</v>
      </c>
      <c r="BL497" s="5" t="s">
        <v>86</v>
      </c>
      <c r="BM497" s="103" t="s">
        <v>556</v>
      </c>
    </row>
    <row r="498" spans="2:51" s="174" customFormat="1" ht="12">
      <c r="B498" s="175"/>
      <c r="D498" s="105" t="s">
        <v>186</v>
      </c>
      <c r="E498" s="176" t="s">
        <v>1</v>
      </c>
      <c r="F498" s="177" t="s">
        <v>557</v>
      </c>
      <c r="H498" s="178">
        <v>8.96</v>
      </c>
      <c r="K498" s="237"/>
      <c r="L498" s="175"/>
      <c r="M498" s="179"/>
      <c r="N498" s="180"/>
      <c r="O498" s="180"/>
      <c r="P498" s="180"/>
      <c r="Q498" s="180"/>
      <c r="R498" s="180"/>
      <c r="S498" s="180"/>
      <c r="T498" s="181"/>
      <c r="AT498" s="176" t="s">
        <v>186</v>
      </c>
      <c r="AU498" s="176" t="s">
        <v>80</v>
      </c>
      <c r="AV498" s="174" t="s">
        <v>80</v>
      </c>
      <c r="AW498" s="174" t="s">
        <v>29</v>
      </c>
      <c r="AX498" s="174" t="s">
        <v>72</v>
      </c>
      <c r="AY498" s="176" t="s">
        <v>176</v>
      </c>
    </row>
    <row r="499" spans="2:51" s="182" customFormat="1" ht="12">
      <c r="B499" s="183"/>
      <c r="D499" s="105" t="s">
        <v>186</v>
      </c>
      <c r="E499" s="184" t="s">
        <v>1</v>
      </c>
      <c r="F499" s="185" t="s">
        <v>191</v>
      </c>
      <c r="H499" s="186">
        <v>8.96</v>
      </c>
      <c r="K499" s="238"/>
      <c r="L499" s="183"/>
      <c r="M499" s="187"/>
      <c r="N499" s="188"/>
      <c r="O499" s="188"/>
      <c r="P499" s="188"/>
      <c r="Q499" s="188"/>
      <c r="R499" s="188"/>
      <c r="S499" s="188"/>
      <c r="T499" s="189"/>
      <c r="AT499" s="184" t="s">
        <v>186</v>
      </c>
      <c r="AU499" s="184" t="s">
        <v>80</v>
      </c>
      <c r="AV499" s="182" t="s">
        <v>86</v>
      </c>
      <c r="AW499" s="182" t="s">
        <v>29</v>
      </c>
      <c r="AX499" s="182" t="s">
        <v>76</v>
      </c>
      <c r="AY499" s="184" t="s">
        <v>176</v>
      </c>
    </row>
    <row r="500" spans="1:65" s="15" customFormat="1" ht="24.2" customHeight="1">
      <c r="A500" s="12"/>
      <c r="B500" s="13"/>
      <c r="C500" s="92" t="s">
        <v>558</v>
      </c>
      <c r="D500" s="92" t="s">
        <v>178</v>
      </c>
      <c r="E500" s="93" t="s">
        <v>559</v>
      </c>
      <c r="F500" s="94" t="s">
        <v>560</v>
      </c>
      <c r="G500" s="95" t="s">
        <v>181</v>
      </c>
      <c r="H500" s="96">
        <v>127.188</v>
      </c>
      <c r="I500" s="1">
        <v>0</v>
      </c>
      <c r="J500" s="97">
        <f>ROUND(I500*H500,2)</f>
        <v>0</v>
      </c>
      <c r="K500" s="95" t="s">
        <v>1898</v>
      </c>
      <c r="L500" s="13"/>
      <c r="M500" s="98" t="s">
        <v>1</v>
      </c>
      <c r="N500" s="99" t="s">
        <v>37</v>
      </c>
      <c r="O500" s="100"/>
      <c r="P500" s="101">
        <f>O500*H500</f>
        <v>0</v>
      </c>
      <c r="Q500" s="101">
        <v>0</v>
      </c>
      <c r="R500" s="101">
        <f>Q500*H500</f>
        <v>0</v>
      </c>
      <c r="S500" s="101">
        <v>0</v>
      </c>
      <c r="T500" s="102">
        <f>S500*H500</f>
        <v>0</v>
      </c>
      <c r="U500" s="12"/>
      <c r="V500" s="12"/>
      <c r="W500" s="12"/>
      <c r="X500" s="12"/>
      <c r="Y500" s="12"/>
      <c r="Z500" s="12"/>
      <c r="AA500" s="12"/>
      <c r="AB500" s="12"/>
      <c r="AC500" s="12"/>
      <c r="AD500" s="12"/>
      <c r="AE500" s="12"/>
      <c r="AR500" s="103" t="s">
        <v>86</v>
      </c>
      <c r="AT500" s="103" t="s">
        <v>178</v>
      </c>
      <c r="AU500" s="103" t="s">
        <v>80</v>
      </c>
      <c r="AY500" s="5" t="s">
        <v>176</v>
      </c>
      <c r="BE500" s="104">
        <f>IF(N500="základní",J500,0)</f>
        <v>0</v>
      </c>
      <c r="BF500" s="104">
        <f>IF(N500="snížená",J500,0)</f>
        <v>0</v>
      </c>
      <c r="BG500" s="104">
        <f>IF(N500="zákl. přenesená",J500,0)</f>
        <v>0</v>
      </c>
      <c r="BH500" s="104">
        <f>IF(N500="sníž. přenesená",J500,0)</f>
        <v>0</v>
      </c>
      <c r="BI500" s="104">
        <f>IF(N500="nulová",J500,0)</f>
        <v>0</v>
      </c>
      <c r="BJ500" s="5" t="s">
        <v>76</v>
      </c>
      <c r="BK500" s="104">
        <f>ROUND(I500*H500,2)</f>
        <v>0</v>
      </c>
      <c r="BL500" s="5" t="s">
        <v>86</v>
      </c>
      <c r="BM500" s="103" t="s">
        <v>561</v>
      </c>
    </row>
    <row r="501" spans="2:51" s="167" customFormat="1" ht="12">
      <c r="B501" s="168"/>
      <c r="D501" s="105" t="s">
        <v>186</v>
      </c>
      <c r="E501" s="169" t="s">
        <v>1</v>
      </c>
      <c r="F501" s="170" t="s">
        <v>562</v>
      </c>
      <c r="H501" s="169" t="s">
        <v>1</v>
      </c>
      <c r="K501" s="236"/>
      <c r="L501" s="168"/>
      <c r="M501" s="171"/>
      <c r="N501" s="172"/>
      <c r="O501" s="172"/>
      <c r="P501" s="172"/>
      <c r="Q501" s="172"/>
      <c r="R501" s="172"/>
      <c r="S501" s="172"/>
      <c r="T501" s="173"/>
      <c r="AT501" s="169" t="s">
        <v>186</v>
      </c>
      <c r="AU501" s="169" t="s">
        <v>80</v>
      </c>
      <c r="AV501" s="167" t="s">
        <v>76</v>
      </c>
      <c r="AW501" s="167" t="s">
        <v>29</v>
      </c>
      <c r="AX501" s="167" t="s">
        <v>72</v>
      </c>
      <c r="AY501" s="169" t="s">
        <v>176</v>
      </c>
    </row>
    <row r="502" spans="2:51" s="174" customFormat="1" ht="12">
      <c r="B502" s="175"/>
      <c r="D502" s="105" t="s">
        <v>186</v>
      </c>
      <c r="E502" s="176" t="s">
        <v>1</v>
      </c>
      <c r="F502" s="177" t="s">
        <v>563</v>
      </c>
      <c r="H502" s="178">
        <v>127.188</v>
      </c>
      <c r="K502" s="237"/>
      <c r="L502" s="175"/>
      <c r="M502" s="179"/>
      <c r="N502" s="180"/>
      <c r="O502" s="180"/>
      <c r="P502" s="180"/>
      <c r="Q502" s="180"/>
      <c r="R502" s="180"/>
      <c r="S502" s="180"/>
      <c r="T502" s="181"/>
      <c r="AT502" s="176" t="s">
        <v>186</v>
      </c>
      <c r="AU502" s="176" t="s">
        <v>80</v>
      </c>
      <c r="AV502" s="174" t="s">
        <v>80</v>
      </c>
      <c r="AW502" s="174" t="s">
        <v>29</v>
      </c>
      <c r="AX502" s="174" t="s">
        <v>72</v>
      </c>
      <c r="AY502" s="176" t="s">
        <v>176</v>
      </c>
    </row>
    <row r="503" spans="2:51" s="182" customFormat="1" ht="12">
      <c r="B503" s="183"/>
      <c r="D503" s="105" t="s">
        <v>186</v>
      </c>
      <c r="E503" s="184" t="s">
        <v>1</v>
      </c>
      <c r="F503" s="185" t="s">
        <v>191</v>
      </c>
      <c r="H503" s="186">
        <v>127.188</v>
      </c>
      <c r="K503" s="238"/>
      <c r="L503" s="183"/>
      <c r="M503" s="187"/>
      <c r="N503" s="188"/>
      <c r="O503" s="188"/>
      <c r="P503" s="188"/>
      <c r="Q503" s="188"/>
      <c r="R503" s="188"/>
      <c r="S503" s="188"/>
      <c r="T503" s="189"/>
      <c r="AT503" s="184" t="s">
        <v>186</v>
      </c>
      <c r="AU503" s="184" t="s">
        <v>80</v>
      </c>
      <c r="AV503" s="182" t="s">
        <v>86</v>
      </c>
      <c r="AW503" s="182" t="s">
        <v>29</v>
      </c>
      <c r="AX503" s="182" t="s">
        <v>76</v>
      </c>
      <c r="AY503" s="184" t="s">
        <v>176</v>
      </c>
    </row>
    <row r="504" spans="1:65" s="15" customFormat="1" ht="16.5" customHeight="1">
      <c r="A504" s="12"/>
      <c r="B504" s="13"/>
      <c r="C504" s="92" t="s">
        <v>372</v>
      </c>
      <c r="D504" s="92" t="s">
        <v>178</v>
      </c>
      <c r="E504" s="93" t="s">
        <v>564</v>
      </c>
      <c r="F504" s="94" t="s">
        <v>565</v>
      </c>
      <c r="G504" s="95" t="s">
        <v>328</v>
      </c>
      <c r="H504" s="96">
        <v>1499.077</v>
      </c>
      <c r="I504" s="1">
        <v>0</v>
      </c>
      <c r="J504" s="97">
        <f>ROUND(I504*H504,2)</f>
        <v>0</v>
      </c>
      <c r="K504" s="95" t="s">
        <v>182</v>
      </c>
      <c r="L504" s="13"/>
      <c r="M504" s="98" t="s">
        <v>1</v>
      </c>
      <c r="N504" s="99" t="s">
        <v>37</v>
      </c>
      <c r="O504" s="100"/>
      <c r="P504" s="101">
        <f>O504*H504</f>
        <v>0</v>
      </c>
      <c r="Q504" s="101">
        <v>0</v>
      </c>
      <c r="R504" s="101">
        <f>Q504*H504</f>
        <v>0</v>
      </c>
      <c r="S504" s="101">
        <v>0</v>
      </c>
      <c r="T504" s="102">
        <f>S504*H504</f>
        <v>0</v>
      </c>
      <c r="U504" s="12"/>
      <c r="V504" s="12"/>
      <c r="W504" s="12"/>
      <c r="X504" s="12"/>
      <c r="Y504" s="12"/>
      <c r="Z504" s="12"/>
      <c r="AA504" s="12"/>
      <c r="AB504" s="12"/>
      <c r="AC504" s="12"/>
      <c r="AD504" s="12"/>
      <c r="AE504" s="12"/>
      <c r="AR504" s="103" t="s">
        <v>86</v>
      </c>
      <c r="AT504" s="103" t="s">
        <v>178</v>
      </c>
      <c r="AU504" s="103" t="s">
        <v>80</v>
      </c>
      <c r="AY504" s="5" t="s">
        <v>176</v>
      </c>
      <c r="BE504" s="104">
        <f>IF(N504="základní",J504,0)</f>
        <v>0</v>
      </c>
      <c r="BF504" s="104">
        <f>IF(N504="snížená",J504,0)</f>
        <v>0</v>
      </c>
      <c r="BG504" s="104">
        <f>IF(N504="zákl. přenesená",J504,0)</f>
        <v>0</v>
      </c>
      <c r="BH504" s="104">
        <f>IF(N504="sníž. přenesená",J504,0)</f>
        <v>0</v>
      </c>
      <c r="BI504" s="104">
        <f>IF(N504="nulová",J504,0)</f>
        <v>0</v>
      </c>
      <c r="BJ504" s="5" t="s">
        <v>76</v>
      </c>
      <c r="BK504" s="104">
        <f>ROUND(I504*H504,2)</f>
        <v>0</v>
      </c>
      <c r="BL504" s="5" t="s">
        <v>86</v>
      </c>
      <c r="BM504" s="103" t="s">
        <v>566</v>
      </c>
    </row>
    <row r="505" spans="2:51" s="167" customFormat="1" ht="12">
      <c r="B505" s="168"/>
      <c r="D505" s="105" t="s">
        <v>186</v>
      </c>
      <c r="E505" s="169" t="s">
        <v>1</v>
      </c>
      <c r="F505" s="170" t="s">
        <v>187</v>
      </c>
      <c r="H505" s="169" t="s">
        <v>1</v>
      </c>
      <c r="K505" s="236"/>
      <c r="L505" s="168"/>
      <c r="M505" s="171"/>
      <c r="N505" s="172"/>
      <c r="O505" s="172"/>
      <c r="P505" s="172"/>
      <c r="Q505" s="172"/>
      <c r="R505" s="172"/>
      <c r="S505" s="172"/>
      <c r="T505" s="173"/>
      <c r="AT505" s="169" t="s">
        <v>186</v>
      </c>
      <c r="AU505" s="169" t="s">
        <v>80</v>
      </c>
      <c r="AV505" s="167" t="s">
        <v>76</v>
      </c>
      <c r="AW505" s="167" t="s">
        <v>29</v>
      </c>
      <c r="AX505" s="167" t="s">
        <v>72</v>
      </c>
      <c r="AY505" s="169" t="s">
        <v>176</v>
      </c>
    </row>
    <row r="506" spans="2:51" s="174" customFormat="1" ht="12">
      <c r="B506" s="175"/>
      <c r="D506" s="105" t="s">
        <v>186</v>
      </c>
      <c r="E506" s="176" t="s">
        <v>1</v>
      </c>
      <c r="F506" s="177" t="s">
        <v>567</v>
      </c>
      <c r="H506" s="178">
        <v>1499.077</v>
      </c>
      <c r="K506" s="237"/>
      <c r="L506" s="175"/>
      <c r="M506" s="179"/>
      <c r="N506" s="180"/>
      <c r="O506" s="180"/>
      <c r="P506" s="180"/>
      <c r="Q506" s="180"/>
      <c r="R506" s="180"/>
      <c r="S506" s="180"/>
      <c r="T506" s="181"/>
      <c r="AT506" s="176" t="s">
        <v>186</v>
      </c>
      <c r="AU506" s="176" t="s">
        <v>80</v>
      </c>
      <c r="AV506" s="174" t="s">
        <v>80</v>
      </c>
      <c r="AW506" s="174" t="s">
        <v>29</v>
      </c>
      <c r="AX506" s="174" t="s">
        <v>72</v>
      </c>
      <c r="AY506" s="176" t="s">
        <v>176</v>
      </c>
    </row>
    <row r="507" spans="2:51" s="182" customFormat="1" ht="12">
      <c r="B507" s="183"/>
      <c r="D507" s="105" t="s">
        <v>186</v>
      </c>
      <c r="E507" s="184" t="s">
        <v>1</v>
      </c>
      <c r="F507" s="185" t="s">
        <v>191</v>
      </c>
      <c r="H507" s="186">
        <v>1499.077</v>
      </c>
      <c r="K507" s="238"/>
      <c r="L507" s="183"/>
      <c r="M507" s="187"/>
      <c r="N507" s="188"/>
      <c r="O507" s="188"/>
      <c r="P507" s="188"/>
      <c r="Q507" s="188"/>
      <c r="R507" s="188"/>
      <c r="S507" s="188"/>
      <c r="T507" s="189"/>
      <c r="AT507" s="184" t="s">
        <v>186</v>
      </c>
      <c r="AU507" s="184" t="s">
        <v>80</v>
      </c>
      <c r="AV507" s="182" t="s">
        <v>86</v>
      </c>
      <c r="AW507" s="182" t="s">
        <v>29</v>
      </c>
      <c r="AX507" s="182" t="s">
        <v>76</v>
      </c>
      <c r="AY507" s="184" t="s">
        <v>176</v>
      </c>
    </row>
    <row r="508" spans="1:65" s="15" customFormat="1" ht="24.2" customHeight="1">
      <c r="A508" s="12"/>
      <c r="B508" s="13"/>
      <c r="C508" s="190" t="s">
        <v>568</v>
      </c>
      <c r="D508" s="190" t="s">
        <v>265</v>
      </c>
      <c r="E508" s="191" t="s">
        <v>569</v>
      </c>
      <c r="F508" s="192" t="s">
        <v>570</v>
      </c>
      <c r="G508" s="193" t="s">
        <v>328</v>
      </c>
      <c r="H508" s="194">
        <v>573.885</v>
      </c>
      <c r="I508" s="2">
        <v>0</v>
      </c>
      <c r="J508" s="195">
        <f>ROUND(I508*H508,2)</f>
        <v>0</v>
      </c>
      <c r="K508" s="193" t="s">
        <v>182</v>
      </c>
      <c r="L508" s="196"/>
      <c r="M508" s="197" t="s">
        <v>1</v>
      </c>
      <c r="N508" s="198" t="s">
        <v>37</v>
      </c>
      <c r="O508" s="100"/>
      <c r="P508" s="101">
        <f>O508*H508</f>
        <v>0</v>
      </c>
      <c r="Q508" s="101">
        <v>0</v>
      </c>
      <c r="R508" s="101">
        <f>Q508*H508</f>
        <v>0</v>
      </c>
      <c r="S508" s="101">
        <v>0</v>
      </c>
      <c r="T508" s="102">
        <f>S508*H508</f>
        <v>0</v>
      </c>
      <c r="U508" s="12"/>
      <c r="V508" s="12"/>
      <c r="W508" s="12"/>
      <c r="X508" s="12"/>
      <c r="Y508" s="12"/>
      <c r="Z508" s="12"/>
      <c r="AA508" s="12"/>
      <c r="AB508" s="12"/>
      <c r="AC508" s="12"/>
      <c r="AD508" s="12"/>
      <c r="AE508" s="12"/>
      <c r="AR508" s="103" t="s">
        <v>98</v>
      </c>
      <c r="AT508" s="103" t="s">
        <v>265</v>
      </c>
      <c r="AU508" s="103" t="s">
        <v>80</v>
      </c>
      <c r="AY508" s="5" t="s">
        <v>176</v>
      </c>
      <c r="BE508" s="104">
        <f>IF(N508="základní",J508,0)</f>
        <v>0</v>
      </c>
      <c r="BF508" s="104">
        <f>IF(N508="snížená",J508,0)</f>
        <v>0</v>
      </c>
      <c r="BG508" s="104">
        <f>IF(N508="zákl. přenesená",J508,0)</f>
        <v>0</v>
      </c>
      <c r="BH508" s="104">
        <f>IF(N508="sníž. přenesená",J508,0)</f>
        <v>0</v>
      </c>
      <c r="BI508" s="104">
        <f>IF(N508="nulová",J508,0)</f>
        <v>0</v>
      </c>
      <c r="BJ508" s="5" t="s">
        <v>76</v>
      </c>
      <c r="BK508" s="104">
        <f>ROUND(I508*H508,2)</f>
        <v>0</v>
      </c>
      <c r="BL508" s="5" t="s">
        <v>86</v>
      </c>
      <c r="BM508" s="103" t="s">
        <v>571</v>
      </c>
    </row>
    <row r="509" spans="2:51" s="174" customFormat="1" ht="12">
      <c r="B509" s="175"/>
      <c r="D509" s="105" t="s">
        <v>186</v>
      </c>
      <c r="E509" s="176" t="s">
        <v>1</v>
      </c>
      <c r="F509" s="177" t="s">
        <v>572</v>
      </c>
      <c r="H509" s="178">
        <v>72.11</v>
      </c>
      <c r="K509" s="237"/>
      <c r="L509" s="175"/>
      <c r="M509" s="179"/>
      <c r="N509" s="180"/>
      <c r="O509" s="180"/>
      <c r="P509" s="180"/>
      <c r="Q509" s="180"/>
      <c r="R509" s="180"/>
      <c r="S509" s="180"/>
      <c r="T509" s="181"/>
      <c r="AT509" s="176" t="s">
        <v>186</v>
      </c>
      <c r="AU509" s="176" t="s">
        <v>80</v>
      </c>
      <c r="AV509" s="174" t="s">
        <v>80</v>
      </c>
      <c r="AW509" s="174" t="s">
        <v>29</v>
      </c>
      <c r="AX509" s="174" t="s">
        <v>72</v>
      </c>
      <c r="AY509" s="176" t="s">
        <v>176</v>
      </c>
    </row>
    <row r="510" spans="2:51" s="174" customFormat="1" ht="12">
      <c r="B510" s="175"/>
      <c r="D510" s="105" t="s">
        <v>186</v>
      </c>
      <c r="E510" s="176" t="s">
        <v>1</v>
      </c>
      <c r="F510" s="177" t="s">
        <v>573</v>
      </c>
      <c r="H510" s="178">
        <v>17.04</v>
      </c>
      <c r="K510" s="237"/>
      <c r="L510" s="175"/>
      <c r="M510" s="179"/>
      <c r="N510" s="180"/>
      <c r="O510" s="180"/>
      <c r="P510" s="180"/>
      <c r="Q510" s="180"/>
      <c r="R510" s="180"/>
      <c r="S510" s="180"/>
      <c r="T510" s="181"/>
      <c r="AT510" s="176" t="s">
        <v>186</v>
      </c>
      <c r="AU510" s="176" t="s">
        <v>80</v>
      </c>
      <c r="AV510" s="174" t="s">
        <v>80</v>
      </c>
      <c r="AW510" s="174" t="s">
        <v>29</v>
      </c>
      <c r="AX510" s="174" t="s">
        <v>72</v>
      </c>
      <c r="AY510" s="176" t="s">
        <v>176</v>
      </c>
    </row>
    <row r="511" spans="2:51" s="174" customFormat="1" ht="12">
      <c r="B511" s="175"/>
      <c r="D511" s="105" t="s">
        <v>186</v>
      </c>
      <c r="E511" s="176" t="s">
        <v>1</v>
      </c>
      <c r="F511" s="177" t="s">
        <v>574</v>
      </c>
      <c r="H511" s="178">
        <v>50.1</v>
      </c>
      <c r="K511" s="237"/>
      <c r="L511" s="175"/>
      <c r="M511" s="179"/>
      <c r="N511" s="180"/>
      <c r="O511" s="180"/>
      <c r="P511" s="180"/>
      <c r="Q511" s="180"/>
      <c r="R511" s="180"/>
      <c r="S511" s="180"/>
      <c r="T511" s="181"/>
      <c r="AT511" s="176" t="s">
        <v>186</v>
      </c>
      <c r="AU511" s="176" t="s">
        <v>80</v>
      </c>
      <c r="AV511" s="174" t="s">
        <v>80</v>
      </c>
      <c r="AW511" s="174" t="s">
        <v>29</v>
      </c>
      <c r="AX511" s="174" t="s">
        <v>72</v>
      </c>
      <c r="AY511" s="176" t="s">
        <v>176</v>
      </c>
    </row>
    <row r="512" spans="2:51" s="174" customFormat="1" ht="12">
      <c r="B512" s="175"/>
      <c r="D512" s="105" t="s">
        <v>186</v>
      </c>
      <c r="E512" s="176" t="s">
        <v>1</v>
      </c>
      <c r="F512" s="177" t="s">
        <v>575</v>
      </c>
      <c r="H512" s="178">
        <v>407.307</v>
      </c>
      <c r="K512" s="237"/>
      <c r="L512" s="175"/>
      <c r="M512" s="179"/>
      <c r="N512" s="180"/>
      <c r="O512" s="180"/>
      <c r="P512" s="180"/>
      <c r="Q512" s="180"/>
      <c r="R512" s="180"/>
      <c r="S512" s="180"/>
      <c r="T512" s="181"/>
      <c r="AT512" s="176" t="s">
        <v>186</v>
      </c>
      <c r="AU512" s="176" t="s">
        <v>80</v>
      </c>
      <c r="AV512" s="174" t="s">
        <v>80</v>
      </c>
      <c r="AW512" s="174" t="s">
        <v>29</v>
      </c>
      <c r="AX512" s="174" t="s">
        <v>72</v>
      </c>
      <c r="AY512" s="176" t="s">
        <v>176</v>
      </c>
    </row>
    <row r="513" spans="2:51" s="182" customFormat="1" ht="12">
      <c r="B513" s="183"/>
      <c r="D513" s="105" t="s">
        <v>186</v>
      </c>
      <c r="E513" s="184" t="s">
        <v>1</v>
      </c>
      <c r="F513" s="185" t="s">
        <v>191</v>
      </c>
      <c r="H513" s="186">
        <v>546.557</v>
      </c>
      <c r="K513" s="238"/>
      <c r="L513" s="183"/>
      <c r="M513" s="187"/>
      <c r="N513" s="188"/>
      <c r="O513" s="188"/>
      <c r="P513" s="188"/>
      <c r="Q513" s="188"/>
      <c r="R513" s="188"/>
      <c r="S513" s="188"/>
      <c r="T513" s="189"/>
      <c r="AT513" s="184" t="s">
        <v>186</v>
      </c>
      <c r="AU513" s="184" t="s">
        <v>80</v>
      </c>
      <c r="AV513" s="182" t="s">
        <v>86</v>
      </c>
      <c r="AW513" s="182" t="s">
        <v>29</v>
      </c>
      <c r="AX513" s="182" t="s">
        <v>72</v>
      </c>
      <c r="AY513" s="184" t="s">
        <v>176</v>
      </c>
    </row>
    <row r="514" spans="2:51" s="174" customFormat="1" ht="12">
      <c r="B514" s="175"/>
      <c r="D514" s="105" t="s">
        <v>186</v>
      </c>
      <c r="E514" s="176" t="s">
        <v>1</v>
      </c>
      <c r="F514" s="177" t="s">
        <v>576</v>
      </c>
      <c r="H514" s="178">
        <v>573.885</v>
      </c>
      <c r="K514" s="237"/>
      <c r="L514" s="175"/>
      <c r="M514" s="179"/>
      <c r="N514" s="180"/>
      <c r="O514" s="180"/>
      <c r="P514" s="180"/>
      <c r="Q514" s="180"/>
      <c r="R514" s="180"/>
      <c r="S514" s="180"/>
      <c r="T514" s="181"/>
      <c r="AT514" s="176" t="s">
        <v>186</v>
      </c>
      <c r="AU514" s="176" t="s">
        <v>80</v>
      </c>
      <c r="AV514" s="174" t="s">
        <v>80</v>
      </c>
      <c r="AW514" s="174" t="s">
        <v>29</v>
      </c>
      <c r="AX514" s="174" t="s">
        <v>72</v>
      </c>
      <c r="AY514" s="176" t="s">
        <v>176</v>
      </c>
    </row>
    <row r="515" spans="2:51" s="182" customFormat="1" ht="12">
      <c r="B515" s="183"/>
      <c r="D515" s="105" t="s">
        <v>186</v>
      </c>
      <c r="E515" s="184" t="s">
        <v>1</v>
      </c>
      <c r="F515" s="185" t="s">
        <v>191</v>
      </c>
      <c r="H515" s="186">
        <v>573.885</v>
      </c>
      <c r="K515" s="238"/>
      <c r="L515" s="183"/>
      <c r="M515" s="187"/>
      <c r="N515" s="188"/>
      <c r="O515" s="188"/>
      <c r="P515" s="188"/>
      <c r="Q515" s="188"/>
      <c r="R515" s="188"/>
      <c r="S515" s="188"/>
      <c r="T515" s="189"/>
      <c r="AT515" s="184" t="s">
        <v>186</v>
      </c>
      <c r="AU515" s="184" t="s">
        <v>80</v>
      </c>
      <c r="AV515" s="182" t="s">
        <v>86</v>
      </c>
      <c r="AW515" s="182" t="s">
        <v>29</v>
      </c>
      <c r="AX515" s="182" t="s">
        <v>76</v>
      </c>
      <c r="AY515" s="184" t="s">
        <v>176</v>
      </c>
    </row>
    <row r="516" spans="1:65" s="15" customFormat="1" ht="24.2" customHeight="1">
      <c r="A516" s="12"/>
      <c r="B516" s="13"/>
      <c r="C516" s="190" t="s">
        <v>378</v>
      </c>
      <c r="D516" s="190" t="s">
        <v>265</v>
      </c>
      <c r="E516" s="191" t="s">
        <v>577</v>
      </c>
      <c r="F516" s="192" t="s">
        <v>578</v>
      </c>
      <c r="G516" s="193" t="s">
        <v>328</v>
      </c>
      <c r="H516" s="194">
        <v>632.573</v>
      </c>
      <c r="I516" s="2">
        <v>0</v>
      </c>
      <c r="J516" s="195">
        <f>ROUND(I516*H516,2)</f>
        <v>0</v>
      </c>
      <c r="K516" s="193" t="s">
        <v>182</v>
      </c>
      <c r="L516" s="196"/>
      <c r="M516" s="197" t="s">
        <v>1</v>
      </c>
      <c r="N516" s="198" t="s">
        <v>37</v>
      </c>
      <c r="O516" s="100"/>
      <c r="P516" s="101">
        <f>O516*H516</f>
        <v>0</v>
      </c>
      <c r="Q516" s="101">
        <v>0</v>
      </c>
      <c r="R516" s="101">
        <f>Q516*H516</f>
        <v>0</v>
      </c>
      <c r="S516" s="101">
        <v>0</v>
      </c>
      <c r="T516" s="102">
        <f>S516*H516</f>
        <v>0</v>
      </c>
      <c r="U516" s="12"/>
      <c r="V516" s="12"/>
      <c r="W516" s="12"/>
      <c r="X516" s="12"/>
      <c r="Y516" s="12"/>
      <c r="Z516" s="12"/>
      <c r="AA516" s="12"/>
      <c r="AB516" s="12"/>
      <c r="AC516" s="12"/>
      <c r="AD516" s="12"/>
      <c r="AE516" s="12"/>
      <c r="AR516" s="103" t="s">
        <v>98</v>
      </c>
      <c r="AT516" s="103" t="s">
        <v>265</v>
      </c>
      <c r="AU516" s="103" t="s">
        <v>80</v>
      </c>
      <c r="AY516" s="5" t="s">
        <v>176</v>
      </c>
      <c r="BE516" s="104">
        <f>IF(N516="základní",J516,0)</f>
        <v>0</v>
      </c>
      <c r="BF516" s="104">
        <f>IF(N516="snížená",J516,0)</f>
        <v>0</v>
      </c>
      <c r="BG516" s="104">
        <f>IF(N516="zákl. přenesená",J516,0)</f>
        <v>0</v>
      </c>
      <c r="BH516" s="104">
        <f>IF(N516="sníž. přenesená",J516,0)</f>
        <v>0</v>
      </c>
      <c r="BI516" s="104">
        <f>IF(N516="nulová",J516,0)</f>
        <v>0</v>
      </c>
      <c r="BJ516" s="5" t="s">
        <v>76</v>
      </c>
      <c r="BK516" s="104">
        <f>ROUND(I516*H516,2)</f>
        <v>0</v>
      </c>
      <c r="BL516" s="5" t="s">
        <v>86</v>
      </c>
      <c r="BM516" s="103" t="s">
        <v>579</v>
      </c>
    </row>
    <row r="517" spans="2:51" s="167" customFormat="1" ht="12">
      <c r="B517" s="168"/>
      <c r="D517" s="105" t="s">
        <v>186</v>
      </c>
      <c r="E517" s="169" t="s">
        <v>1</v>
      </c>
      <c r="F517" s="170" t="s">
        <v>279</v>
      </c>
      <c r="H517" s="169" t="s">
        <v>1</v>
      </c>
      <c r="K517" s="236"/>
      <c r="L517" s="168"/>
      <c r="M517" s="171"/>
      <c r="N517" s="172"/>
      <c r="O517" s="172"/>
      <c r="P517" s="172"/>
      <c r="Q517" s="172"/>
      <c r="R517" s="172"/>
      <c r="S517" s="172"/>
      <c r="T517" s="173"/>
      <c r="AT517" s="169" t="s">
        <v>186</v>
      </c>
      <c r="AU517" s="169" t="s">
        <v>80</v>
      </c>
      <c r="AV517" s="167" t="s">
        <v>76</v>
      </c>
      <c r="AW517" s="167" t="s">
        <v>29</v>
      </c>
      <c r="AX517" s="167" t="s">
        <v>72</v>
      </c>
      <c r="AY517" s="169" t="s">
        <v>176</v>
      </c>
    </row>
    <row r="518" spans="2:51" s="174" customFormat="1" ht="12">
      <c r="B518" s="175"/>
      <c r="D518" s="105" t="s">
        <v>186</v>
      </c>
      <c r="E518" s="176" t="s">
        <v>1</v>
      </c>
      <c r="F518" s="177" t="s">
        <v>580</v>
      </c>
      <c r="H518" s="178">
        <v>414</v>
      </c>
      <c r="K518" s="237"/>
      <c r="L518" s="175"/>
      <c r="M518" s="179"/>
      <c r="N518" s="180"/>
      <c r="O518" s="180"/>
      <c r="P518" s="180"/>
      <c r="Q518" s="180"/>
      <c r="R518" s="180"/>
      <c r="S518" s="180"/>
      <c r="T518" s="181"/>
      <c r="AT518" s="176" t="s">
        <v>186</v>
      </c>
      <c r="AU518" s="176" t="s">
        <v>80</v>
      </c>
      <c r="AV518" s="174" t="s">
        <v>80</v>
      </c>
      <c r="AW518" s="174" t="s">
        <v>29</v>
      </c>
      <c r="AX518" s="174" t="s">
        <v>72</v>
      </c>
      <c r="AY518" s="176" t="s">
        <v>176</v>
      </c>
    </row>
    <row r="519" spans="2:51" s="174" customFormat="1" ht="12">
      <c r="B519" s="175"/>
      <c r="D519" s="105" t="s">
        <v>186</v>
      </c>
      <c r="E519" s="176" t="s">
        <v>1</v>
      </c>
      <c r="F519" s="177" t="s">
        <v>287</v>
      </c>
      <c r="H519" s="178">
        <v>25.2</v>
      </c>
      <c r="K519" s="237"/>
      <c r="L519" s="175"/>
      <c r="M519" s="179"/>
      <c r="N519" s="180"/>
      <c r="O519" s="180"/>
      <c r="P519" s="180"/>
      <c r="Q519" s="180"/>
      <c r="R519" s="180"/>
      <c r="S519" s="180"/>
      <c r="T519" s="181"/>
      <c r="AT519" s="176" t="s">
        <v>186</v>
      </c>
      <c r="AU519" s="176" t="s">
        <v>80</v>
      </c>
      <c r="AV519" s="174" t="s">
        <v>80</v>
      </c>
      <c r="AW519" s="174" t="s">
        <v>29</v>
      </c>
      <c r="AX519" s="174" t="s">
        <v>72</v>
      </c>
      <c r="AY519" s="176" t="s">
        <v>176</v>
      </c>
    </row>
    <row r="520" spans="2:51" s="174" customFormat="1" ht="12">
      <c r="B520" s="175"/>
      <c r="D520" s="105" t="s">
        <v>186</v>
      </c>
      <c r="E520" s="176" t="s">
        <v>1</v>
      </c>
      <c r="F520" s="177" t="s">
        <v>288</v>
      </c>
      <c r="H520" s="178">
        <v>5.46</v>
      </c>
      <c r="K520" s="237"/>
      <c r="L520" s="175"/>
      <c r="M520" s="179"/>
      <c r="N520" s="180"/>
      <c r="O520" s="180"/>
      <c r="P520" s="180"/>
      <c r="Q520" s="180"/>
      <c r="R520" s="180"/>
      <c r="S520" s="180"/>
      <c r="T520" s="181"/>
      <c r="AT520" s="176" t="s">
        <v>186</v>
      </c>
      <c r="AU520" s="176" t="s">
        <v>80</v>
      </c>
      <c r="AV520" s="174" t="s">
        <v>80</v>
      </c>
      <c r="AW520" s="174" t="s">
        <v>29</v>
      </c>
      <c r="AX520" s="174" t="s">
        <v>72</v>
      </c>
      <c r="AY520" s="176" t="s">
        <v>176</v>
      </c>
    </row>
    <row r="521" spans="2:51" s="174" customFormat="1" ht="12">
      <c r="B521" s="175"/>
      <c r="D521" s="105" t="s">
        <v>186</v>
      </c>
      <c r="E521" s="176" t="s">
        <v>1</v>
      </c>
      <c r="F521" s="177" t="s">
        <v>289</v>
      </c>
      <c r="H521" s="178">
        <v>3.6</v>
      </c>
      <c r="K521" s="237"/>
      <c r="L521" s="175"/>
      <c r="M521" s="179"/>
      <c r="N521" s="180"/>
      <c r="O521" s="180"/>
      <c r="P521" s="180"/>
      <c r="Q521" s="180"/>
      <c r="R521" s="180"/>
      <c r="S521" s="180"/>
      <c r="T521" s="181"/>
      <c r="AT521" s="176" t="s">
        <v>186</v>
      </c>
      <c r="AU521" s="176" t="s">
        <v>80</v>
      </c>
      <c r="AV521" s="174" t="s">
        <v>80</v>
      </c>
      <c r="AW521" s="174" t="s">
        <v>29</v>
      </c>
      <c r="AX521" s="174" t="s">
        <v>72</v>
      </c>
      <c r="AY521" s="176" t="s">
        <v>176</v>
      </c>
    </row>
    <row r="522" spans="2:51" s="174" customFormat="1" ht="12">
      <c r="B522" s="175"/>
      <c r="D522" s="105" t="s">
        <v>186</v>
      </c>
      <c r="E522" s="176" t="s">
        <v>1</v>
      </c>
      <c r="F522" s="177" t="s">
        <v>581</v>
      </c>
      <c r="H522" s="178">
        <v>5.35</v>
      </c>
      <c r="K522" s="237"/>
      <c r="L522" s="175"/>
      <c r="M522" s="179"/>
      <c r="N522" s="180"/>
      <c r="O522" s="180"/>
      <c r="P522" s="180"/>
      <c r="Q522" s="180"/>
      <c r="R522" s="180"/>
      <c r="S522" s="180"/>
      <c r="T522" s="181"/>
      <c r="AT522" s="176" t="s">
        <v>186</v>
      </c>
      <c r="AU522" s="176" t="s">
        <v>80</v>
      </c>
      <c r="AV522" s="174" t="s">
        <v>80</v>
      </c>
      <c r="AW522" s="174" t="s">
        <v>29</v>
      </c>
      <c r="AX522" s="174" t="s">
        <v>72</v>
      </c>
      <c r="AY522" s="176" t="s">
        <v>176</v>
      </c>
    </row>
    <row r="523" spans="2:51" s="174" customFormat="1" ht="12">
      <c r="B523" s="175"/>
      <c r="D523" s="105" t="s">
        <v>186</v>
      </c>
      <c r="E523" s="176" t="s">
        <v>1</v>
      </c>
      <c r="F523" s="177" t="s">
        <v>291</v>
      </c>
      <c r="H523" s="178">
        <v>9.4</v>
      </c>
      <c r="K523" s="237"/>
      <c r="L523" s="175"/>
      <c r="M523" s="179"/>
      <c r="N523" s="180"/>
      <c r="O523" s="180"/>
      <c r="P523" s="180"/>
      <c r="Q523" s="180"/>
      <c r="R523" s="180"/>
      <c r="S523" s="180"/>
      <c r="T523" s="181"/>
      <c r="AT523" s="176" t="s">
        <v>186</v>
      </c>
      <c r="AU523" s="176" t="s">
        <v>80</v>
      </c>
      <c r="AV523" s="174" t="s">
        <v>80</v>
      </c>
      <c r="AW523" s="174" t="s">
        <v>29</v>
      </c>
      <c r="AX523" s="174" t="s">
        <v>72</v>
      </c>
      <c r="AY523" s="176" t="s">
        <v>176</v>
      </c>
    </row>
    <row r="524" spans="2:51" s="174" customFormat="1" ht="12">
      <c r="B524" s="175"/>
      <c r="D524" s="105" t="s">
        <v>186</v>
      </c>
      <c r="E524" s="176" t="s">
        <v>1</v>
      </c>
      <c r="F524" s="177" t="s">
        <v>292</v>
      </c>
      <c r="H524" s="178">
        <v>6</v>
      </c>
      <c r="K524" s="237"/>
      <c r="L524" s="175"/>
      <c r="M524" s="179"/>
      <c r="N524" s="180"/>
      <c r="O524" s="180"/>
      <c r="P524" s="180"/>
      <c r="Q524" s="180"/>
      <c r="R524" s="180"/>
      <c r="S524" s="180"/>
      <c r="T524" s="181"/>
      <c r="AT524" s="176" t="s">
        <v>186</v>
      </c>
      <c r="AU524" s="176" t="s">
        <v>80</v>
      </c>
      <c r="AV524" s="174" t="s">
        <v>80</v>
      </c>
      <c r="AW524" s="174" t="s">
        <v>29</v>
      </c>
      <c r="AX524" s="174" t="s">
        <v>72</v>
      </c>
      <c r="AY524" s="176" t="s">
        <v>176</v>
      </c>
    </row>
    <row r="525" spans="2:51" s="174" customFormat="1" ht="12">
      <c r="B525" s="175"/>
      <c r="D525" s="105" t="s">
        <v>186</v>
      </c>
      <c r="E525" s="176" t="s">
        <v>1</v>
      </c>
      <c r="F525" s="177" t="s">
        <v>293</v>
      </c>
      <c r="H525" s="178">
        <v>29.7</v>
      </c>
      <c r="K525" s="237"/>
      <c r="L525" s="175"/>
      <c r="M525" s="179"/>
      <c r="N525" s="180"/>
      <c r="O525" s="180"/>
      <c r="P525" s="180"/>
      <c r="Q525" s="180"/>
      <c r="R525" s="180"/>
      <c r="S525" s="180"/>
      <c r="T525" s="181"/>
      <c r="AT525" s="176" t="s">
        <v>186</v>
      </c>
      <c r="AU525" s="176" t="s">
        <v>80</v>
      </c>
      <c r="AV525" s="174" t="s">
        <v>80</v>
      </c>
      <c r="AW525" s="174" t="s">
        <v>29</v>
      </c>
      <c r="AX525" s="174" t="s">
        <v>72</v>
      </c>
      <c r="AY525" s="176" t="s">
        <v>176</v>
      </c>
    </row>
    <row r="526" spans="2:51" s="174" customFormat="1" ht="12">
      <c r="B526" s="175"/>
      <c r="D526" s="105" t="s">
        <v>186</v>
      </c>
      <c r="E526" s="176" t="s">
        <v>1</v>
      </c>
      <c r="F526" s="177" t="s">
        <v>294</v>
      </c>
      <c r="H526" s="178">
        <v>19.4</v>
      </c>
      <c r="K526" s="237"/>
      <c r="L526" s="175"/>
      <c r="M526" s="179"/>
      <c r="N526" s="180"/>
      <c r="O526" s="180"/>
      <c r="P526" s="180"/>
      <c r="Q526" s="180"/>
      <c r="R526" s="180"/>
      <c r="S526" s="180"/>
      <c r="T526" s="181"/>
      <c r="AT526" s="176" t="s">
        <v>186</v>
      </c>
      <c r="AU526" s="176" t="s">
        <v>80</v>
      </c>
      <c r="AV526" s="174" t="s">
        <v>80</v>
      </c>
      <c r="AW526" s="174" t="s">
        <v>29</v>
      </c>
      <c r="AX526" s="174" t="s">
        <v>72</v>
      </c>
      <c r="AY526" s="176" t="s">
        <v>176</v>
      </c>
    </row>
    <row r="527" spans="2:51" s="174" customFormat="1" ht="12">
      <c r="B527" s="175"/>
      <c r="D527" s="105" t="s">
        <v>186</v>
      </c>
      <c r="E527" s="176" t="s">
        <v>1</v>
      </c>
      <c r="F527" s="177" t="s">
        <v>295</v>
      </c>
      <c r="H527" s="178">
        <v>6.18</v>
      </c>
      <c r="K527" s="237"/>
      <c r="L527" s="175"/>
      <c r="M527" s="179"/>
      <c r="N527" s="180"/>
      <c r="O527" s="180"/>
      <c r="P527" s="180"/>
      <c r="Q527" s="180"/>
      <c r="R527" s="180"/>
      <c r="S527" s="180"/>
      <c r="T527" s="181"/>
      <c r="AT527" s="176" t="s">
        <v>186</v>
      </c>
      <c r="AU527" s="176" t="s">
        <v>80</v>
      </c>
      <c r="AV527" s="174" t="s">
        <v>80</v>
      </c>
      <c r="AW527" s="174" t="s">
        <v>29</v>
      </c>
      <c r="AX527" s="174" t="s">
        <v>72</v>
      </c>
      <c r="AY527" s="176" t="s">
        <v>176</v>
      </c>
    </row>
    <row r="528" spans="2:51" s="174" customFormat="1" ht="12">
      <c r="B528" s="175"/>
      <c r="D528" s="105" t="s">
        <v>186</v>
      </c>
      <c r="E528" s="176" t="s">
        <v>1</v>
      </c>
      <c r="F528" s="177" t="s">
        <v>296</v>
      </c>
      <c r="H528" s="178">
        <v>8.1</v>
      </c>
      <c r="K528" s="237"/>
      <c r="L528" s="175"/>
      <c r="M528" s="179"/>
      <c r="N528" s="180"/>
      <c r="O528" s="180"/>
      <c r="P528" s="180"/>
      <c r="Q528" s="180"/>
      <c r="R528" s="180"/>
      <c r="S528" s="180"/>
      <c r="T528" s="181"/>
      <c r="AT528" s="176" t="s">
        <v>186</v>
      </c>
      <c r="AU528" s="176" t="s">
        <v>80</v>
      </c>
      <c r="AV528" s="174" t="s">
        <v>80</v>
      </c>
      <c r="AW528" s="174" t="s">
        <v>29</v>
      </c>
      <c r="AX528" s="174" t="s">
        <v>72</v>
      </c>
      <c r="AY528" s="176" t="s">
        <v>176</v>
      </c>
    </row>
    <row r="529" spans="2:51" s="174" customFormat="1" ht="12">
      <c r="B529" s="175"/>
      <c r="D529" s="105" t="s">
        <v>186</v>
      </c>
      <c r="E529" s="176" t="s">
        <v>1</v>
      </c>
      <c r="F529" s="177" t="s">
        <v>297</v>
      </c>
      <c r="H529" s="178">
        <v>9.4</v>
      </c>
      <c r="K529" s="237"/>
      <c r="L529" s="175"/>
      <c r="M529" s="179"/>
      <c r="N529" s="180"/>
      <c r="O529" s="180"/>
      <c r="P529" s="180"/>
      <c r="Q529" s="180"/>
      <c r="R529" s="180"/>
      <c r="S529" s="180"/>
      <c r="T529" s="181"/>
      <c r="AT529" s="176" t="s">
        <v>186</v>
      </c>
      <c r="AU529" s="176" t="s">
        <v>80</v>
      </c>
      <c r="AV529" s="174" t="s">
        <v>80</v>
      </c>
      <c r="AW529" s="174" t="s">
        <v>29</v>
      </c>
      <c r="AX529" s="174" t="s">
        <v>72</v>
      </c>
      <c r="AY529" s="176" t="s">
        <v>176</v>
      </c>
    </row>
    <row r="530" spans="2:51" s="174" customFormat="1" ht="12">
      <c r="B530" s="175"/>
      <c r="D530" s="105" t="s">
        <v>186</v>
      </c>
      <c r="E530" s="176" t="s">
        <v>1</v>
      </c>
      <c r="F530" s="177" t="s">
        <v>298</v>
      </c>
      <c r="H530" s="178">
        <v>7.28</v>
      </c>
      <c r="K530" s="237"/>
      <c r="L530" s="175"/>
      <c r="M530" s="179"/>
      <c r="N530" s="180"/>
      <c r="O530" s="180"/>
      <c r="P530" s="180"/>
      <c r="Q530" s="180"/>
      <c r="R530" s="180"/>
      <c r="S530" s="180"/>
      <c r="T530" s="181"/>
      <c r="AT530" s="176" t="s">
        <v>186</v>
      </c>
      <c r="AU530" s="176" t="s">
        <v>80</v>
      </c>
      <c r="AV530" s="174" t="s">
        <v>80</v>
      </c>
      <c r="AW530" s="174" t="s">
        <v>29</v>
      </c>
      <c r="AX530" s="174" t="s">
        <v>72</v>
      </c>
      <c r="AY530" s="176" t="s">
        <v>176</v>
      </c>
    </row>
    <row r="531" spans="2:51" s="174" customFormat="1" ht="12">
      <c r="B531" s="175"/>
      <c r="D531" s="105" t="s">
        <v>186</v>
      </c>
      <c r="E531" s="176" t="s">
        <v>1</v>
      </c>
      <c r="F531" s="177" t="s">
        <v>299</v>
      </c>
      <c r="H531" s="178">
        <v>19.38</v>
      </c>
      <c r="K531" s="237"/>
      <c r="L531" s="175"/>
      <c r="M531" s="179"/>
      <c r="N531" s="180"/>
      <c r="O531" s="180"/>
      <c r="P531" s="180"/>
      <c r="Q531" s="180"/>
      <c r="R531" s="180"/>
      <c r="S531" s="180"/>
      <c r="T531" s="181"/>
      <c r="AT531" s="176" t="s">
        <v>186</v>
      </c>
      <c r="AU531" s="176" t="s">
        <v>80</v>
      </c>
      <c r="AV531" s="174" t="s">
        <v>80</v>
      </c>
      <c r="AW531" s="174" t="s">
        <v>29</v>
      </c>
      <c r="AX531" s="174" t="s">
        <v>72</v>
      </c>
      <c r="AY531" s="176" t="s">
        <v>176</v>
      </c>
    </row>
    <row r="532" spans="2:51" s="174" customFormat="1" ht="12">
      <c r="B532" s="175"/>
      <c r="D532" s="105" t="s">
        <v>186</v>
      </c>
      <c r="E532" s="176" t="s">
        <v>1</v>
      </c>
      <c r="F532" s="177" t="s">
        <v>582</v>
      </c>
      <c r="H532" s="178">
        <v>24.3</v>
      </c>
      <c r="K532" s="237"/>
      <c r="L532" s="175"/>
      <c r="M532" s="179"/>
      <c r="N532" s="180"/>
      <c r="O532" s="180"/>
      <c r="P532" s="180"/>
      <c r="Q532" s="180"/>
      <c r="R532" s="180"/>
      <c r="S532" s="180"/>
      <c r="T532" s="181"/>
      <c r="AT532" s="176" t="s">
        <v>186</v>
      </c>
      <c r="AU532" s="176" t="s">
        <v>80</v>
      </c>
      <c r="AV532" s="174" t="s">
        <v>80</v>
      </c>
      <c r="AW532" s="174" t="s">
        <v>29</v>
      </c>
      <c r="AX532" s="174" t="s">
        <v>72</v>
      </c>
      <c r="AY532" s="176" t="s">
        <v>176</v>
      </c>
    </row>
    <row r="533" spans="2:51" s="174" customFormat="1" ht="12">
      <c r="B533" s="175"/>
      <c r="D533" s="105" t="s">
        <v>186</v>
      </c>
      <c r="E533" s="176" t="s">
        <v>1</v>
      </c>
      <c r="F533" s="177" t="s">
        <v>583</v>
      </c>
      <c r="H533" s="178">
        <v>9.7</v>
      </c>
      <c r="K533" s="237"/>
      <c r="L533" s="175"/>
      <c r="M533" s="179"/>
      <c r="N533" s="180"/>
      <c r="O533" s="180"/>
      <c r="P533" s="180"/>
      <c r="Q533" s="180"/>
      <c r="R533" s="180"/>
      <c r="S533" s="180"/>
      <c r="T533" s="181"/>
      <c r="AT533" s="176" t="s">
        <v>186</v>
      </c>
      <c r="AU533" s="176" t="s">
        <v>80</v>
      </c>
      <c r="AV533" s="174" t="s">
        <v>80</v>
      </c>
      <c r="AW533" s="174" t="s">
        <v>29</v>
      </c>
      <c r="AX533" s="174" t="s">
        <v>72</v>
      </c>
      <c r="AY533" s="176" t="s">
        <v>176</v>
      </c>
    </row>
    <row r="534" spans="2:51" s="182" customFormat="1" ht="12">
      <c r="B534" s="183"/>
      <c r="D534" s="105" t="s">
        <v>186</v>
      </c>
      <c r="E534" s="184" t="s">
        <v>1</v>
      </c>
      <c r="F534" s="185" t="s">
        <v>191</v>
      </c>
      <c r="H534" s="186">
        <v>602.4499999999999</v>
      </c>
      <c r="K534" s="238"/>
      <c r="L534" s="183"/>
      <c r="M534" s="187"/>
      <c r="N534" s="188"/>
      <c r="O534" s="188"/>
      <c r="P534" s="188"/>
      <c r="Q534" s="188"/>
      <c r="R534" s="188"/>
      <c r="S534" s="188"/>
      <c r="T534" s="189"/>
      <c r="AT534" s="184" t="s">
        <v>186</v>
      </c>
      <c r="AU534" s="184" t="s">
        <v>80</v>
      </c>
      <c r="AV534" s="182" t="s">
        <v>86</v>
      </c>
      <c r="AW534" s="182" t="s">
        <v>29</v>
      </c>
      <c r="AX534" s="182" t="s">
        <v>72</v>
      </c>
      <c r="AY534" s="184" t="s">
        <v>176</v>
      </c>
    </row>
    <row r="535" spans="2:51" s="174" customFormat="1" ht="12">
      <c r="B535" s="175"/>
      <c r="D535" s="105" t="s">
        <v>186</v>
      </c>
      <c r="E535" s="176" t="s">
        <v>1</v>
      </c>
      <c r="F535" s="177" t="s">
        <v>584</v>
      </c>
      <c r="H535" s="178">
        <v>632.573</v>
      </c>
      <c r="K535" s="237"/>
      <c r="L535" s="175"/>
      <c r="M535" s="179"/>
      <c r="N535" s="180"/>
      <c r="O535" s="180"/>
      <c r="P535" s="180"/>
      <c r="Q535" s="180"/>
      <c r="R535" s="180"/>
      <c r="S535" s="180"/>
      <c r="T535" s="181"/>
      <c r="AT535" s="176" t="s">
        <v>186</v>
      </c>
      <c r="AU535" s="176" t="s">
        <v>80</v>
      </c>
      <c r="AV535" s="174" t="s">
        <v>80</v>
      </c>
      <c r="AW535" s="174" t="s">
        <v>29</v>
      </c>
      <c r="AX535" s="174" t="s">
        <v>72</v>
      </c>
      <c r="AY535" s="176" t="s">
        <v>176</v>
      </c>
    </row>
    <row r="536" spans="2:51" s="182" customFormat="1" ht="12">
      <c r="B536" s="183"/>
      <c r="D536" s="105" t="s">
        <v>186</v>
      </c>
      <c r="E536" s="184" t="s">
        <v>1</v>
      </c>
      <c r="F536" s="185" t="s">
        <v>191</v>
      </c>
      <c r="H536" s="186">
        <v>632.573</v>
      </c>
      <c r="K536" s="238"/>
      <c r="L536" s="183"/>
      <c r="M536" s="187"/>
      <c r="N536" s="188"/>
      <c r="O536" s="188"/>
      <c r="P536" s="188"/>
      <c r="Q536" s="188"/>
      <c r="R536" s="188"/>
      <c r="S536" s="188"/>
      <c r="T536" s="189"/>
      <c r="AT536" s="184" t="s">
        <v>186</v>
      </c>
      <c r="AU536" s="184" t="s">
        <v>80</v>
      </c>
      <c r="AV536" s="182" t="s">
        <v>86</v>
      </c>
      <c r="AW536" s="182" t="s">
        <v>29</v>
      </c>
      <c r="AX536" s="182" t="s">
        <v>76</v>
      </c>
      <c r="AY536" s="184" t="s">
        <v>176</v>
      </c>
    </row>
    <row r="537" spans="1:65" s="15" customFormat="1" ht="24.2" customHeight="1">
      <c r="A537" s="12"/>
      <c r="B537" s="13"/>
      <c r="C537" s="190" t="s">
        <v>585</v>
      </c>
      <c r="D537" s="190" t="s">
        <v>265</v>
      </c>
      <c r="E537" s="191" t="s">
        <v>586</v>
      </c>
      <c r="F537" s="192" t="s">
        <v>587</v>
      </c>
      <c r="G537" s="193" t="s">
        <v>328</v>
      </c>
      <c r="H537" s="194">
        <v>195.143</v>
      </c>
      <c r="I537" s="2">
        <v>0</v>
      </c>
      <c r="J537" s="195">
        <f>ROUND(I537*H537,2)</f>
        <v>0</v>
      </c>
      <c r="K537" s="193" t="s">
        <v>182</v>
      </c>
      <c r="L537" s="196"/>
      <c r="M537" s="197" t="s">
        <v>1</v>
      </c>
      <c r="N537" s="198" t="s">
        <v>37</v>
      </c>
      <c r="O537" s="100"/>
      <c r="P537" s="101">
        <f>O537*H537</f>
        <v>0</v>
      </c>
      <c r="Q537" s="101">
        <v>0</v>
      </c>
      <c r="R537" s="101">
        <f>Q537*H537</f>
        <v>0</v>
      </c>
      <c r="S537" s="101">
        <v>0</v>
      </c>
      <c r="T537" s="102">
        <f>S537*H537</f>
        <v>0</v>
      </c>
      <c r="U537" s="12"/>
      <c r="V537" s="12"/>
      <c r="W537" s="12"/>
      <c r="X537" s="12"/>
      <c r="Y537" s="12"/>
      <c r="Z537" s="12"/>
      <c r="AA537" s="12"/>
      <c r="AB537" s="12"/>
      <c r="AC537" s="12"/>
      <c r="AD537" s="12"/>
      <c r="AE537" s="12"/>
      <c r="AR537" s="103" t="s">
        <v>98</v>
      </c>
      <c r="AT537" s="103" t="s">
        <v>265</v>
      </c>
      <c r="AU537" s="103" t="s">
        <v>80</v>
      </c>
      <c r="AY537" s="5" t="s">
        <v>176</v>
      </c>
      <c r="BE537" s="104">
        <f>IF(N537="základní",J537,0)</f>
        <v>0</v>
      </c>
      <c r="BF537" s="104">
        <f>IF(N537="snížená",J537,0)</f>
        <v>0</v>
      </c>
      <c r="BG537" s="104">
        <f>IF(N537="zákl. přenesená",J537,0)</f>
        <v>0</v>
      </c>
      <c r="BH537" s="104">
        <f>IF(N537="sníž. přenesená",J537,0)</f>
        <v>0</v>
      </c>
      <c r="BI537" s="104">
        <f>IF(N537="nulová",J537,0)</f>
        <v>0</v>
      </c>
      <c r="BJ537" s="5" t="s">
        <v>76</v>
      </c>
      <c r="BK537" s="104">
        <f>ROUND(I537*H537,2)</f>
        <v>0</v>
      </c>
      <c r="BL537" s="5" t="s">
        <v>86</v>
      </c>
      <c r="BM537" s="103" t="s">
        <v>588</v>
      </c>
    </row>
    <row r="538" spans="1:65" s="15" customFormat="1" ht="24.2" customHeight="1">
      <c r="A538" s="12"/>
      <c r="B538" s="13"/>
      <c r="C538" s="190" t="s">
        <v>381</v>
      </c>
      <c r="D538" s="190" t="s">
        <v>265</v>
      </c>
      <c r="E538" s="191" t="s">
        <v>589</v>
      </c>
      <c r="F538" s="192" t="s">
        <v>590</v>
      </c>
      <c r="G538" s="193" t="s">
        <v>328</v>
      </c>
      <c r="H538" s="194">
        <v>172.431</v>
      </c>
      <c r="I538" s="2">
        <v>0</v>
      </c>
      <c r="J538" s="195">
        <f>ROUND(I538*H538,2)</f>
        <v>0</v>
      </c>
      <c r="K538" s="193" t="s">
        <v>182</v>
      </c>
      <c r="L538" s="196"/>
      <c r="M538" s="197" t="s">
        <v>1</v>
      </c>
      <c r="N538" s="198" t="s">
        <v>37</v>
      </c>
      <c r="O538" s="100"/>
      <c r="P538" s="101">
        <f>O538*H538</f>
        <v>0</v>
      </c>
      <c r="Q538" s="101">
        <v>0</v>
      </c>
      <c r="R538" s="101">
        <f>Q538*H538</f>
        <v>0</v>
      </c>
      <c r="S538" s="101">
        <v>0</v>
      </c>
      <c r="T538" s="102">
        <f>S538*H538</f>
        <v>0</v>
      </c>
      <c r="U538" s="12"/>
      <c r="V538" s="12"/>
      <c r="W538" s="12"/>
      <c r="X538" s="12"/>
      <c r="Y538" s="12"/>
      <c r="Z538" s="12"/>
      <c r="AA538" s="12"/>
      <c r="AB538" s="12"/>
      <c r="AC538" s="12"/>
      <c r="AD538" s="12"/>
      <c r="AE538" s="12"/>
      <c r="AR538" s="103" t="s">
        <v>98</v>
      </c>
      <c r="AT538" s="103" t="s">
        <v>265</v>
      </c>
      <c r="AU538" s="103" t="s">
        <v>80</v>
      </c>
      <c r="AY538" s="5" t="s">
        <v>176</v>
      </c>
      <c r="BE538" s="104">
        <f>IF(N538="základní",J538,0)</f>
        <v>0</v>
      </c>
      <c r="BF538" s="104">
        <f>IF(N538="snížená",J538,0)</f>
        <v>0</v>
      </c>
      <c r="BG538" s="104">
        <f>IF(N538="zákl. přenesená",J538,0)</f>
        <v>0</v>
      </c>
      <c r="BH538" s="104">
        <f>IF(N538="sníž. přenesená",J538,0)</f>
        <v>0</v>
      </c>
      <c r="BI538" s="104">
        <f>IF(N538="nulová",J538,0)</f>
        <v>0</v>
      </c>
      <c r="BJ538" s="5" t="s">
        <v>76</v>
      </c>
      <c r="BK538" s="104">
        <f>ROUND(I538*H538,2)</f>
        <v>0</v>
      </c>
      <c r="BL538" s="5" t="s">
        <v>86</v>
      </c>
      <c r="BM538" s="103" t="s">
        <v>591</v>
      </c>
    </row>
    <row r="539" spans="1:65" s="15" customFormat="1" ht="24.2" customHeight="1">
      <c r="A539" s="12"/>
      <c r="B539" s="13"/>
      <c r="C539" s="92" t="s">
        <v>592</v>
      </c>
      <c r="D539" s="92" t="s">
        <v>178</v>
      </c>
      <c r="E539" s="93" t="s">
        <v>593</v>
      </c>
      <c r="F539" s="94" t="s">
        <v>594</v>
      </c>
      <c r="G539" s="95" t="s">
        <v>181</v>
      </c>
      <c r="H539" s="96">
        <v>1858.655</v>
      </c>
      <c r="I539" s="1">
        <v>0</v>
      </c>
      <c r="J539" s="97">
        <f>ROUND(I539*H539,2)</f>
        <v>0</v>
      </c>
      <c r="K539" s="95" t="s">
        <v>182</v>
      </c>
      <c r="L539" s="13"/>
      <c r="M539" s="98" t="s">
        <v>1</v>
      </c>
      <c r="N539" s="99" t="s">
        <v>37</v>
      </c>
      <c r="O539" s="100"/>
      <c r="P539" s="101">
        <f>O539*H539</f>
        <v>0</v>
      </c>
      <c r="Q539" s="101">
        <v>0</v>
      </c>
      <c r="R539" s="101">
        <f>Q539*H539</f>
        <v>0</v>
      </c>
      <c r="S539" s="101">
        <v>0</v>
      </c>
      <c r="T539" s="102">
        <f>S539*H539</f>
        <v>0</v>
      </c>
      <c r="U539" s="12"/>
      <c r="V539" s="12"/>
      <c r="W539" s="12"/>
      <c r="X539" s="12"/>
      <c r="Y539" s="12"/>
      <c r="Z539" s="12"/>
      <c r="AA539" s="12"/>
      <c r="AB539" s="12"/>
      <c r="AC539" s="12"/>
      <c r="AD539" s="12"/>
      <c r="AE539" s="12"/>
      <c r="AR539" s="103" t="s">
        <v>86</v>
      </c>
      <c r="AT539" s="103" t="s">
        <v>178</v>
      </c>
      <c r="AU539" s="103" t="s">
        <v>80</v>
      </c>
      <c r="AY539" s="5" t="s">
        <v>176</v>
      </c>
      <c r="BE539" s="104">
        <f>IF(N539="základní",J539,0)</f>
        <v>0</v>
      </c>
      <c r="BF539" s="104">
        <f>IF(N539="snížená",J539,0)</f>
        <v>0</v>
      </c>
      <c r="BG539" s="104">
        <f>IF(N539="zákl. přenesená",J539,0)</f>
        <v>0</v>
      </c>
      <c r="BH539" s="104">
        <f>IF(N539="sníž. přenesená",J539,0)</f>
        <v>0</v>
      </c>
      <c r="BI539" s="104">
        <f>IF(N539="nulová",J539,0)</f>
        <v>0</v>
      </c>
      <c r="BJ539" s="5" t="s">
        <v>76</v>
      </c>
      <c r="BK539" s="104">
        <f>ROUND(I539*H539,2)</f>
        <v>0</v>
      </c>
      <c r="BL539" s="5" t="s">
        <v>86</v>
      </c>
      <c r="BM539" s="103" t="s">
        <v>595</v>
      </c>
    </row>
    <row r="540" spans="2:51" s="174" customFormat="1" ht="12">
      <c r="B540" s="175"/>
      <c r="D540" s="105" t="s">
        <v>186</v>
      </c>
      <c r="E540" s="176" t="s">
        <v>1</v>
      </c>
      <c r="F540" s="177" t="s">
        <v>596</v>
      </c>
      <c r="H540" s="178">
        <v>1858.655</v>
      </c>
      <c r="K540" s="237"/>
      <c r="L540" s="175"/>
      <c r="M540" s="179"/>
      <c r="N540" s="180"/>
      <c r="O540" s="180"/>
      <c r="P540" s="180"/>
      <c r="Q540" s="180"/>
      <c r="R540" s="180"/>
      <c r="S540" s="180"/>
      <c r="T540" s="181"/>
      <c r="AT540" s="176" t="s">
        <v>186</v>
      </c>
      <c r="AU540" s="176" t="s">
        <v>80</v>
      </c>
      <c r="AV540" s="174" t="s">
        <v>80</v>
      </c>
      <c r="AW540" s="174" t="s">
        <v>29</v>
      </c>
      <c r="AX540" s="174" t="s">
        <v>72</v>
      </c>
      <c r="AY540" s="176" t="s">
        <v>176</v>
      </c>
    </row>
    <row r="541" spans="2:51" s="182" customFormat="1" ht="12">
      <c r="B541" s="183"/>
      <c r="D541" s="105" t="s">
        <v>186</v>
      </c>
      <c r="E541" s="184" t="s">
        <v>1</v>
      </c>
      <c r="F541" s="185" t="s">
        <v>191</v>
      </c>
      <c r="H541" s="186">
        <v>1858.655</v>
      </c>
      <c r="K541" s="238"/>
      <c r="L541" s="183"/>
      <c r="M541" s="187"/>
      <c r="N541" s="188"/>
      <c r="O541" s="188"/>
      <c r="P541" s="188"/>
      <c r="Q541" s="188"/>
      <c r="R541" s="188"/>
      <c r="S541" s="188"/>
      <c r="T541" s="189"/>
      <c r="AT541" s="184" t="s">
        <v>186</v>
      </c>
      <c r="AU541" s="184" t="s">
        <v>80</v>
      </c>
      <c r="AV541" s="182" t="s">
        <v>86</v>
      </c>
      <c r="AW541" s="182" t="s">
        <v>29</v>
      </c>
      <c r="AX541" s="182" t="s">
        <v>76</v>
      </c>
      <c r="AY541" s="184" t="s">
        <v>176</v>
      </c>
    </row>
    <row r="542" spans="1:65" s="15" customFormat="1" ht="33" customHeight="1">
      <c r="A542" s="12"/>
      <c r="B542" s="13"/>
      <c r="C542" s="92" t="s">
        <v>385</v>
      </c>
      <c r="D542" s="92" t="s">
        <v>178</v>
      </c>
      <c r="E542" s="93" t="s">
        <v>597</v>
      </c>
      <c r="F542" s="94" t="s">
        <v>598</v>
      </c>
      <c r="G542" s="95" t="s">
        <v>181</v>
      </c>
      <c r="H542" s="96">
        <v>59.515</v>
      </c>
      <c r="I542" s="1">
        <v>0</v>
      </c>
      <c r="J542" s="97">
        <f>ROUND(I542*H542,2)</f>
        <v>0</v>
      </c>
      <c r="K542" s="95" t="s">
        <v>182</v>
      </c>
      <c r="L542" s="13"/>
      <c r="M542" s="98" t="s">
        <v>1</v>
      </c>
      <c r="N542" s="99" t="s">
        <v>37</v>
      </c>
      <c r="O542" s="100"/>
      <c r="P542" s="101">
        <f>O542*H542</f>
        <v>0</v>
      </c>
      <c r="Q542" s="101">
        <v>0</v>
      </c>
      <c r="R542" s="101">
        <f>Q542*H542</f>
        <v>0</v>
      </c>
      <c r="S542" s="101">
        <v>0</v>
      </c>
      <c r="T542" s="102">
        <f>S542*H542</f>
        <v>0</v>
      </c>
      <c r="U542" s="12"/>
      <c r="V542" s="12"/>
      <c r="W542" s="12"/>
      <c r="X542" s="12"/>
      <c r="Y542" s="12"/>
      <c r="Z542" s="12"/>
      <c r="AA542" s="12"/>
      <c r="AB542" s="12"/>
      <c r="AC542" s="12"/>
      <c r="AD542" s="12"/>
      <c r="AE542" s="12"/>
      <c r="AR542" s="103" t="s">
        <v>86</v>
      </c>
      <c r="AT542" s="103" t="s">
        <v>178</v>
      </c>
      <c r="AU542" s="103" t="s">
        <v>80</v>
      </c>
      <c r="AY542" s="5" t="s">
        <v>176</v>
      </c>
      <c r="BE542" s="104">
        <f>IF(N542="základní",J542,0)</f>
        <v>0</v>
      </c>
      <c r="BF542" s="104">
        <f>IF(N542="snížená",J542,0)</f>
        <v>0</v>
      </c>
      <c r="BG542" s="104">
        <f>IF(N542="zákl. přenesená",J542,0)</f>
        <v>0</v>
      </c>
      <c r="BH542" s="104">
        <f>IF(N542="sníž. přenesená",J542,0)</f>
        <v>0</v>
      </c>
      <c r="BI542" s="104">
        <f>IF(N542="nulová",J542,0)</f>
        <v>0</v>
      </c>
      <c r="BJ542" s="5" t="s">
        <v>76</v>
      </c>
      <c r="BK542" s="104">
        <f>ROUND(I542*H542,2)</f>
        <v>0</v>
      </c>
      <c r="BL542" s="5" t="s">
        <v>86</v>
      </c>
      <c r="BM542" s="103" t="s">
        <v>599</v>
      </c>
    </row>
    <row r="543" spans="2:51" s="167" customFormat="1" ht="12">
      <c r="B543" s="168"/>
      <c r="D543" s="105" t="s">
        <v>186</v>
      </c>
      <c r="E543" s="169" t="s">
        <v>1</v>
      </c>
      <c r="F543" s="170" t="s">
        <v>279</v>
      </c>
      <c r="H543" s="169" t="s">
        <v>1</v>
      </c>
      <c r="K543" s="236"/>
      <c r="L543" s="168"/>
      <c r="M543" s="171"/>
      <c r="N543" s="172"/>
      <c r="O543" s="172"/>
      <c r="P543" s="172"/>
      <c r="Q543" s="172"/>
      <c r="R543" s="172"/>
      <c r="S543" s="172"/>
      <c r="T543" s="173"/>
      <c r="AT543" s="169" t="s">
        <v>186</v>
      </c>
      <c r="AU543" s="169" t="s">
        <v>80</v>
      </c>
      <c r="AV543" s="167" t="s">
        <v>76</v>
      </c>
      <c r="AW543" s="167" t="s">
        <v>29</v>
      </c>
      <c r="AX543" s="167" t="s">
        <v>72</v>
      </c>
      <c r="AY543" s="169" t="s">
        <v>176</v>
      </c>
    </row>
    <row r="544" spans="2:51" s="167" customFormat="1" ht="22.5">
      <c r="B544" s="168"/>
      <c r="D544" s="105" t="s">
        <v>186</v>
      </c>
      <c r="E544" s="169" t="s">
        <v>1</v>
      </c>
      <c r="F544" s="170" t="s">
        <v>600</v>
      </c>
      <c r="H544" s="169" t="s">
        <v>1</v>
      </c>
      <c r="K544" s="236"/>
      <c r="L544" s="168"/>
      <c r="M544" s="171"/>
      <c r="N544" s="172"/>
      <c r="O544" s="172"/>
      <c r="P544" s="172"/>
      <c r="Q544" s="172"/>
      <c r="R544" s="172"/>
      <c r="S544" s="172"/>
      <c r="T544" s="173"/>
      <c r="AT544" s="169" t="s">
        <v>186</v>
      </c>
      <c r="AU544" s="169" t="s">
        <v>80</v>
      </c>
      <c r="AV544" s="167" t="s">
        <v>76</v>
      </c>
      <c r="AW544" s="167" t="s">
        <v>29</v>
      </c>
      <c r="AX544" s="167" t="s">
        <v>72</v>
      </c>
      <c r="AY544" s="169" t="s">
        <v>176</v>
      </c>
    </row>
    <row r="545" spans="2:51" s="174" customFormat="1" ht="12">
      <c r="B545" s="175"/>
      <c r="D545" s="105" t="s">
        <v>186</v>
      </c>
      <c r="E545" s="176" t="s">
        <v>1</v>
      </c>
      <c r="F545" s="177" t="s">
        <v>601</v>
      </c>
      <c r="H545" s="178">
        <v>50.4</v>
      </c>
      <c r="K545" s="237"/>
      <c r="L545" s="175"/>
      <c r="M545" s="179"/>
      <c r="N545" s="180"/>
      <c r="O545" s="180"/>
      <c r="P545" s="180"/>
      <c r="Q545" s="180"/>
      <c r="R545" s="180"/>
      <c r="S545" s="180"/>
      <c r="T545" s="181"/>
      <c r="AT545" s="176" t="s">
        <v>186</v>
      </c>
      <c r="AU545" s="176" t="s">
        <v>80</v>
      </c>
      <c r="AV545" s="174" t="s">
        <v>80</v>
      </c>
      <c r="AW545" s="174" t="s">
        <v>29</v>
      </c>
      <c r="AX545" s="174" t="s">
        <v>72</v>
      </c>
      <c r="AY545" s="176" t="s">
        <v>176</v>
      </c>
    </row>
    <row r="546" spans="2:51" s="174" customFormat="1" ht="12">
      <c r="B546" s="175"/>
      <c r="D546" s="105" t="s">
        <v>186</v>
      </c>
      <c r="E546" s="176" t="s">
        <v>1</v>
      </c>
      <c r="F546" s="177" t="s">
        <v>602</v>
      </c>
      <c r="H546" s="178">
        <v>3.528</v>
      </c>
      <c r="K546" s="237"/>
      <c r="L546" s="175"/>
      <c r="M546" s="179"/>
      <c r="N546" s="180"/>
      <c r="O546" s="180"/>
      <c r="P546" s="180"/>
      <c r="Q546" s="180"/>
      <c r="R546" s="180"/>
      <c r="S546" s="180"/>
      <c r="T546" s="181"/>
      <c r="AT546" s="176" t="s">
        <v>186</v>
      </c>
      <c r="AU546" s="176" t="s">
        <v>80</v>
      </c>
      <c r="AV546" s="174" t="s">
        <v>80</v>
      </c>
      <c r="AW546" s="174" t="s">
        <v>29</v>
      </c>
      <c r="AX546" s="174" t="s">
        <v>72</v>
      </c>
      <c r="AY546" s="176" t="s">
        <v>176</v>
      </c>
    </row>
    <row r="547" spans="2:51" s="174" customFormat="1" ht="12">
      <c r="B547" s="175"/>
      <c r="D547" s="105" t="s">
        <v>186</v>
      </c>
      <c r="E547" s="176" t="s">
        <v>1</v>
      </c>
      <c r="F547" s="177" t="s">
        <v>603</v>
      </c>
      <c r="H547" s="178">
        <v>0.764</v>
      </c>
      <c r="K547" s="237"/>
      <c r="L547" s="175"/>
      <c r="M547" s="179"/>
      <c r="N547" s="180"/>
      <c r="O547" s="180"/>
      <c r="P547" s="180"/>
      <c r="Q547" s="180"/>
      <c r="R547" s="180"/>
      <c r="S547" s="180"/>
      <c r="T547" s="181"/>
      <c r="AT547" s="176" t="s">
        <v>186</v>
      </c>
      <c r="AU547" s="176" t="s">
        <v>80</v>
      </c>
      <c r="AV547" s="174" t="s">
        <v>80</v>
      </c>
      <c r="AW547" s="174" t="s">
        <v>29</v>
      </c>
      <c r="AX547" s="174" t="s">
        <v>72</v>
      </c>
      <c r="AY547" s="176" t="s">
        <v>176</v>
      </c>
    </row>
    <row r="548" spans="2:51" s="174" customFormat="1" ht="12">
      <c r="B548" s="175"/>
      <c r="D548" s="105" t="s">
        <v>186</v>
      </c>
      <c r="E548" s="176" t="s">
        <v>1</v>
      </c>
      <c r="F548" s="177" t="s">
        <v>604</v>
      </c>
      <c r="H548" s="178">
        <v>0.504</v>
      </c>
      <c r="K548" s="237"/>
      <c r="L548" s="175"/>
      <c r="M548" s="179"/>
      <c r="N548" s="180"/>
      <c r="O548" s="180"/>
      <c r="P548" s="180"/>
      <c r="Q548" s="180"/>
      <c r="R548" s="180"/>
      <c r="S548" s="180"/>
      <c r="T548" s="181"/>
      <c r="AT548" s="176" t="s">
        <v>186</v>
      </c>
      <c r="AU548" s="176" t="s">
        <v>80</v>
      </c>
      <c r="AV548" s="174" t="s">
        <v>80</v>
      </c>
      <c r="AW548" s="174" t="s">
        <v>29</v>
      </c>
      <c r="AX548" s="174" t="s">
        <v>72</v>
      </c>
      <c r="AY548" s="176" t="s">
        <v>176</v>
      </c>
    </row>
    <row r="549" spans="2:51" s="174" customFormat="1" ht="12">
      <c r="B549" s="175"/>
      <c r="D549" s="105" t="s">
        <v>186</v>
      </c>
      <c r="E549" s="176" t="s">
        <v>1</v>
      </c>
      <c r="F549" s="177" t="s">
        <v>605</v>
      </c>
      <c r="H549" s="178">
        <v>0.749</v>
      </c>
      <c r="K549" s="237"/>
      <c r="L549" s="175"/>
      <c r="M549" s="179"/>
      <c r="N549" s="180"/>
      <c r="O549" s="180"/>
      <c r="P549" s="180"/>
      <c r="Q549" s="180"/>
      <c r="R549" s="180"/>
      <c r="S549" s="180"/>
      <c r="T549" s="181"/>
      <c r="AT549" s="176" t="s">
        <v>186</v>
      </c>
      <c r="AU549" s="176" t="s">
        <v>80</v>
      </c>
      <c r="AV549" s="174" t="s">
        <v>80</v>
      </c>
      <c r="AW549" s="174" t="s">
        <v>29</v>
      </c>
      <c r="AX549" s="174" t="s">
        <v>72</v>
      </c>
      <c r="AY549" s="176" t="s">
        <v>176</v>
      </c>
    </row>
    <row r="550" spans="2:51" s="174" customFormat="1" ht="12">
      <c r="B550" s="175"/>
      <c r="D550" s="105" t="s">
        <v>186</v>
      </c>
      <c r="E550" s="176" t="s">
        <v>1</v>
      </c>
      <c r="F550" s="177" t="s">
        <v>606</v>
      </c>
      <c r="H550" s="178">
        <v>1.33</v>
      </c>
      <c r="K550" s="237"/>
      <c r="L550" s="175"/>
      <c r="M550" s="179"/>
      <c r="N550" s="180"/>
      <c r="O550" s="180"/>
      <c r="P550" s="180"/>
      <c r="Q550" s="180"/>
      <c r="R550" s="180"/>
      <c r="S550" s="180"/>
      <c r="T550" s="181"/>
      <c r="AT550" s="176" t="s">
        <v>186</v>
      </c>
      <c r="AU550" s="176" t="s">
        <v>80</v>
      </c>
      <c r="AV550" s="174" t="s">
        <v>80</v>
      </c>
      <c r="AW550" s="174" t="s">
        <v>29</v>
      </c>
      <c r="AX550" s="174" t="s">
        <v>72</v>
      </c>
      <c r="AY550" s="176" t="s">
        <v>176</v>
      </c>
    </row>
    <row r="551" spans="2:51" s="174" customFormat="1" ht="12">
      <c r="B551" s="175"/>
      <c r="D551" s="105" t="s">
        <v>186</v>
      </c>
      <c r="E551" s="176" t="s">
        <v>1</v>
      </c>
      <c r="F551" s="177" t="s">
        <v>607</v>
      </c>
      <c r="H551" s="178">
        <v>1.134</v>
      </c>
      <c r="K551" s="237"/>
      <c r="L551" s="175"/>
      <c r="M551" s="179"/>
      <c r="N551" s="180"/>
      <c r="O551" s="180"/>
      <c r="P551" s="180"/>
      <c r="Q551" s="180"/>
      <c r="R551" s="180"/>
      <c r="S551" s="180"/>
      <c r="T551" s="181"/>
      <c r="AT551" s="176" t="s">
        <v>186</v>
      </c>
      <c r="AU551" s="176" t="s">
        <v>80</v>
      </c>
      <c r="AV551" s="174" t="s">
        <v>80</v>
      </c>
      <c r="AW551" s="174" t="s">
        <v>29</v>
      </c>
      <c r="AX551" s="174" t="s">
        <v>72</v>
      </c>
      <c r="AY551" s="176" t="s">
        <v>176</v>
      </c>
    </row>
    <row r="552" spans="2:51" s="174" customFormat="1" ht="12">
      <c r="B552" s="175"/>
      <c r="D552" s="105" t="s">
        <v>186</v>
      </c>
      <c r="E552" s="176" t="s">
        <v>1</v>
      </c>
      <c r="F552" s="177" t="s">
        <v>608</v>
      </c>
      <c r="H552" s="178">
        <v>1.106</v>
      </c>
      <c r="K552" s="237"/>
      <c r="L552" s="175"/>
      <c r="M552" s="179"/>
      <c r="N552" s="180"/>
      <c r="O552" s="180"/>
      <c r="P552" s="180"/>
      <c r="Q552" s="180"/>
      <c r="R552" s="180"/>
      <c r="S552" s="180"/>
      <c r="T552" s="181"/>
      <c r="AT552" s="176" t="s">
        <v>186</v>
      </c>
      <c r="AU552" s="176" t="s">
        <v>80</v>
      </c>
      <c r="AV552" s="174" t="s">
        <v>80</v>
      </c>
      <c r="AW552" s="174" t="s">
        <v>29</v>
      </c>
      <c r="AX552" s="174" t="s">
        <v>72</v>
      </c>
      <c r="AY552" s="176" t="s">
        <v>176</v>
      </c>
    </row>
    <row r="553" spans="2:51" s="182" customFormat="1" ht="12">
      <c r="B553" s="183"/>
      <c r="D553" s="105" t="s">
        <v>186</v>
      </c>
      <c r="E553" s="184" t="s">
        <v>1</v>
      </c>
      <c r="F553" s="185" t="s">
        <v>191</v>
      </c>
      <c r="H553" s="186">
        <v>59.515</v>
      </c>
      <c r="K553" s="238"/>
      <c r="L553" s="183"/>
      <c r="M553" s="187"/>
      <c r="N553" s="188"/>
      <c r="O553" s="188"/>
      <c r="P553" s="188"/>
      <c r="Q553" s="188"/>
      <c r="R553" s="188"/>
      <c r="S553" s="188"/>
      <c r="T553" s="189"/>
      <c r="AT553" s="184" t="s">
        <v>186</v>
      </c>
      <c r="AU553" s="184" t="s">
        <v>80</v>
      </c>
      <c r="AV553" s="182" t="s">
        <v>86</v>
      </c>
      <c r="AW553" s="182" t="s">
        <v>29</v>
      </c>
      <c r="AX553" s="182" t="s">
        <v>76</v>
      </c>
      <c r="AY553" s="184" t="s">
        <v>176</v>
      </c>
    </row>
    <row r="554" spans="1:65" s="15" customFormat="1" ht="24.2" customHeight="1">
      <c r="A554" s="12"/>
      <c r="B554" s="13"/>
      <c r="C554" s="92" t="s">
        <v>609</v>
      </c>
      <c r="D554" s="92" t="s">
        <v>178</v>
      </c>
      <c r="E554" s="93" t="s">
        <v>610</v>
      </c>
      <c r="F554" s="94" t="s">
        <v>611</v>
      </c>
      <c r="G554" s="95" t="s">
        <v>181</v>
      </c>
      <c r="H554" s="96">
        <v>165.699</v>
      </c>
      <c r="I554" s="1">
        <v>0</v>
      </c>
      <c r="J554" s="97">
        <f>ROUND(I554*H554,2)</f>
        <v>0</v>
      </c>
      <c r="K554" s="95" t="s">
        <v>182</v>
      </c>
      <c r="L554" s="13"/>
      <c r="M554" s="98" t="s">
        <v>1</v>
      </c>
      <c r="N554" s="99" t="s">
        <v>37</v>
      </c>
      <c r="O554" s="100"/>
      <c r="P554" s="101">
        <f>O554*H554</f>
        <v>0</v>
      </c>
      <c r="Q554" s="101">
        <v>0</v>
      </c>
      <c r="R554" s="101">
        <f>Q554*H554</f>
        <v>0</v>
      </c>
      <c r="S554" s="101">
        <v>0</v>
      </c>
      <c r="T554" s="102">
        <f>S554*H554</f>
        <v>0</v>
      </c>
      <c r="U554" s="12"/>
      <c r="V554" s="12"/>
      <c r="W554" s="12"/>
      <c r="X554" s="12"/>
      <c r="Y554" s="12"/>
      <c r="Z554" s="12"/>
      <c r="AA554" s="12"/>
      <c r="AB554" s="12"/>
      <c r="AC554" s="12"/>
      <c r="AD554" s="12"/>
      <c r="AE554" s="12"/>
      <c r="AR554" s="103" t="s">
        <v>86</v>
      </c>
      <c r="AT554" s="103" t="s">
        <v>178</v>
      </c>
      <c r="AU554" s="103" t="s">
        <v>80</v>
      </c>
      <c r="AY554" s="5" t="s">
        <v>176</v>
      </c>
      <c r="BE554" s="104">
        <f>IF(N554="základní",J554,0)</f>
        <v>0</v>
      </c>
      <c r="BF554" s="104">
        <f>IF(N554="snížená",J554,0)</f>
        <v>0</v>
      </c>
      <c r="BG554" s="104">
        <f>IF(N554="zákl. přenesená",J554,0)</f>
        <v>0</v>
      </c>
      <c r="BH554" s="104">
        <f>IF(N554="sníž. přenesená",J554,0)</f>
        <v>0</v>
      </c>
      <c r="BI554" s="104">
        <f>IF(N554="nulová",J554,0)</f>
        <v>0</v>
      </c>
      <c r="BJ554" s="5" t="s">
        <v>76</v>
      </c>
      <c r="BK554" s="104">
        <f>ROUND(I554*H554,2)</f>
        <v>0</v>
      </c>
      <c r="BL554" s="5" t="s">
        <v>86</v>
      </c>
      <c r="BM554" s="103" t="s">
        <v>612</v>
      </c>
    </row>
    <row r="555" spans="1:65" s="15" customFormat="1" ht="24.2" customHeight="1">
      <c r="A555" s="12"/>
      <c r="B555" s="13"/>
      <c r="C555" s="92" t="s">
        <v>388</v>
      </c>
      <c r="D555" s="92" t="s">
        <v>178</v>
      </c>
      <c r="E555" s="93" t="s">
        <v>613</v>
      </c>
      <c r="F555" s="94" t="s">
        <v>614</v>
      </c>
      <c r="G555" s="95" t="s">
        <v>181</v>
      </c>
      <c r="H555" s="96">
        <v>165.699</v>
      </c>
      <c r="I555" s="1">
        <v>0</v>
      </c>
      <c r="J555" s="97">
        <f>ROUND(I555*H555,2)</f>
        <v>0</v>
      </c>
      <c r="K555" s="95" t="s">
        <v>182</v>
      </c>
      <c r="L555" s="13"/>
      <c r="M555" s="98" t="s">
        <v>1</v>
      </c>
      <c r="N555" s="99" t="s">
        <v>37</v>
      </c>
      <c r="O555" s="100"/>
      <c r="P555" s="101">
        <f>O555*H555</f>
        <v>0</v>
      </c>
      <c r="Q555" s="101">
        <v>0</v>
      </c>
      <c r="R555" s="101">
        <f>Q555*H555</f>
        <v>0</v>
      </c>
      <c r="S555" s="101">
        <v>0</v>
      </c>
      <c r="T555" s="102">
        <f>S555*H555</f>
        <v>0</v>
      </c>
      <c r="U555" s="12"/>
      <c r="V555" s="12"/>
      <c r="W555" s="12"/>
      <c r="X555" s="12"/>
      <c r="Y555" s="12"/>
      <c r="Z555" s="12"/>
      <c r="AA555" s="12"/>
      <c r="AB555" s="12"/>
      <c r="AC555" s="12"/>
      <c r="AD555" s="12"/>
      <c r="AE555" s="12"/>
      <c r="AR555" s="103" t="s">
        <v>86</v>
      </c>
      <c r="AT555" s="103" t="s">
        <v>178</v>
      </c>
      <c r="AU555" s="103" t="s">
        <v>80</v>
      </c>
      <c r="AY555" s="5" t="s">
        <v>176</v>
      </c>
      <c r="BE555" s="104">
        <f>IF(N555="základní",J555,0)</f>
        <v>0</v>
      </c>
      <c r="BF555" s="104">
        <f>IF(N555="snížená",J555,0)</f>
        <v>0</v>
      </c>
      <c r="BG555" s="104">
        <f>IF(N555="zákl. přenesená",J555,0)</f>
        <v>0</v>
      </c>
      <c r="BH555" s="104">
        <f>IF(N555="sníž. přenesená",J555,0)</f>
        <v>0</v>
      </c>
      <c r="BI555" s="104">
        <f>IF(N555="nulová",J555,0)</f>
        <v>0</v>
      </c>
      <c r="BJ555" s="5" t="s">
        <v>76</v>
      </c>
      <c r="BK555" s="104">
        <f>ROUND(I555*H555,2)</f>
        <v>0</v>
      </c>
      <c r="BL555" s="5" t="s">
        <v>86</v>
      </c>
      <c r="BM555" s="103" t="s">
        <v>615</v>
      </c>
    </row>
    <row r="556" spans="2:51" s="167" customFormat="1" ht="12">
      <c r="B556" s="168"/>
      <c r="D556" s="105" t="s">
        <v>186</v>
      </c>
      <c r="E556" s="169" t="s">
        <v>1</v>
      </c>
      <c r="F556" s="170" t="s">
        <v>187</v>
      </c>
      <c r="H556" s="169" t="s">
        <v>1</v>
      </c>
      <c r="K556" s="236"/>
      <c r="L556" s="168"/>
      <c r="M556" s="171"/>
      <c r="N556" s="172"/>
      <c r="O556" s="172"/>
      <c r="P556" s="172"/>
      <c r="Q556" s="172"/>
      <c r="R556" s="172"/>
      <c r="S556" s="172"/>
      <c r="T556" s="173"/>
      <c r="AT556" s="169" t="s">
        <v>186</v>
      </c>
      <c r="AU556" s="169" t="s">
        <v>80</v>
      </c>
      <c r="AV556" s="167" t="s">
        <v>76</v>
      </c>
      <c r="AW556" s="167" t="s">
        <v>29</v>
      </c>
      <c r="AX556" s="167" t="s">
        <v>72</v>
      </c>
      <c r="AY556" s="169" t="s">
        <v>176</v>
      </c>
    </row>
    <row r="557" spans="2:51" s="174" customFormat="1" ht="12">
      <c r="B557" s="175"/>
      <c r="D557" s="105" t="s">
        <v>186</v>
      </c>
      <c r="E557" s="176" t="s">
        <v>1</v>
      </c>
      <c r="F557" s="177" t="s">
        <v>616</v>
      </c>
      <c r="H557" s="178">
        <v>88.565</v>
      </c>
      <c r="K557" s="237"/>
      <c r="L557" s="175"/>
      <c r="M557" s="179"/>
      <c r="N557" s="180"/>
      <c r="O557" s="180"/>
      <c r="P557" s="180"/>
      <c r="Q557" s="180"/>
      <c r="R557" s="180"/>
      <c r="S557" s="180"/>
      <c r="T557" s="181"/>
      <c r="AT557" s="176" t="s">
        <v>186</v>
      </c>
      <c r="AU557" s="176" t="s">
        <v>80</v>
      </c>
      <c r="AV557" s="174" t="s">
        <v>80</v>
      </c>
      <c r="AW557" s="174" t="s">
        <v>29</v>
      </c>
      <c r="AX557" s="174" t="s">
        <v>72</v>
      </c>
      <c r="AY557" s="176" t="s">
        <v>176</v>
      </c>
    </row>
    <row r="558" spans="2:51" s="174" customFormat="1" ht="12">
      <c r="B558" s="175"/>
      <c r="D558" s="105" t="s">
        <v>186</v>
      </c>
      <c r="E558" s="176" t="s">
        <v>1</v>
      </c>
      <c r="F558" s="177" t="s">
        <v>617</v>
      </c>
      <c r="H558" s="178">
        <v>70.66</v>
      </c>
      <c r="K558" s="237"/>
      <c r="L558" s="175"/>
      <c r="M558" s="179"/>
      <c r="N558" s="180"/>
      <c r="O558" s="180"/>
      <c r="P558" s="180"/>
      <c r="Q558" s="180"/>
      <c r="R558" s="180"/>
      <c r="S558" s="180"/>
      <c r="T558" s="181"/>
      <c r="AT558" s="176" t="s">
        <v>186</v>
      </c>
      <c r="AU558" s="176" t="s">
        <v>80</v>
      </c>
      <c r="AV558" s="174" t="s">
        <v>80</v>
      </c>
      <c r="AW558" s="174" t="s">
        <v>29</v>
      </c>
      <c r="AX558" s="174" t="s">
        <v>72</v>
      </c>
      <c r="AY558" s="176" t="s">
        <v>176</v>
      </c>
    </row>
    <row r="559" spans="2:51" s="200" customFormat="1" ht="12">
      <c r="B559" s="199"/>
      <c r="D559" s="105" t="s">
        <v>186</v>
      </c>
      <c r="E559" s="201" t="s">
        <v>1</v>
      </c>
      <c r="F559" s="202" t="s">
        <v>436</v>
      </c>
      <c r="H559" s="203">
        <v>159.225</v>
      </c>
      <c r="K559" s="239"/>
      <c r="L559" s="199"/>
      <c r="M559" s="204"/>
      <c r="N559" s="205"/>
      <c r="O559" s="205"/>
      <c r="P559" s="205"/>
      <c r="Q559" s="205"/>
      <c r="R559" s="205"/>
      <c r="S559" s="205"/>
      <c r="T559" s="206"/>
      <c r="AT559" s="201" t="s">
        <v>186</v>
      </c>
      <c r="AU559" s="201" t="s">
        <v>80</v>
      </c>
      <c r="AV559" s="200" t="s">
        <v>83</v>
      </c>
      <c r="AW559" s="200" t="s">
        <v>29</v>
      </c>
      <c r="AX559" s="200" t="s">
        <v>72</v>
      </c>
      <c r="AY559" s="201" t="s">
        <v>176</v>
      </c>
    </row>
    <row r="560" spans="2:51" s="167" customFormat="1" ht="12">
      <c r="B560" s="168"/>
      <c r="D560" s="105" t="s">
        <v>186</v>
      </c>
      <c r="E560" s="169" t="s">
        <v>1</v>
      </c>
      <c r="F560" s="170" t="s">
        <v>618</v>
      </c>
      <c r="H560" s="169" t="s">
        <v>1</v>
      </c>
      <c r="K560" s="236"/>
      <c r="L560" s="168"/>
      <c r="M560" s="171"/>
      <c r="N560" s="172"/>
      <c r="O560" s="172"/>
      <c r="P560" s="172"/>
      <c r="Q560" s="172"/>
      <c r="R560" s="172"/>
      <c r="S560" s="172"/>
      <c r="T560" s="173"/>
      <c r="AT560" s="169" t="s">
        <v>186</v>
      </c>
      <c r="AU560" s="169" t="s">
        <v>80</v>
      </c>
      <c r="AV560" s="167" t="s">
        <v>76</v>
      </c>
      <c r="AW560" s="167" t="s">
        <v>29</v>
      </c>
      <c r="AX560" s="167" t="s">
        <v>72</v>
      </c>
      <c r="AY560" s="169" t="s">
        <v>176</v>
      </c>
    </row>
    <row r="561" spans="2:51" s="174" customFormat="1" ht="12">
      <c r="B561" s="175"/>
      <c r="D561" s="105" t="s">
        <v>186</v>
      </c>
      <c r="E561" s="176" t="s">
        <v>1</v>
      </c>
      <c r="F561" s="177" t="s">
        <v>619</v>
      </c>
      <c r="H561" s="178">
        <v>2.814</v>
      </c>
      <c r="K561" s="237"/>
      <c r="L561" s="175"/>
      <c r="M561" s="179"/>
      <c r="N561" s="180"/>
      <c r="O561" s="180"/>
      <c r="P561" s="180"/>
      <c r="Q561" s="180"/>
      <c r="R561" s="180"/>
      <c r="S561" s="180"/>
      <c r="T561" s="181"/>
      <c r="AT561" s="176" t="s">
        <v>186</v>
      </c>
      <c r="AU561" s="176" t="s">
        <v>80</v>
      </c>
      <c r="AV561" s="174" t="s">
        <v>80</v>
      </c>
      <c r="AW561" s="174" t="s">
        <v>29</v>
      </c>
      <c r="AX561" s="174" t="s">
        <v>72</v>
      </c>
      <c r="AY561" s="176" t="s">
        <v>176</v>
      </c>
    </row>
    <row r="562" spans="2:51" s="174" customFormat="1" ht="12">
      <c r="B562" s="175"/>
      <c r="D562" s="105" t="s">
        <v>186</v>
      </c>
      <c r="E562" s="176" t="s">
        <v>1</v>
      </c>
      <c r="F562" s="177" t="s">
        <v>620</v>
      </c>
      <c r="H562" s="178">
        <v>1.48</v>
      </c>
      <c r="K562" s="237"/>
      <c r="L562" s="175"/>
      <c r="M562" s="179"/>
      <c r="N562" s="180"/>
      <c r="O562" s="180"/>
      <c r="P562" s="180"/>
      <c r="Q562" s="180"/>
      <c r="R562" s="180"/>
      <c r="S562" s="180"/>
      <c r="T562" s="181"/>
      <c r="AT562" s="176" t="s">
        <v>186</v>
      </c>
      <c r="AU562" s="176" t="s">
        <v>80</v>
      </c>
      <c r="AV562" s="174" t="s">
        <v>80</v>
      </c>
      <c r="AW562" s="174" t="s">
        <v>29</v>
      </c>
      <c r="AX562" s="174" t="s">
        <v>72</v>
      </c>
      <c r="AY562" s="176" t="s">
        <v>176</v>
      </c>
    </row>
    <row r="563" spans="2:51" s="174" customFormat="1" ht="12">
      <c r="B563" s="175"/>
      <c r="D563" s="105" t="s">
        <v>186</v>
      </c>
      <c r="E563" s="176" t="s">
        <v>1</v>
      </c>
      <c r="F563" s="177" t="s">
        <v>621</v>
      </c>
      <c r="H563" s="178">
        <v>1.88</v>
      </c>
      <c r="K563" s="237"/>
      <c r="L563" s="175"/>
      <c r="M563" s="179"/>
      <c r="N563" s="180"/>
      <c r="O563" s="180"/>
      <c r="P563" s="180"/>
      <c r="Q563" s="180"/>
      <c r="R563" s="180"/>
      <c r="S563" s="180"/>
      <c r="T563" s="181"/>
      <c r="AT563" s="176" t="s">
        <v>186</v>
      </c>
      <c r="AU563" s="176" t="s">
        <v>80</v>
      </c>
      <c r="AV563" s="174" t="s">
        <v>80</v>
      </c>
      <c r="AW563" s="174" t="s">
        <v>29</v>
      </c>
      <c r="AX563" s="174" t="s">
        <v>72</v>
      </c>
      <c r="AY563" s="176" t="s">
        <v>176</v>
      </c>
    </row>
    <row r="564" spans="2:51" s="174" customFormat="1" ht="12">
      <c r="B564" s="175"/>
      <c r="D564" s="105" t="s">
        <v>186</v>
      </c>
      <c r="E564" s="176" t="s">
        <v>1</v>
      </c>
      <c r="F564" s="177" t="s">
        <v>622</v>
      </c>
      <c r="H564" s="178">
        <v>0.3</v>
      </c>
      <c r="K564" s="237"/>
      <c r="L564" s="175"/>
      <c r="M564" s="179"/>
      <c r="N564" s="180"/>
      <c r="O564" s="180"/>
      <c r="P564" s="180"/>
      <c r="Q564" s="180"/>
      <c r="R564" s="180"/>
      <c r="S564" s="180"/>
      <c r="T564" s="181"/>
      <c r="AT564" s="176" t="s">
        <v>186</v>
      </c>
      <c r="AU564" s="176" t="s">
        <v>80</v>
      </c>
      <c r="AV564" s="174" t="s">
        <v>80</v>
      </c>
      <c r="AW564" s="174" t="s">
        <v>29</v>
      </c>
      <c r="AX564" s="174" t="s">
        <v>72</v>
      </c>
      <c r="AY564" s="176" t="s">
        <v>176</v>
      </c>
    </row>
    <row r="565" spans="2:51" s="200" customFormat="1" ht="12">
      <c r="B565" s="199"/>
      <c r="D565" s="105" t="s">
        <v>186</v>
      </c>
      <c r="E565" s="201" t="s">
        <v>1</v>
      </c>
      <c r="F565" s="202" t="s">
        <v>436</v>
      </c>
      <c r="H565" s="203">
        <v>6.474</v>
      </c>
      <c r="K565" s="239"/>
      <c r="L565" s="199"/>
      <c r="M565" s="204"/>
      <c r="N565" s="205"/>
      <c r="O565" s="205"/>
      <c r="P565" s="205"/>
      <c r="Q565" s="205"/>
      <c r="R565" s="205"/>
      <c r="S565" s="205"/>
      <c r="T565" s="206"/>
      <c r="AT565" s="201" t="s">
        <v>186</v>
      </c>
      <c r="AU565" s="201" t="s">
        <v>80</v>
      </c>
      <c r="AV565" s="200" t="s">
        <v>83</v>
      </c>
      <c r="AW565" s="200" t="s">
        <v>29</v>
      </c>
      <c r="AX565" s="200" t="s">
        <v>72</v>
      </c>
      <c r="AY565" s="201" t="s">
        <v>176</v>
      </c>
    </row>
    <row r="566" spans="2:51" s="182" customFormat="1" ht="12">
      <c r="B566" s="183"/>
      <c r="D566" s="105" t="s">
        <v>186</v>
      </c>
      <c r="E566" s="184" t="s">
        <v>1</v>
      </c>
      <c r="F566" s="185" t="s">
        <v>191</v>
      </c>
      <c r="H566" s="186">
        <v>165.69899999999998</v>
      </c>
      <c r="K566" s="238"/>
      <c r="L566" s="183"/>
      <c r="M566" s="187"/>
      <c r="N566" s="188"/>
      <c r="O566" s="188"/>
      <c r="P566" s="188"/>
      <c r="Q566" s="188"/>
      <c r="R566" s="188"/>
      <c r="S566" s="188"/>
      <c r="T566" s="189"/>
      <c r="AT566" s="184" t="s">
        <v>186</v>
      </c>
      <c r="AU566" s="184" t="s">
        <v>80</v>
      </c>
      <c r="AV566" s="182" t="s">
        <v>86</v>
      </c>
      <c r="AW566" s="182" t="s">
        <v>29</v>
      </c>
      <c r="AX566" s="182" t="s">
        <v>76</v>
      </c>
      <c r="AY566" s="184" t="s">
        <v>176</v>
      </c>
    </row>
    <row r="567" spans="1:65" s="15" customFormat="1" ht="24.2" customHeight="1">
      <c r="A567" s="12"/>
      <c r="B567" s="13"/>
      <c r="C567" s="92" t="s">
        <v>623</v>
      </c>
      <c r="D567" s="92" t="s">
        <v>178</v>
      </c>
      <c r="E567" s="93" t="s">
        <v>624</v>
      </c>
      <c r="F567" s="94" t="s">
        <v>625</v>
      </c>
      <c r="G567" s="95" t="s">
        <v>181</v>
      </c>
      <c r="H567" s="96">
        <v>1628.635</v>
      </c>
      <c r="I567" s="1">
        <v>0</v>
      </c>
      <c r="J567" s="97">
        <f>ROUND(I567*H567,2)</f>
        <v>0</v>
      </c>
      <c r="K567" s="95" t="s">
        <v>182</v>
      </c>
      <c r="L567" s="13"/>
      <c r="M567" s="98" t="s">
        <v>1</v>
      </c>
      <c r="N567" s="99" t="s">
        <v>37</v>
      </c>
      <c r="O567" s="100"/>
      <c r="P567" s="101">
        <f>O567*H567</f>
        <v>0</v>
      </c>
      <c r="Q567" s="101">
        <v>0</v>
      </c>
      <c r="R567" s="101">
        <f>Q567*H567</f>
        <v>0</v>
      </c>
      <c r="S567" s="101">
        <v>0</v>
      </c>
      <c r="T567" s="102">
        <f>S567*H567</f>
        <v>0</v>
      </c>
      <c r="U567" s="12"/>
      <c r="V567" s="12"/>
      <c r="W567" s="12"/>
      <c r="X567" s="12"/>
      <c r="Y567" s="12"/>
      <c r="Z567" s="12"/>
      <c r="AA567" s="12"/>
      <c r="AB567" s="12"/>
      <c r="AC567" s="12"/>
      <c r="AD567" s="12"/>
      <c r="AE567" s="12"/>
      <c r="AR567" s="103" t="s">
        <v>86</v>
      </c>
      <c r="AT567" s="103" t="s">
        <v>178</v>
      </c>
      <c r="AU567" s="103" t="s">
        <v>80</v>
      </c>
      <c r="AY567" s="5" t="s">
        <v>176</v>
      </c>
      <c r="BE567" s="104">
        <f>IF(N567="základní",J567,0)</f>
        <v>0</v>
      </c>
      <c r="BF567" s="104">
        <f>IF(N567="snížená",J567,0)</f>
        <v>0</v>
      </c>
      <c r="BG567" s="104">
        <f>IF(N567="zákl. přenesená",J567,0)</f>
        <v>0</v>
      </c>
      <c r="BH567" s="104">
        <f>IF(N567="sníž. přenesená",J567,0)</f>
        <v>0</v>
      </c>
      <c r="BI567" s="104">
        <f>IF(N567="nulová",J567,0)</f>
        <v>0</v>
      </c>
      <c r="BJ567" s="5" t="s">
        <v>76</v>
      </c>
      <c r="BK567" s="104">
        <f>ROUND(I567*H567,2)</f>
        <v>0</v>
      </c>
      <c r="BL567" s="5" t="s">
        <v>86</v>
      </c>
      <c r="BM567" s="103" t="s">
        <v>626</v>
      </c>
    </row>
    <row r="568" spans="1:65" s="15" customFormat="1" ht="24.2" customHeight="1">
      <c r="A568" s="12"/>
      <c r="B568" s="13"/>
      <c r="C568" s="92" t="s">
        <v>393</v>
      </c>
      <c r="D568" s="92" t="s">
        <v>178</v>
      </c>
      <c r="E568" s="93" t="s">
        <v>627</v>
      </c>
      <c r="F568" s="94" t="s">
        <v>628</v>
      </c>
      <c r="G568" s="95" t="s">
        <v>181</v>
      </c>
      <c r="H568" s="96">
        <v>1628.635</v>
      </c>
      <c r="I568" s="1">
        <v>0</v>
      </c>
      <c r="J568" s="97">
        <f>ROUND(I568*H568,2)</f>
        <v>0</v>
      </c>
      <c r="K568" s="95" t="s">
        <v>182</v>
      </c>
      <c r="L568" s="13"/>
      <c r="M568" s="98" t="s">
        <v>1</v>
      </c>
      <c r="N568" s="99" t="s">
        <v>37</v>
      </c>
      <c r="O568" s="100"/>
      <c r="P568" s="101">
        <f>O568*H568</f>
        <v>0</v>
      </c>
      <c r="Q568" s="101">
        <v>0</v>
      </c>
      <c r="R568" s="101">
        <f>Q568*H568</f>
        <v>0</v>
      </c>
      <c r="S568" s="101">
        <v>0</v>
      </c>
      <c r="T568" s="102">
        <f>S568*H568</f>
        <v>0</v>
      </c>
      <c r="U568" s="12"/>
      <c r="V568" s="12"/>
      <c r="W568" s="12"/>
      <c r="X568" s="12"/>
      <c r="Y568" s="12"/>
      <c r="Z568" s="12"/>
      <c r="AA568" s="12"/>
      <c r="AB568" s="12"/>
      <c r="AC568" s="12"/>
      <c r="AD568" s="12"/>
      <c r="AE568" s="12"/>
      <c r="AR568" s="103" t="s">
        <v>86</v>
      </c>
      <c r="AT568" s="103" t="s">
        <v>178</v>
      </c>
      <c r="AU568" s="103" t="s">
        <v>80</v>
      </c>
      <c r="AY568" s="5" t="s">
        <v>176</v>
      </c>
      <c r="BE568" s="104">
        <f>IF(N568="základní",J568,0)</f>
        <v>0</v>
      </c>
      <c r="BF568" s="104">
        <f>IF(N568="snížená",J568,0)</f>
        <v>0</v>
      </c>
      <c r="BG568" s="104">
        <f>IF(N568="zákl. přenesená",J568,0)</f>
        <v>0</v>
      </c>
      <c r="BH568" s="104">
        <f>IF(N568="sníž. přenesená",J568,0)</f>
        <v>0</v>
      </c>
      <c r="BI568" s="104">
        <f>IF(N568="nulová",J568,0)</f>
        <v>0</v>
      </c>
      <c r="BJ568" s="5" t="s">
        <v>76</v>
      </c>
      <c r="BK568" s="104">
        <f>ROUND(I568*H568,2)</f>
        <v>0</v>
      </c>
      <c r="BL568" s="5" t="s">
        <v>86</v>
      </c>
      <c r="BM568" s="103" t="s">
        <v>629</v>
      </c>
    </row>
    <row r="569" spans="2:51" s="167" customFormat="1" ht="12">
      <c r="B569" s="168"/>
      <c r="D569" s="105" t="s">
        <v>186</v>
      </c>
      <c r="E569" s="169" t="s">
        <v>1</v>
      </c>
      <c r="F569" s="170" t="s">
        <v>187</v>
      </c>
      <c r="H569" s="169" t="s">
        <v>1</v>
      </c>
      <c r="K569" s="236"/>
      <c r="L569" s="168"/>
      <c r="M569" s="171"/>
      <c r="N569" s="172"/>
      <c r="O569" s="172"/>
      <c r="P569" s="172"/>
      <c r="Q569" s="172"/>
      <c r="R569" s="172"/>
      <c r="S569" s="172"/>
      <c r="T569" s="173"/>
      <c r="AT569" s="169" t="s">
        <v>186</v>
      </c>
      <c r="AU569" s="169" t="s">
        <v>80</v>
      </c>
      <c r="AV569" s="167" t="s">
        <v>76</v>
      </c>
      <c r="AW569" s="167" t="s">
        <v>29</v>
      </c>
      <c r="AX569" s="167" t="s">
        <v>72</v>
      </c>
      <c r="AY569" s="169" t="s">
        <v>176</v>
      </c>
    </row>
    <row r="570" spans="2:51" s="174" customFormat="1" ht="12">
      <c r="B570" s="175"/>
      <c r="D570" s="105" t="s">
        <v>186</v>
      </c>
      <c r="E570" s="176" t="s">
        <v>1</v>
      </c>
      <c r="F570" s="177" t="s">
        <v>630</v>
      </c>
      <c r="H570" s="178">
        <v>26.46</v>
      </c>
      <c r="K570" s="237"/>
      <c r="L570" s="175"/>
      <c r="M570" s="179"/>
      <c r="N570" s="180"/>
      <c r="O570" s="180"/>
      <c r="P570" s="180"/>
      <c r="Q570" s="180"/>
      <c r="R570" s="180"/>
      <c r="S570" s="180"/>
      <c r="T570" s="181"/>
      <c r="AT570" s="176" t="s">
        <v>186</v>
      </c>
      <c r="AU570" s="176" t="s">
        <v>80</v>
      </c>
      <c r="AV570" s="174" t="s">
        <v>80</v>
      </c>
      <c r="AW570" s="174" t="s">
        <v>29</v>
      </c>
      <c r="AX570" s="174" t="s">
        <v>72</v>
      </c>
      <c r="AY570" s="176" t="s">
        <v>176</v>
      </c>
    </row>
    <row r="571" spans="2:51" s="174" customFormat="1" ht="12">
      <c r="B571" s="175"/>
      <c r="D571" s="105" t="s">
        <v>186</v>
      </c>
      <c r="E571" s="176" t="s">
        <v>1</v>
      </c>
      <c r="F571" s="177" t="s">
        <v>631</v>
      </c>
      <c r="H571" s="178">
        <v>1403.081</v>
      </c>
      <c r="K571" s="237"/>
      <c r="L571" s="175"/>
      <c r="M571" s="179"/>
      <c r="N571" s="180"/>
      <c r="O571" s="180"/>
      <c r="P571" s="180"/>
      <c r="Q571" s="180"/>
      <c r="R571" s="180"/>
      <c r="S571" s="180"/>
      <c r="T571" s="181"/>
      <c r="AT571" s="176" t="s">
        <v>186</v>
      </c>
      <c r="AU571" s="176" t="s">
        <v>80</v>
      </c>
      <c r="AV571" s="174" t="s">
        <v>80</v>
      </c>
      <c r="AW571" s="174" t="s">
        <v>29</v>
      </c>
      <c r="AX571" s="174" t="s">
        <v>72</v>
      </c>
      <c r="AY571" s="176" t="s">
        <v>176</v>
      </c>
    </row>
    <row r="572" spans="2:51" s="174" customFormat="1" ht="12">
      <c r="B572" s="175"/>
      <c r="D572" s="105" t="s">
        <v>186</v>
      </c>
      <c r="E572" s="176" t="s">
        <v>1</v>
      </c>
      <c r="F572" s="177" t="s">
        <v>632</v>
      </c>
      <c r="H572" s="178">
        <v>74.933</v>
      </c>
      <c r="K572" s="237"/>
      <c r="L572" s="175"/>
      <c r="M572" s="179"/>
      <c r="N572" s="180"/>
      <c r="O572" s="180"/>
      <c r="P572" s="180"/>
      <c r="Q572" s="180"/>
      <c r="R572" s="180"/>
      <c r="S572" s="180"/>
      <c r="T572" s="181"/>
      <c r="AT572" s="176" t="s">
        <v>186</v>
      </c>
      <c r="AU572" s="176" t="s">
        <v>80</v>
      </c>
      <c r="AV572" s="174" t="s">
        <v>80</v>
      </c>
      <c r="AW572" s="174" t="s">
        <v>29</v>
      </c>
      <c r="AX572" s="174" t="s">
        <v>72</v>
      </c>
      <c r="AY572" s="176" t="s">
        <v>176</v>
      </c>
    </row>
    <row r="573" spans="2:51" s="174" customFormat="1" ht="12">
      <c r="B573" s="175"/>
      <c r="D573" s="105" t="s">
        <v>186</v>
      </c>
      <c r="E573" s="176" t="s">
        <v>1</v>
      </c>
      <c r="F573" s="177" t="s">
        <v>633</v>
      </c>
      <c r="H573" s="178">
        <v>124.161</v>
      </c>
      <c r="K573" s="237"/>
      <c r="L573" s="175"/>
      <c r="M573" s="179"/>
      <c r="N573" s="180"/>
      <c r="O573" s="180"/>
      <c r="P573" s="180"/>
      <c r="Q573" s="180"/>
      <c r="R573" s="180"/>
      <c r="S573" s="180"/>
      <c r="T573" s="181"/>
      <c r="AT573" s="176" t="s">
        <v>186</v>
      </c>
      <c r="AU573" s="176" t="s">
        <v>80</v>
      </c>
      <c r="AV573" s="174" t="s">
        <v>80</v>
      </c>
      <c r="AW573" s="174" t="s">
        <v>29</v>
      </c>
      <c r="AX573" s="174" t="s">
        <v>72</v>
      </c>
      <c r="AY573" s="176" t="s">
        <v>176</v>
      </c>
    </row>
    <row r="574" spans="2:51" s="182" customFormat="1" ht="12">
      <c r="B574" s="183"/>
      <c r="D574" s="105" t="s">
        <v>186</v>
      </c>
      <c r="E574" s="184" t="s">
        <v>1</v>
      </c>
      <c r="F574" s="185" t="s">
        <v>191</v>
      </c>
      <c r="H574" s="186">
        <v>1628.635</v>
      </c>
      <c r="K574" s="238"/>
      <c r="L574" s="183"/>
      <c r="M574" s="187"/>
      <c r="N574" s="188"/>
      <c r="O574" s="188"/>
      <c r="P574" s="188"/>
      <c r="Q574" s="188"/>
      <c r="R574" s="188"/>
      <c r="S574" s="188"/>
      <c r="T574" s="189"/>
      <c r="AT574" s="184" t="s">
        <v>186</v>
      </c>
      <c r="AU574" s="184" t="s">
        <v>80</v>
      </c>
      <c r="AV574" s="182" t="s">
        <v>86</v>
      </c>
      <c r="AW574" s="182" t="s">
        <v>29</v>
      </c>
      <c r="AX574" s="182" t="s">
        <v>76</v>
      </c>
      <c r="AY574" s="184" t="s">
        <v>176</v>
      </c>
    </row>
    <row r="575" spans="1:65" s="15" customFormat="1" ht="24.2" customHeight="1">
      <c r="A575" s="12"/>
      <c r="B575" s="13"/>
      <c r="C575" s="92" t="s">
        <v>634</v>
      </c>
      <c r="D575" s="92" t="s">
        <v>178</v>
      </c>
      <c r="E575" s="93" t="s">
        <v>635</v>
      </c>
      <c r="F575" s="94" t="s">
        <v>636</v>
      </c>
      <c r="G575" s="95" t="s">
        <v>181</v>
      </c>
      <c r="H575" s="96">
        <v>413.46</v>
      </c>
      <c r="I575" s="1">
        <v>0</v>
      </c>
      <c r="J575" s="97">
        <f>ROUND(I575*H575,2)</f>
        <v>0</v>
      </c>
      <c r="K575" s="95" t="s">
        <v>182</v>
      </c>
      <c r="L575" s="13"/>
      <c r="M575" s="98" t="s">
        <v>1</v>
      </c>
      <c r="N575" s="99" t="s">
        <v>37</v>
      </c>
      <c r="O575" s="100"/>
      <c r="P575" s="101">
        <f>O575*H575</f>
        <v>0</v>
      </c>
      <c r="Q575" s="101">
        <v>0</v>
      </c>
      <c r="R575" s="101">
        <f>Q575*H575</f>
        <v>0</v>
      </c>
      <c r="S575" s="101">
        <v>0</v>
      </c>
      <c r="T575" s="102">
        <f>S575*H575</f>
        <v>0</v>
      </c>
      <c r="U575" s="12"/>
      <c r="V575" s="12"/>
      <c r="W575" s="12"/>
      <c r="X575" s="12"/>
      <c r="Y575" s="12"/>
      <c r="Z575" s="12"/>
      <c r="AA575" s="12"/>
      <c r="AB575" s="12"/>
      <c r="AC575" s="12"/>
      <c r="AD575" s="12"/>
      <c r="AE575" s="12"/>
      <c r="AR575" s="103" t="s">
        <v>86</v>
      </c>
      <c r="AT575" s="103" t="s">
        <v>178</v>
      </c>
      <c r="AU575" s="103" t="s">
        <v>80</v>
      </c>
      <c r="AY575" s="5" t="s">
        <v>176</v>
      </c>
      <c r="BE575" s="104">
        <f>IF(N575="základní",J575,0)</f>
        <v>0</v>
      </c>
      <c r="BF575" s="104">
        <f>IF(N575="snížená",J575,0)</f>
        <v>0</v>
      </c>
      <c r="BG575" s="104">
        <f>IF(N575="zákl. přenesená",J575,0)</f>
        <v>0</v>
      </c>
      <c r="BH575" s="104">
        <f>IF(N575="sníž. přenesená",J575,0)</f>
        <v>0</v>
      </c>
      <c r="BI575" s="104">
        <f>IF(N575="nulová",J575,0)</f>
        <v>0</v>
      </c>
      <c r="BJ575" s="5" t="s">
        <v>76</v>
      </c>
      <c r="BK575" s="104">
        <f>ROUND(I575*H575,2)</f>
        <v>0</v>
      </c>
      <c r="BL575" s="5" t="s">
        <v>86</v>
      </c>
      <c r="BM575" s="103" t="s">
        <v>637</v>
      </c>
    </row>
    <row r="576" spans="2:51" s="167" customFormat="1" ht="12">
      <c r="B576" s="168"/>
      <c r="D576" s="105" t="s">
        <v>186</v>
      </c>
      <c r="E576" s="169" t="s">
        <v>1</v>
      </c>
      <c r="F576" s="170" t="s">
        <v>279</v>
      </c>
      <c r="H576" s="169" t="s">
        <v>1</v>
      </c>
      <c r="K576" s="236"/>
      <c r="L576" s="168"/>
      <c r="M576" s="171"/>
      <c r="N576" s="172"/>
      <c r="O576" s="172"/>
      <c r="P576" s="172"/>
      <c r="Q576" s="172"/>
      <c r="R576" s="172"/>
      <c r="S576" s="172"/>
      <c r="T576" s="173"/>
      <c r="AT576" s="169" t="s">
        <v>186</v>
      </c>
      <c r="AU576" s="169" t="s">
        <v>80</v>
      </c>
      <c r="AV576" s="167" t="s">
        <v>76</v>
      </c>
      <c r="AW576" s="167" t="s">
        <v>29</v>
      </c>
      <c r="AX576" s="167" t="s">
        <v>72</v>
      </c>
      <c r="AY576" s="169" t="s">
        <v>176</v>
      </c>
    </row>
    <row r="577" spans="2:51" s="174" customFormat="1" ht="12">
      <c r="B577" s="175"/>
      <c r="D577" s="105" t="s">
        <v>186</v>
      </c>
      <c r="E577" s="176" t="s">
        <v>1</v>
      </c>
      <c r="F577" s="177" t="s">
        <v>638</v>
      </c>
      <c r="H577" s="178">
        <v>260.82</v>
      </c>
      <c r="K577" s="237"/>
      <c r="L577" s="175"/>
      <c r="M577" s="179"/>
      <c r="N577" s="180"/>
      <c r="O577" s="180"/>
      <c r="P577" s="180"/>
      <c r="Q577" s="180"/>
      <c r="R577" s="180"/>
      <c r="S577" s="180"/>
      <c r="T577" s="181"/>
      <c r="AT577" s="176" t="s">
        <v>186</v>
      </c>
      <c r="AU577" s="176" t="s">
        <v>80</v>
      </c>
      <c r="AV577" s="174" t="s">
        <v>80</v>
      </c>
      <c r="AW577" s="174" t="s">
        <v>29</v>
      </c>
      <c r="AX577" s="174" t="s">
        <v>72</v>
      </c>
      <c r="AY577" s="176" t="s">
        <v>176</v>
      </c>
    </row>
    <row r="578" spans="2:51" s="174" customFormat="1" ht="12">
      <c r="B578" s="175"/>
      <c r="D578" s="105" t="s">
        <v>186</v>
      </c>
      <c r="E578" s="176" t="s">
        <v>1</v>
      </c>
      <c r="F578" s="177" t="s">
        <v>312</v>
      </c>
      <c r="H578" s="178">
        <v>12.96</v>
      </c>
      <c r="K578" s="237"/>
      <c r="L578" s="175"/>
      <c r="M578" s="179"/>
      <c r="N578" s="180"/>
      <c r="O578" s="180"/>
      <c r="P578" s="180"/>
      <c r="Q578" s="180"/>
      <c r="R578" s="180"/>
      <c r="S578" s="180"/>
      <c r="T578" s="181"/>
      <c r="AT578" s="176" t="s">
        <v>186</v>
      </c>
      <c r="AU578" s="176" t="s">
        <v>80</v>
      </c>
      <c r="AV578" s="174" t="s">
        <v>80</v>
      </c>
      <c r="AW578" s="174" t="s">
        <v>29</v>
      </c>
      <c r="AX578" s="174" t="s">
        <v>72</v>
      </c>
      <c r="AY578" s="176" t="s">
        <v>176</v>
      </c>
    </row>
    <row r="579" spans="2:51" s="174" customFormat="1" ht="12">
      <c r="B579" s="175"/>
      <c r="D579" s="105" t="s">
        <v>186</v>
      </c>
      <c r="E579" s="176" t="s">
        <v>1</v>
      </c>
      <c r="F579" s="177" t="s">
        <v>313</v>
      </c>
      <c r="H579" s="178">
        <v>2.661</v>
      </c>
      <c r="K579" s="237"/>
      <c r="L579" s="175"/>
      <c r="M579" s="179"/>
      <c r="N579" s="180"/>
      <c r="O579" s="180"/>
      <c r="P579" s="180"/>
      <c r="Q579" s="180"/>
      <c r="R579" s="180"/>
      <c r="S579" s="180"/>
      <c r="T579" s="181"/>
      <c r="AT579" s="176" t="s">
        <v>186</v>
      </c>
      <c r="AU579" s="176" t="s">
        <v>80</v>
      </c>
      <c r="AV579" s="174" t="s">
        <v>80</v>
      </c>
      <c r="AW579" s="174" t="s">
        <v>29</v>
      </c>
      <c r="AX579" s="174" t="s">
        <v>72</v>
      </c>
      <c r="AY579" s="176" t="s">
        <v>176</v>
      </c>
    </row>
    <row r="580" spans="2:51" s="174" customFormat="1" ht="12">
      <c r="B580" s="175"/>
      <c r="D580" s="105" t="s">
        <v>186</v>
      </c>
      <c r="E580" s="176" t="s">
        <v>1</v>
      </c>
      <c r="F580" s="177" t="s">
        <v>314</v>
      </c>
      <c r="H580" s="178">
        <v>1.44</v>
      </c>
      <c r="K580" s="237"/>
      <c r="L580" s="175"/>
      <c r="M580" s="179"/>
      <c r="N580" s="180"/>
      <c r="O580" s="180"/>
      <c r="P580" s="180"/>
      <c r="Q580" s="180"/>
      <c r="R580" s="180"/>
      <c r="S580" s="180"/>
      <c r="T580" s="181"/>
      <c r="AT580" s="176" t="s">
        <v>186</v>
      </c>
      <c r="AU580" s="176" t="s">
        <v>80</v>
      </c>
      <c r="AV580" s="174" t="s">
        <v>80</v>
      </c>
      <c r="AW580" s="174" t="s">
        <v>29</v>
      </c>
      <c r="AX580" s="174" t="s">
        <v>72</v>
      </c>
      <c r="AY580" s="176" t="s">
        <v>176</v>
      </c>
    </row>
    <row r="581" spans="2:51" s="174" customFormat="1" ht="12">
      <c r="B581" s="175"/>
      <c r="D581" s="105" t="s">
        <v>186</v>
      </c>
      <c r="E581" s="176" t="s">
        <v>1</v>
      </c>
      <c r="F581" s="177" t="s">
        <v>315</v>
      </c>
      <c r="H581" s="178">
        <v>2.09</v>
      </c>
      <c r="K581" s="237"/>
      <c r="L581" s="175"/>
      <c r="M581" s="179"/>
      <c r="N581" s="180"/>
      <c r="O581" s="180"/>
      <c r="P581" s="180"/>
      <c r="Q581" s="180"/>
      <c r="R581" s="180"/>
      <c r="S581" s="180"/>
      <c r="T581" s="181"/>
      <c r="AT581" s="176" t="s">
        <v>186</v>
      </c>
      <c r="AU581" s="176" t="s">
        <v>80</v>
      </c>
      <c r="AV581" s="174" t="s">
        <v>80</v>
      </c>
      <c r="AW581" s="174" t="s">
        <v>29</v>
      </c>
      <c r="AX581" s="174" t="s">
        <v>72</v>
      </c>
      <c r="AY581" s="176" t="s">
        <v>176</v>
      </c>
    </row>
    <row r="582" spans="2:51" s="174" customFormat="1" ht="12">
      <c r="B582" s="175"/>
      <c r="D582" s="105" t="s">
        <v>186</v>
      </c>
      <c r="E582" s="176" t="s">
        <v>1</v>
      </c>
      <c r="F582" s="177" t="s">
        <v>316</v>
      </c>
      <c r="H582" s="178">
        <v>10.92</v>
      </c>
      <c r="K582" s="237"/>
      <c r="L582" s="175"/>
      <c r="M582" s="179"/>
      <c r="N582" s="180"/>
      <c r="O582" s="180"/>
      <c r="P582" s="180"/>
      <c r="Q582" s="180"/>
      <c r="R582" s="180"/>
      <c r="S582" s="180"/>
      <c r="T582" s="181"/>
      <c r="AT582" s="176" t="s">
        <v>186</v>
      </c>
      <c r="AU582" s="176" t="s">
        <v>80</v>
      </c>
      <c r="AV582" s="174" t="s">
        <v>80</v>
      </c>
      <c r="AW582" s="174" t="s">
        <v>29</v>
      </c>
      <c r="AX582" s="174" t="s">
        <v>72</v>
      </c>
      <c r="AY582" s="176" t="s">
        <v>176</v>
      </c>
    </row>
    <row r="583" spans="2:51" s="174" customFormat="1" ht="12">
      <c r="B583" s="175"/>
      <c r="D583" s="105" t="s">
        <v>186</v>
      </c>
      <c r="E583" s="176" t="s">
        <v>1</v>
      </c>
      <c r="F583" s="177" t="s">
        <v>317</v>
      </c>
      <c r="H583" s="178">
        <v>4.32</v>
      </c>
      <c r="K583" s="237"/>
      <c r="L583" s="175"/>
      <c r="M583" s="179"/>
      <c r="N583" s="180"/>
      <c r="O583" s="180"/>
      <c r="P583" s="180"/>
      <c r="Q583" s="180"/>
      <c r="R583" s="180"/>
      <c r="S583" s="180"/>
      <c r="T583" s="181"/>
      <c r="AT583" s="176" t="s">
        <v>186</v>
      </c>
      <c r="AU583" s="176" t="s">
        <v>80</v>
      </c>
      <c r="AV583" s="174" t="s">
        <v>80</v>
      </c>
      <c r="AW583" s="174" t="s">
        <v>29</v>
      </c>
      <c r="AX583" s="174" t="s">
        <v>72</v>
      </c>
      <c r="AY583" s="176" t="s">
        <v>176</v>
      </c>
    </row>
    <row r="584" spans="2:51" s="174" customFormat="1" ht="12">
      <c r="B584" s="175"/>
      <c r="D584" s="105" t="s">
        <v>186</v>
      </c>
      <c r="E584" s="176" t="s">
        <v>1</v>
      </c>
      <c r="F584" s="177" t="s">
        <v>318</v>
      </c>
      <c r="H584" s="178">
        <v>34.02</v>
      </c>
      <c r="K584" s="237"/>
      <c r="L584" s="175"/>
      <c r="M584" s="179"/>
      <c r="N584" s="180"/>
      <c r="O584" s="180"/>
      <c r="P584" s="180"/>
      <c r="Q584" s="180"/>
      <c r="R584" s="180"/>
      <c r="S584" s="180"/>
      <c r="T584" s="181"/>
      <c r="AT584" s="176" t="s">
        <v>186</v>
      </c>
      <c r="AU584" s="176" t="s">
        <v>80</v>
      </c>
      <c r="AV584" s="174" t="s">
        <v>80</v>
      </c>
      <c r="AW584" s="174" t="s">
        <v>29</v>
      </c>
      <c r="AX584" s="174" t="s">
        <v>72</v>
      </c>
      <c r="AY584" s="176" t="s">
        <v>176</v>
      </c>
    </row>
    <row r="585" spans="2:51" s="174" customFormat="1" ht="12">
      <c r="B585" s="175"/>
      <c r="D585" s="105" t="s">
        <v>186</v>
      </c>
      <c r="E585" s="176" t="s">
        <v>1</v>
      </c>
      <c r="F585" s="177" t="s">
        <v>319</v>
      </c>
      <c r="H585" s="178">
        <v>21.96</v>
      </c>
      <c r="K585" s="237"/>
      <c r="L585" s="175"/>
      <c r="M585" s="179"/>
      <c r="N585" s="180"/>
      <c r="O585" s="180"/>
      <c r="P585" s="180"/>
      <c r="Q585" s="180"/>
      <c r="R585" s="180"/>
      <c r="S585" s="180"/>
      <c r="T585" s="181"/>
      <c r="AT585" s="176" t="s">
        <v>186</v>
      </c>
      <c r="AU585" s="176" t="s">
        <v>80</v>
      </c>
      <c r="AV585" s="174" t="s">
        <v>80</v>
      </c>
      <c r="AW585" s="174" t="s">
        <v>29</v>
      </c>
      <c r="AX585" s="174" t="s">
        <v>72</v>
      </c>
      <c r="AY585" s="176" t="s">
        <v>176</v>
      </c>
    </row>
    <row r="586" spans="2:51" s="174" customFormat="1" ht="12">
      <c r="B586" s="175"/>
      <c r="D586" s="105" t="s">
        <v>186</v>
      </c>
      <c r="E586" s="176" t="s">
        <v>1</v>
      </c>
      <c r="F586" s="177" t="s">
        <v>320</v>
      </c>
      <c r="H586" s="178">
        <v>3.312</v>
      </c>
      <c r="K586" s="237"/>
      <c r="L586" s="175"/>
      <c r="M586" s="179"/>
      <c r="N586" s="180"/>
      <c r="O586" s="180"/>
      <c r="P586" s="180"/>
      <c r="Q586" s="180"/>
      <c r="R586" s="180"/>
      <c r="S586" s="180"/>
      <c r="T586" s="181"/>
      <c r="AT586" s="176" t="s">
        <v>186</v>
      </c>
      <c r="AU586" s="176" t="s">
        <v>80</v>
      </c>
      <c r="AV586" s="174" t="s">
        <v>80</v>
      </c>
      <c r="AW586" s="174" t="s">
        <v>29</v>
      </c>
      <c r="AX586" s="174" t="s">
        <v>72</v>
      </c>
      <c r="AY586" s="176" t="s">
        <v>176</v>
      </c>
    </row>
    <row r="587" spans="2:51" s="174" customFormat="1" ht="12">
      <c r="B587" s="175"/>
      <c r="D587" s="105" t="s">
        <v>186</v>
      </c>
      <c r="E587" s="176" t="s">
        <v>1</v>
      </c>
      <c r="F587" s="177" t="s">
        <v>321</v>
      </c>
      <c r="H587" s="178">
        <v>7.15</v>
      </c>
      <c r="K587" s="237"/>
      <c r="L587" s="175"/>
      <c r="M587" s="179"/>
      <c r="N587" s="180"/>
      <c r="O587" s="180"/>
      <c r="P587" s="180"/>
      <c r="Q587" s="180"/>
      <c r="R587" s="180"/>
      <c r="S587" s="180"/>
      <c r="T587" s="181"/>
      <c r="AT587" s="176" t="s">
        <v>186</v>
      </c>
      <c r="AU587" s="176" t="s">
        <v>80</v>
      </c>
      <c r="AV587" s="174" t="s">
        <v>80</v>
      </c>
      <c r="AW587" s="174" t="s">
        <v>29</v>
      </c>
      <c r="AX587" s="174" t="s">
        <v>72</v>
      </c>
      <c r="AY587" s="176" t="s">
        <v>176</v>
      </c>
    </row>
    <row r="588" spans="2:51" s="174" customFormat="1" ht="12">
      <c r="B588" s="175"/>
      <c r="D588" s="105" t="s">
        <v>186</v>
      </c>
      <c r="E588" s="176" t="s">
        <v>1</v>
      </c>
      <c r="F588" s="177" t="s">
        <v>322</v>
      </c>
      <c r="H588" s="178">
        <v>9.425</v>
      </c>
      <c r="K588" s="237"/>
      <c r="L588" s="175"/>
      <c r="M588" s="179"/>
      <c r="N588" s="180"/>
      <c r="O588" s="180"/>
      <c r="P588" s="180"/>
      <c r="Q588" s="180"/>
      <c r="R588" s="180"/>
      <c r="S588" s="180"/>
      <c r="T588" s="181"/>
      <c r="AT588" s="176" t="s">
        <v>186</v>
      </c>
      <c r="AU588" s="176" t="s">
        <v>80</v>
      </c>
      <c r="AV588" s="174" t="s">
        <v>80</v>
      </c>
      <c r="AW588" s="174" t="s">
        <v>29</v>
      </c>
      <c r="AX588" s="174" t="s">
        <v>72</v>
      </c>
      <c r="AY588" s="176" t="s">
        <v>176</v>
      </c>
    </row>
    <row r="589" spans="2:51" s="174" customFormat="1" ht="12">
      <c r="B589" s="175"/>
      <c r="D589" s="105" t="s">
        <v>186</v>
      </c>
      <c r="E589" s="176" t="s">
        <v>1</v>
      </c>
      <c r="F589" s="177" t="s">
        <v>323</v>
      </c>
      <c r="H589" s="178">
        <v>4.138</v>
      </c>
      <c r="K589" s="237"/>
      <c r="L589" s="175"/>
      <c r="M589" s="179"/>
      <c r="N589" s="180"/>
      <c r="O589" s="180"/>
      <c r="P589" s="180"/>
      <c r="Q589" s="180"/>
      <c r="R589" s="180"/>
      <c r="S589" s="180"/>
      <c r="T589" s="181"/>
      <c r="AT589" s="176" t="s">
        <v>186</v>
      </c>
      <c r="AU589" s="176" t="s">
        <v>80</v>
      </c>
      <c r="AV589" s="174" t="s">
        <v>80</v>
      </c>
      <c r="AW589" s="174" t="s">
        <v>29</v>
      </c>
      <c r="AX589" s="174" t="s">
        <v>72</v>
      </c>
      <c r="AY589" s="176" t="s">
        <v>176</v>
      </c>
    </row>
    <row r="590" spans="2:51" s="174" customFormat="1" ht="12">
      <c r="B590" s="175"/>
      <c r="D590" s="105" t="s">
        <v>186</v>
      </c>
      <c r="E590" s="176" t="s">
        <v>1</v>
      </c>
      <c r="F590" s="177" t="s">
        <v>324</v>
      </c>
      <c r="H590" s="178">
        <v>11.664</v>
      </c>
      <c r="K590" s="237"/>
      <c r="L590" s="175"/>
      <c r="M590" s="179"/>
      <c r="N590" s="180"/>
      <c r="O590" s="180"/>
      <c r="P590" s="180"/>
      <c r="Q590" s="180"/>
      <c r="R590" s="180"/>
      <c r="S590" s="180"/>
      <c r="T590" s="181"/>
      <c r="AT590" s="176" t="s">
        <v>186</v>
      </c>
      <c r="AU590" s="176" t="s">
        <v>80</v>
      </c>
      <c r="AV590" s="174" t="s">
        <v>80</v>
      </c>
      <c r="AW590" s="174" t="s">
        <v>29</v>
      </c>
      <c r="AX590" s="174" t="s">
        <v>72</v>
      </c>
      <c r="AY590" s="176" t="s">
        <v>176</v>
      </c>
    </row>
    <row r="591" spans="2:51" s="174" customFormat="1" ht="12">
      <c r="B591" s="175"/>
      <c r="D591" s="105" t="s">
        <v>186</v>
      </c>
      <c r="E591" s="176" t="s">
        <v>1</v>
      </c>
      <c r="F591" s="177" t="s">
        <v>639</v>
      </c>
      <c r="H591" s="178">
        <v>15.6</v>
      </c>
      <c r="K591" s="237"/>
      <c r="L591" s="175"/>
      <c r="M591" s="179"/>
      <c r="N591" s="180"/>
      <c r="O591" s="180"/>
      <c r="P591" s="180"/>
      <c r="Q591" s="180"/>
      <c r="R591" s="180"/>
      <c r="S591" s="180"/>
      <c r="T591" s="181"/>
      <c r="AT591" s="176" t="s">
        <v>186</v>
      </c>
      <c r="AU591" s="176" t="s">
        <v>80</v>
      </c>
      <c r="AV591" s="174" t="s">
        <v>80</v>
      </c>
      <c r="AW591" s="174" t="s">
        <v>29</v>
      </c>
      <c r="AX591" s="174" t="s">
        <v>72</v>
      </c>
      <c r="AY591" s="176" t="s">
        <v>176</v>
      </c>
    </row>
    <row r="592" spans="2:51" s="174" customFormat="1" ht="12">
      <c r="B592" s="175"/>
      <c r="D592" s="105" t="s">
        <v>186</v>
      </c>
      <c r="E592" s="176" t="s">
        <v>1</v>
      </c>
      <c r="F592" s="177" t="s">
        <v>640</v>
      </c>
      <c r="H592" s="178">
        <v>10.98</v>
      </c>
      <c r="K592" s="237"/>
      <c r="L592" s="175"/>
      <c r="M592" s="179"/>
      <c r="N592" s="180"/>
      <c r="O592" s="180"/>
      <c r="P592" s="180"/>
      <c r="Q592" s="180"/>
      <c r="R592" s="180"/>
      <c r="S592" s="180"/>
      <c r="T592" s="181"/>
      <c r="AT592" s="176" t="s">
        <v>186</v>
      </c>
      <c r="AU592" s="176" t="s">
        <v>80</v>
      </c>
      <c r="AV592" s="174" t="s">
        <v>80</v>
      </c>
      <c r="AW592" s="174" t="s">
        <v>29</v>
      </c>
      <c r="AX592" s="174" t="s">
        <v>72</v>
      </c>
      <c r="AY592" s="176" t="s">
        <v>176</v>
      </c>
    </row>
    <row r="593" spans="2:51" s="182" customFormat="1" ht="12">
      <c r="B593" s="183"/>
      <c r="D593" s="105" t="s">
        <v>186</v>
      </c>
      <c r="E593" s="184" t="s">
        <v>1</v>
      </c>
      <c r="F593" s="185" t="s">
        <v>191</v>
      </c>
      <c r="H593" s="186">
        <v>413.4599999999999</v>
      </c>
      <c r="K593" s="238"/>
      <c r="L593" s="183"/>
      <c r="M593" s="187"/>
      <c r="N593" s="188"/>
      <c r="O593" s="188"/>
      <c r="P593" s="188"/>
      <c r="Q593" s="188"/>
      <c r="R593" s="188"/>
      <c r="S593" s="188"/>
      <c r="T593" s="189"/>
      <c r="AT593" s="184" t="s">
        <v>186</v>
      </c>
      <c r="AU593" s="184" t="s">
        <v>80</v>
      </c>
      <c r="AV593" s="182" t="s">
        <v>86</v>
      </c>
      <c r="AW593" s="182" t="s">
        <v>29</v>
      </c>
      <c r="AX593" s="182" t="s">
        <v>76</v>
      </c>
      <c r="AY593" s="184" t="s">
        <v>176</v>
      </c>
    </row>
    <row r="594" spans="1:65" s="15" customFormat="1" ht="16.5" customHeight="1">
      <c r="A594" s="12"/>
      <c r="B594" s="13"/>
      <c r="C594" s="92" t="s">
        <v>400</v>
      </c>
      <c r="D594" s="92" t="s">
        <v>178</v>
      </c>
      <c r="E594" s="93" t="s">
        <v>641</v>
      </c>
      <c r="F594" s="94" t="s">
        <v>642</v>
      </c>
      <c r="G594" s="95" t="s">
        <v>181</v>
      </c>
      <c r="H594" s="96">
        <v>1858.655</v>
      </c>
      <c r="I594" s="1">
        <v>0</v>
      </c>
      <c r="J594" s="97">
        <f>ROUND(I594*H594,2)</f>
        <v>0</v>
      </c>
      <c r="K594" s="95" t="s">
        <v>182</v>
      </c>
      <c r="L594" s="13"/>
      <c r="M594" s="98" t="s">
        <v>1</v>
      </c>
      <c r="N594" s="99" t="s">
        <v>37</v>
      </c>
      <c r="O594" s="100"/>
      <c r="P594" s="101">
        <f>O594*H594</f>
        <v>0</v>
      </c>
      <c r="Q594" s="101">
        <v>0</v>
      </c>
      <c r="R594" s="101">
        <f>Q594*H594</f>
        <v>0</v>
      </c>
      <c r="S594" s="101">
        <v>0</v>
      </c>
      <c r="T594" s="102">
        <f>S594*H594</f>
        <v>0</v>
      </c>
      <c r="U594" s="12"/>
      <c r="V594" s="12"/>
      <c r="W594" s="12"/>
      <c r="X594" s="12"/>
      <c r="Y594" s="12"/>
      <c r="Z594" s="12"/>
      <c r="AA594" s="12"/>
      <c r="AB594" s="12"/>
      <c r="AC594" s="12"/>
      <c r="AD594" s="12"/>
      <c r="AE594" s="12"/>
      <c r="AR594" s="103" t="s">
        <v>86</v>
      </c>
      <c r="AT594" s="103" t="s">
        <v>178</v>
      </c>
      <c r="AU594" s="103" t="s">
        <v>80</v>
      </c>
      <c r="AY594" s="5" t="s">
        <v>176</v>
      </c>
      <c r="BE594" s="104">
        <f>IF(N594="základní",J594,0)</f>
        <v>0</v>
      </c>
      <c r="BF594" s="104">
        <f>IF(N594="snížená",J594,0)</f>
        <v>0</v>
      </c>
      <c r="BG594" s="104">
        <f>IF(N594="zákl. přenesená",J594,0)</f>
        <v>0</v>
      </c>
      <c r="BH594" s="104">
        <f>IF(N594="sníž. přenesená",J594,0)</f>
        <v>0</v>
      </c>
      <c r="BI594" s="104">
        <f>IF(N594="nulová",J594,0)</f>
        <v>0</v>
      </c>
      <c r="BJ594" s="5" t="s">
        <v>76</v>
      </c>
      <c r="BK594" s="104">
        <f>ROUND(I594*H594,2)</f>
        <v>0</v>
      </c>
      <c r="BL594" s="5" t="s">
        <v>86</v>
      </c>
      <c r="BM594" s="103" t="s">
        <v>643</v>
      </c>
    </row>
    <row r="595" spans="1:65" s="15" customFormat="1" ht="33" customHeight="1">
      <c r="A595" s="12"/>
      <c r="B595" s="13"/>
      <c r="C595" s="92" t="s">
        <v>644</v>
      </c>
      <c r="D595" s="92" t="s">
        <v>178</v>
      </c>
      <c r="E595" s="93" t="s">
        <v>645</v>
      </c>
      <c r="F595" s="94" t="s">
        <v>646</v>
      </c>
      <c r="G595" s="95" t="s">
        <v>185</v>
      </c>
      <c r="H595" s="96">
        <v>1.43</v>
      </c>
      <c r="I595" s="1">
        <v>0</v>
      </c>
      <c r="J595" s="97">
        <f>ROUND(I595*H595,2)</f>
        <v>0</v>
      </c>
      <c r="K595" s="95" t="s">
        <v>182</v>
      </c>
      <c r="L595" s="13"/>
      <c r="M595" s="98" t="s">
        <v>1</v>
      </c>
      <c r="N595" s="99" t="s">
        <v>37</v>
      </c>
      <c r="O595" s="100"/>
      <c r="P595" s="101">
        <f>O595*H595</f>
        <v>0</v>
      </c>
      <c r="Q595" s="101">
        <v>0</v>
      </c>
      <c r="R595" s="101">
        <f>Q595*H595</f>
        <v>0</v>
      </c>
      <c r="S595" s="101">
        <v>0</v>
      </c>
      <c r="T595" s="102">
        <f>S595*H595</f>
        <v>0</v>
      </c>
      <c r="U595" s="12"/>
      <c r="V595" s="12"/>
      <c r="W595" s="12"/>
      <c r="X595" s="12"/>
      <c r="Y595" s="12"/>
      <c r="Z595" s="12"/>
      <c r="AA595" s="12"/>
      <c r="AB595" s="12"/>
      <c r="AC595" s="12"/>
      <c r="AD595" s="12"/>
      <c r="AE595" s="12"/>
      <c r="AR595" s="103" t="s">
        <v>86</v>
      </c>
      <c r="AT595" s="103" t="s">
        <v>178</v>
      </c>
      <c r="AU595" s="103" t="s">
        <v>80</v>
      </c>
      <c r="AY595" s="5" t="s">
        <v>176</v>
      </c>
      <c r="BE595" s="104">
        <f>IF(N595="základní",J595,0)</f>
        <v>0</v>
      </c>
      <c r="BF595" s="104">
        <f>IF(N595="snížená",J595,0)</f>
        <v>0</v>
      </c>
      <c r="BG595" s="104">
        <f>IF(N595="zákl. přenesená",J595,0)</f>
        <v>0</v>
      </c>
      <c r="BH595" s="104">
        <f>IF(N595="sníž. přenesená",J595,0)</f>
        <v>0</v>
      </c>
      <c r="BI595" s="104">
        <f>IF(N595="nulová",J595,0)</f>
        <v>0</v>
      </c>
      <c r="BJ595" s="5" t="s">
        <v>76</v>
      </c>
      <c r="BK595" s="104">
        <f>ROUND(I595*H595,2)</f>
        <v>0</v>
      </c>
      <c r="BL595" s="5" t="s">
        <v>86</v>
      </c>
      <c r="BM595" s="103" t="s">
        <v>647</v>
      </c>
    </row>
    <row r="596" spans="2:51" s="167" customFormat="1" ht="12">
      <c r="B596" s="168"/>
      <c r="D596" s="105" t="s">
        <v>186</v>
      </c>
      <c r="E596" s="169" t="s">
        <v>1</v>
      </c>
      <c r="F596" s="170" t="s">
        <v>648</v>
      </c>
      <c r="H596" s="169" t="s">
        <v>1</v>
      </c>
      <c r="K596" s="236"/>
      <c r="L596" s="168"/>
      <c r="M596" s="171"/>
      <c r="N596" s="172"/>
      <c r="O596" s="172"/>
      <c r="P596" s="172"/>
      <c r="Q596" s="172"/>
      <c r="R596" s="172"/>
      <c r="S596" s="172"/>
      <c r="T596" s="173"/>
      <c r="AT596" s="169" t="s">
        <v>186</v>
      </c>
      <c r="AU596" s="169" t="s">
        <v>80</v>
      </c>
      <c r="AV596" s="167" t="s">
        <v>76</v>
      </c>
      <c r="AW596" s="167" t="s">
        <v>29</v>
      </c>
      <c r="AX596" s="167" t="s">
        <v>72</v>
      </c>
      <c r="AY596" s="169" t="s">
        <v>176</v>
      </c>
    </row>
    <row r="597" spans="2:51" s="174" customFormat="1" ht="12">
      <c r="B597" s="175"/>
      <c r="D597" s="105" t="s">
        <v>186</v>
      </c>
      <c r="E597" s="176" t="s">
        <v>1</v>
      </c>
      <c r="F597" s="177" t="s">
        <v>649</v>
      </c>
      <c r="H597" s="178">
        <v>0.609</v>
      </c>
      <c r="K597" s="237"/>
      <c r="L597" s="175"/>
      <c r="M597" s="179"/>
      <c r="N597" s="180"/>
      <c r="O597" s="180"/>
      <c r="P597" s="180"/>
      <c r="Q597" s="180"/>
      <c r="R597" s="180"/>
      <c r="S597" s="180"/>
      <c r="T597" s="181"/>
      <c r="AT597" s="176" t="s">
        <v>186</v>
      </c>
      <c r="AU597" s="176" t="s">
        <v>80</v>
      </c>
      <c r="AV597" s="174" t="s">
        <v>80</v>
      </c>
      <c r="AW597" s="174" t="s">
        <v>29</v>
      </c>
      <c r="AX597" s="174" t="s">
        <v>72</v>
      </c>
      <c r="AY597" s="176" t="s">
        <v>176</v>
      </c>
    </row>
    <row r="598" spans="2:51" s="174" customFormat="1" ht="12">
      <c r="B598" s="175"/>
      <c r="D598" s="105" t="s">
        <v>186</v>
      </c>
      <c r="E598" s="176" t="s">
        <v>1</v>
      </c>
      <c r="F598" s="177" t="s">
        <v>650</v>
      </c>
      <c r="H598" s="178">
        <v>0.821</v>
      </c>
      <c r="K598" s="237"/>
      <c r="L598" s="175"/>
      <c r="M598" s="179"/>
      <c r="N598" s="180"/>
      <c r="O598" s="180"/>
      <c r="P598" s="180"/>
      <c r="Q598" s="180"/>
      <c r="R598" s="180"/>
      <c r="S598" s="180"/>
      <c r="T598" s="181"/>
      <c r="AT598" s="176" t="s">
        <v>186</v>
      </c>
      <c r="AU598" s="176" t="s">
        <v>80</v>
      </c>
      <c r="AV598" s="174" t="s">
        <v>80</v>
      </c>
      <c r="AW598" s="174" t="s">
        <v>29</v>
      </c>
      <c r="AX598" s="174" t="s">
        <v>72</v>
      </c>
      <c r="AY598" s="176" t="s">
        <v>176</v>
      </c>
    </row>
    <row r="599" spans="2:51" s="182" customFormat="1" ht="12">
      <c r="B599" s="183"/>
      <c r="D599" s="105" t="s">
        <v>186</v>
      </c>
      <c r="E599" s="184" t="s">
        <v>1</v>
      </c>
      <c r="F599" s="185" t="s">
        <v>191</v>
      </c>
      <c r="H599" s="186">
        <v>1.43</v>
      </c>
      <c r="K599" s="238"/>
      <c r="L599" s="183"/>
      <c r="M599" s="187"/>
      <c r="N599" s="188"/>
      <c r="O599" s="188"/>
      <c r="P599" s="188"/>
      <c r="Q599" s="188"/>
      <c r="R599" s="188"/>
      <c r="S599" s="188"/>
      <c r="T599" s="189"/>
      <c r="AT599" s="184" t="s">
        <v>186</v>
      </c>
      <c r="AU599" s="184" t="s">
        <v>80</v>
      </c>
      <c r="AV599" s="182" t="s">
        <v>86</v>
      </c>
      <c r="AW599" s="182" t="s">
        <v>29</v>
      </c>
      <c r="AX599" s="182" t="s">
        <v>76</v>
      </c>
      <c r="AY599" s="184" t="s">
        <v>176</v>
      </c>
    </row>
    <row r="600" spans="1:65" s="15" customFormat="1" ht="24.2" customHeight="1">
      <c r="A600" s="12"/>
      <c r="B600" s="13"/>
      <c r="C600" s="92" t="s">
        <v>451</v>
      </c>
      <c r="D600" s="92" t="s">
        <v>178</v>
      </c>
      <c r="E600" s="93" t="s">
        <v>651</v>
      </c>
      <c r="F600" s="94" t="s">
        <v>652</v>
      </c>
      <c r="G600" s="95" t="s">
        <v>185</v>
      </c>
      <c r="H600" s="96">
        <v>1.425</v>
      </c>
      <c r="I600" s="1">
        <v>0</v>
      </c>
      <c r="J600" s="97">
        <f>ROUND(I600*H600,2)</f>
        <v>0</v>
      </c>
      <c r="K600" s="95" t="s">
        <v>182</v>
      </c>
      <c r="L600" s="13"/>
      <c r="M600" s="98" t="s">
        <v>1</v>
      </c>
      <c r="N600" s="99" t="s">
        <v>37</v>
      </c>
      <c r="O600" s="100"/>
      <c r="P600" s="101">
        <f>O600*H600</f>
        <v>0</v>
      </c>
      <c r="Q600" s="101">
        <v>0</v>
      </c>
      <c r="R600" s="101">
        <f>Q600*H600</f>
        <v>0</v>
      </c>
      <c r="S600" s="101">
        <v>0</v>
      </c>
      <c r="T600" s="102">
        <f>S600*H600</f>
        <v>0</v>
      </c>
      <c r="U600" s="12"/>
      <c r="V600" s="12"/>
      <c r="W600" s="12"/>
      <c r="X600" s="12"/>
      <c r="Y600" s="12"/>
      <c r="Z600" s="12"/>
      <c r="AA600" s="12"/>
      <c r="AB600" s="12"/>
      <c r="AC600" s="12"/>
      <c r="AD600" s="12"/>
      <c r="AE600" s="12"/>
      <c r="AR600" s="103" t="s">
        <v>86</v>
      </c>
      <c r="AT600" s="103" t="s">
        <v>178</v>
      </c>
      <c r="AU600" s="103" t="s">
        <v>80</v>
      </c>
      <c r="AY600" s="5" t="s">
        <v>176</v>
      </c>
      <c r="BE600" s="104">
        <f>IF(N600="základní",J600,0)</f>
        <v>0</v>
      </c>
      <c r="BF600" s="104">
        <f>IF(N600="snížená",J600,0)</f>
        <v>0</v>
      </c>
      <c r="BG600" s="104">
        <f>IF(N600="zákl. přenesená",J600,0)</f>
        <v>0</v>
      </c>
      <c r="BH600" s="104">
        <f>IF(N600="sníž. přenesená",J600,0)</f>
        <v>0</v>
      </c>
      <c r="BI600" s="104">
        <f>IF(N600="nulová",J600,0)</f>
        <v>0</v>
      </c>
      <c r="BJ600" s="5" t="s">
        <v>76</v>
      </c>
      <c r="BK600" s="104">
        <f>ROUND(I600*H600,2)</f>
        <v>0</v>
      </c>
      <c r="BL600" s="5" t="s">
        <v>86</v>
      </c>
      <c r="BM600" s="103" t="s">
        <v>653</v>
      </c>
    </row>
    <row r="601" spans="2:51" s="167" customFormat="1" ht="12">
      <c r="B601" s="168"/>
      <c r="D601" s="105" t="s">
        <v>186</v>
      </c>
      <c r="E601" s="169" t="s">
        <v>1</v>
      </c>
      <c r="F601" s="170" t="s">
        <v>261</v>
      </c>
      <c r="H601" s="169" t="s">
        <v>1</v>
      </c>
      <c r="K601" s="236"/>
      <c r="L601" s="168"/>
      <c r="M601" s="171"/>
      <c r="N601" s="172"/>
      <c r="O601" s="172"/>
      <c r="P601" s="172"/>
      <c r="Q601" s="172"/>
      <c r="R601" s="172"/>
      <c r="S601" s="172"/>
      <c r="T601" s="173"/>
      <c r="AT601" s="169" t="s">
        <v>186</v>
      </c>
      <c r="AU601" s="169" t="s">
        <v>80</v>
      </c>
      <c r="AV601" s="167" t="s">
        <v>76</v>
      </c>
      <c r="AW601" s="167" t="s">
        <v>29</v>
      </c>
      <c r="AX601" s="167" t="s">
        <v>72</v>
      </c>
      <c r="AY601" s="169" t="s">
        <v>176</v>
      </c>
    </row>
    <row r="602" spans="2:51" s="167" customFormat="1" ht="22.5">
      <c r="B602" s="168"/>
      <c r="D602" s="105" t="s">
        <v>186</v>
      </c>
      <c r="E602" s="169" t="s">
        <v>1</v>
      </c>
      <c r="F602" s="170" t="s">
        <v>654</v>
      </c>
      <c r="H602" s="169" t="s">
        <v>1</v>
      </c>
      <c r="K602" s="236"/>
      <c r="L602" s="168"/>
      <c r="M602" s="171"/>
      <c r="N602" s="172"/>
      <c r="O602" s="172"/>
      <c r="P602" s="172"/>
      <c r="Q602" s="172"/>
      <c r="R602" s="172"/>
      <c r="S602" s="172"/>
      <c r="T602" s="173"/>
      <c r="AT602" s="169" t="s">
        <v>186</v>
      </c>
      <c r="AU602" s="169" t="s">
        <v>80</v>
      </c>
      <c r="AV602" s="167" t="s">
        <v>76</v>
      </c>
      <c r="AW602" s="167" t="s">
        <v>29</v>
      </c>
      <c r="AX602" s="167" t="s">
        <v>72</v>
      </c>
      <c r="AY602" s="169" t="s">
        <v>176</v>
      </c>
    </row>
    <row r="603" spans="2:51" s="167" customFormat="1" ht="12">
      <c r="B603" s="168"/>
      <c r="D603" s="105" t="s">
        <v>186</v>
      </c>
      <c r="E603" s="169" t="s">
        <v>1</v>
      </c>
      <c r="F603" s="170" t="s">
        <v>655</v>
      </c>
      <c r="H603" s="169" t="s">
        <v>1</v>
      </c>
      <c r="K603" s="236"/>
      <c r="L603" s="168"/>
      <c r="M603" s="171"/>
      <c r="N603" s="172"/>
      <c r="O603" s="172"/>
      <c r="P603" s="172"/>
      <c r="Q603" s="172"/>
      <c r="R603" s="172"/>
      <c r="S603" s="172"/>
      <c r="T603" s="173"/>
      <c r="AT603" s="169" t="s">
        <v>186</v>
      </c>
      <c r="AU603" s="169" t="s">
        <v>80</v>
      </c>
      <c r="AV603" s="167" t="s">
        <v>76</v>
      </c>
      <c r="AW603" s="167" t="s">
        <v>29</v>
      </c>
      <c r="AX603" s="167" t="s">
        <v>72</v>
      </c>
      <c r="AY603" s="169" t="s">
        <v>176</v>
      </c>
    </row>
    <row r="604" spans="2:51" s="174" customFormat="1" ht="12">
      <c r="B604" s="175"/>
      <c r="D604" s="105" t="s">
        <v>186</v>
      </c>
      <c r="E604" s="176" t="s">
        <v>1</v>
      </c>
      <c r="F604" s="177" t="s">
        <v>656</v>
      </c>
      <c r="H604" s="178">
        <v>1.425</v>
      </c>
      <c r="K604" s="237"/>
      <c r="L604" s="175"/>
      <c r="M604" s="179"/>
      <c r="N604" s="180"/>
      <c r="O604" s="180"/>
      <c r="P604" s="180"/>
      <c r="Q604" s="180"/>
      <c r="R604" s="180"/>
      <c r="S604" s="180"/>
      <c r="T604" s="181"/>
      <c r="AT604" s="176" t="s">
        <v>186</v>
      </c>
      <c r="AU604" s="176" t="s">
        <v>80</v>
      </c>
      <c r="AV604" s="174" t="s">
        <v>80</v>
      </c>
      <c r="AW604" s="174" t="s">
        <v>29</v>
      </c>
      <c r="AX604" s="174" t="s">
        <v>72</v>
      </c>
      <c r="AY604" s="176" t="s">
        <v>176</v>
      </c>
    </row>
    <row r="605" spans="2:51" s="182" customFormat="1" ht="12">
      <c r="B605" s="183"/>
      <c r="D605" s="105" t="s">
        <v>186</v>
      </c>
      <c r="E605" s="184" t="s">
        <v>1</v>
      </c>
      <c r="F605" s="185" t="s">
        <v>191</v>
      </c>
      <c r="H605" s="186">
        <v>1.425</v>
      </c>
      <c r="K605" s="238"/>
      <c r="L605" s="183"/>
      <c r="M605" s="187"/>
      <c r="N605" s="188"/>
      <c r="O605" s="188"/>
      <c r="P605" s="188"/>
      <c r="Q605" s="188"/>
      <c r="R605" s="188"/>
      <c r="S605" s="188"/>
      <c r="T605" s="189"/>
      <c r="AT605" s="184" t="s">
        <v>186</v>
      </c>
      <c r="AU605" s="184" t="s">
        <v>80</v>
      </c>
      <c r="AV605" s="182" t="s">
        <v>86</v>
      </c>
      <c r="AW605" s="182" t="s">
        <v>29</v>
      </c>
      <c r="AX605" s="182" t="s">
        <v>76</v>
      </c>
      <c r="AY605" s="184" t="s">
        <v>176</v>
      </c>
    </row>
    <row r="606" spans="1:65" s="15" customFormat="1" ht="33" customHeight="1">
      <c r="A606" s="12"/>
      <c r="B606" s="13"/>
      <c r="C606" s="92" t="s">
        <v>657</v>
      </c>
      <c r="D606" s="92" t="s">
        <v>178</v>
      </c>
      <c r="E606" s="93" t="s">
        <v>658</v>
      </c>
      <c r="F606" s="94" t="s">
        <v>659</v>
      </c>
      <c r="G606" s="95" t="s">
        <v>185</v>
      </c>
      <c r="H606" s="96">
        <v>1.43</v>
      </c>
      <c r="I606" s="1">
        <v>0</v>
      </c>
      <c r="J606" s="97">
        <f>ROUND(I606*H606,2)</f>
        <v>0</v>
      </c>
      <c r="K606" s="95" t="s">
        <v>182</v>
      </c>
      <c r="L606" s="13"/>
      <c r="M606" s="98" t="s">
        <v>1</v>
      </c>
      <c r="N606" s="99" t="s">
        <v>37</v>
      </c>
      <c r="O606" s="100"/>
      <c r="P606" s="101">
        <f>O606*H606</f>
        <v>0</v>
      </c>
      <c r="Q606" s="101">
        <v>0</v>
      </c>
      <c r="R606" s="101">
        <f>Q606*H606</f>
        <v>0</v>
      </c>
      <c r="S606" s="101">
        <v>0</v>
      </c>
      <c r="T606" s="102">
        <f>S606*H606</f>
        <v>0</v>
      </c>
      <c r="U606" s="12"/>
      <c r="V606" s="12"/>
      <c r="W606" s="12"/>
      <c r="X606" s="12"/>
      <c r="Y606" s="12"/>
      <c r="Z606" s="12"/>
      <c r="AA606" s="12"/>
      <c r="AB606" s="12"/>
      <c r="AC606" s="12"/>
      <c r="AD606" s="12"/>
      <c r="AE606" s="12"/>
      <c r="AR606" s="103" t="s">
        <v>86</v>
      </c>
      <c r="AT606" s="103" t="s">
        <v>178</v>
      </c>
      <c r="AU606" s="103" t="s">
        <v>80</v>
      </c>
      <c r="AY606" s="5" t="s">
        <v>176</v>
      </c>
      <c r="BE606" s="104">
        <f>IF(N606="základní",J606,0)</f>
        <v>0</v>
      </c>
      <c r="BF606" s="104">
        <f>IF(N606="snížená",J606,0)</f>
        <v>0</v>
      </c>
      <c r="BG606" s="104">
        <f>IF(N606="zákl. přenesená",J606,0)</f>
        <v>0</v>
      </c>
      <c r="BH606" s="104">
        <f>IF(N606="sníž. přenesená",J606,0)</f>
        <v>0</v>
      </c>
      <c r="BI606" s="104">
        <f>IF(N606="nulová",J606,0)</f>
        <v>0</v>
      </c>
      <c r="BJ606" s="5" t="s">
        <v>76</v>
      </c>
      <c r="BK606" s="104">
        <f>ROUND(I606*H606,2)</f>
        <v>0</v>
      </c>
      <c r="BL606" s="5" t="s">
        <v>86</v>
      </c>
      <c r="BM606" s="103" t="s">
        <v>660</v>
      </c>
    </row>
    <row r="607" spans="1:65" s="15" customFormat="1" ht="24.2" customHeight="1">
      <c r="A607" s="12"/>
      <c r="B607" s="13"/>
      <c r="C607" s="92" t="s">
        <v>453</v>
      </c>
      <c r="D607" s="92" t="s">
        <v>178</v>
      </c>
      <c r="E607" s="93" t="s">
        <v>661</v>
      </c>
      <c r="F607" s="94" t="s">
        <v>662</v>
      </c>
      <c r="G607" s="95" t="s">
        <v>185</v>
      </c>
      <c r="H607" s="96">
        <v>1.43</v>
      </c>
      <c r="I607" s="1">
        <v>0</v>
      </c>
      <c r="J607" s="97">
        <f>ROUND(I607*H607,2)</f>
        <v>0</v>
      </c>
      <c r="K607" s="95" t="s">
        <v>182</v>
      </c>
      <c r="L607" s="13"/>
      <c r="M607" s="98" t="s">
        <v>1</v>
      </c>
      <c r="N607" s="99" t="s">
        <v>37</v>
      </c>
      <c r="O607" s="100"/>
      <c r="P607" s="101">
        <f>O607*H607</f>
        <v>0</v>
      </c>
      <c r="Q607" s="101">
        <v>0</v>
      </c>
      <c r="R607" s="101">
        <f>Q607*H607</f>
        <v>0</v>
      </c>
      <c r="S607" s="101">
        <v>0</v>
      </c>
      <c r="T607" s="102">
        <f>S607*H607</f>
        <v>0</v>
      </c>
      <c r="U607" s="12"/>
      <c r="V607" s="12"/>
      <c r="W607" s="12"/>
      <c r="X607" s="12"/>
      <c r="Y607" s="12"/>
      <c r="Z607" s="12"/>
      <c r="AA607" s="12"/>
      <c r="AB607" s="12"/>
      <c r="AC607" s="12"/>
      <c r="AD607" s="12"/>
      <c r="AE607" s="12"/>
      <c r="AR607" s="103" t="s">
        <v>86</v>
      </c>
      <c r="AT607" s="103" t="s">
        <v>178</v>
      </c>
      <c r="AU607" s="103" t="s">
        <v>80</v>
      </c>
      <c r="AY607" s="5" t="s">
        <v>176</v>
      </c>
      <c r="BE607" s="104">
        <f>IF(N607="základní",J607,0)</f>
        <v>0</v>
      </c>
      <c r="BF607" s="104">
        <f>IF(N607="snížená",J607,0)</f>
        <v>0</v>
      </c>
      <c r="BG607" s="104">
        <f>IF(N607="zákl. přenesená",J607,0)</f>
        <v>0</v>
      </c>
      <c r="BH607" s="104">
        <f>IF(N607="sníž. přenesená",J607,0)</f>
        <v>0</v>
      </c>
      <c r="BI607" s="104">
        <f>IF(N607="nulová",J607,0)</f>
        <v>0</v>
      </c>
      <c r="BJ607" s="5" t="s">
        <v>76</v>
      </c>
      <c r="BK607" s="104">
        <f>ROUND(I607*H607,2)</f>
        <v>0</v>
      </c>
      <c r="BL607" s="5" t="s">
        <v>86</v>
      </c>
      <c r="BM607" s="103" t="s">
        <v>663</v>
      </c>
    </row>
    <row r="608" spans="1:65" s="15" customFormat="1" ht="16.5" customHeight="1">
      <c r="A608" s="12"/>
      <c r="B608" s="13"/>
      <c r="C608" s="92" t="s">
        <v>664</v>
      </c>
      <c r="D608" s="92" t="s">
        <v>178</v>
      </c>
      <c r="E608" s="93" t="s">
        <v>665</v>
      </c>
      <c r="F608" s="94" t="s">
        <v>666</v>
      </c>
      <c r="G608" s="95" t="s">
        <v>181</v>
      </c>
      <c r="H608" s="96">
        <v>0.9</v>
      </c>
      <c r="I608" s="1">
        <v>0</v>
      </c>
      <c r="J608" s="97">
        <f>ROUND(I608*H608,2)</f>
        <v>0</v>
      </c>
      <c r="K608" s="95" t="s">
        <v>182</v>
      </c>
      <c r="L608" s="13"/>
      <c r="M608" s="98" t="s">
        <v>1</v>
      </c>
      <c r="N608" s="99" t="s">
        <v>37</v>
      </c>
      <c r="O608" s="100"/>
      <c r="P608" s="101">
        <f>O608*H608</f>
        <v>0</v>
      </c>
      <c r="Q608" s="101">
        <v>0</v>
      </c>
      <c r="R608" s="101">
        <f>Q608*H608</f>
        <v>0</v>
      </c>
      <c r="S608" s="101">
        <v>0</v>
      </c>
      <c r="T608" s="102">
        <f>S608*H608</f>
        <v>0</v>
      </c>
      <c r="U608" s="12"/>
      <c r="V608" s="12"/>
      <c r="W608" s="12"/>
      <c r="X608" s="12"/>
      <c r="Y608" s="12"/>
      <c r="Z608" s="12"/>
      <c r="AA608" s="12"/>
      <c r="AB608" s="12"/>
      <c r="AC608" s="12"/>
      <c r="AD608" s="12"/>
      <c r="AE608" s="12"/>
      <c r="AR608" s="103" t="s">
        <v>86</v>
      </c>
      <c r="AT608" s="103" t="s">
        <v>178</v>
      </c>
      <c r="AU608" s="103" t="s">
        <v>80</v>
      </c>
      <c r="AY608" s="5" t="s">
        <v>176</v>
      </c>
      <c r="BE608" s="104">
        <f>IF(N608="základní",J608,0)</f>
        <v>0</v>
      </c>
      <c r="BF608" s="104">
        <f>IF(N608="snížená",J608,0)</f>
        <v>0</v>
      </c>
      <c r="BG608" s="104">
        <f>IF(N608="zákl. přenesená",J608,0)</f>
        <v>0</v>
      </c>
      <c r="BH608" s="104">
        <f>IF(N608="sníž. přenesená",J608,0)</f>
        <v>0</v>
      </c>
      <c r="BI608" s="104">
        <f>IF(N608="nulová",J608,0)</f>
        <v>0</v>
      </c>
      <c r="BJ608" s="5" t="s">
        <v>76</v>
      </c>
      <c r="BK608" s="104">
        <f>ROUND(I608*H608,2)</f>
        <v>0</v>
      </c>
      <c r="BL608" s="5" t="s">
        <v>86</v>
      </c>
      <c r="BM608" s="103" t="s">
        <v>667</v>
      </c>
    </row>
    <row r="609" spans="2:51" s="167" customFormat="1" ht="12">
      <c r="B609" s="168"/>
      <c r="D609" s="105" t="s">
        <v>186</v>
      </c>
      <c r="E609" s="169" t="s">
        <v>1</v>
      </c>
      <c r="F609" s="170" t="s">
        <v>648</v>
      </c>
      <c r="H609" s="169" t="s">
        <v>1</v>
      </c>
      <c r="K609" s="236"/>
      <c r="L609" s="168"/>
      <c r="M609" s="171"/>
      <c r="N609" s="172"/>
      <c r="O609" s="172"/>
      <c r="P609" s="172"/>
      <c r="Q609" s="172"/>
      <c r="R609" s="172"/>
      <c r="S609" s="172"/>
      <c r="T609" s="173"/>
      <c r="AT609" s="169" t="s">
        <v>186</v>
      </c>
      <c r="AU609" s="169" t="s">
        <v>80</v>
      </c>
      <c r="AV609" s="167" t="s">
        <v>76</v>
      </c>
      <c r="AW609" s="167" t="s">
        <v>29</v>
      </c>
      <c r="AX609" s="167" t="s">
        <v>72</v>
      </c>
      <c r="AY609" s="169" t="s">
        <v>176</v>
      </c>
    </row>
    <row r="610" spans="2:51" s="174" customFormat="1" ht="12">
      <c r="B610" s="175"/>
      <c r="D610" s="105" t="s">
        <v>186</v>
      </c>
      <c r="E610" s="176" t="s">
        <v>1</v>
      </c>
      <c r="F610" s="177" t="s">
        <v>668</v>
      </c>
      <c r="H610" s="178">
        <v>0.9</v>
      </c>
      <c r="K610" s="237"/>
      <c r="L610" s="175"/>
      <c r="M610" s="179"/>
      <c r="N610" s="180"/>
      <c r="O610" s="180"/>
      <c r="P610" s="180"/>
      <c r="Q610" s="180"/>
      <c r="R610" s="180"/>
      <c r="S610" s="180"/>
      <c r="T610" s="181"/>
      <c r="AT610" s="176" t="s">
        <v>186</v>
      </c>
      <c r="AU610" s="176" t="s">
        <v>80</v>
      </c>
      <c r="AV610" s="174" t="s">
        <v>80</v>
      </c>
      <c r="AW610" s="174" t="s">
        <v>29</v>
      </c>
      <c r="AX610" s="174" t="s">
        <v>72</v>
      </c>
      <c r="AY610" s="176" t="s">
        <v>176</v>
      </c>
    </row>
    <row r="611" spans="2:51" s="182" customFormat="1" ht="12">
      <c r="B611" s="183"/>
      <c r="D611" s="105" t="s">
        <v>186</v>
      </c>
      <c r="E611" s="184" t="s">
        <v>1</v>
      </c>
      <c r="F611" s="185" t="s">
        <v>191</v>
      </c>
      <c r="H611" s="186">
        <v>0.9</v>
      </c>
      <c r="K611" s="238"/>
      <c r="L611" s="183"/>
      <c r="M611" s="187"/>
      <c r="N611" s="188"/>
      <c r="O611" s="188"/>
      <c r="P611" s="188"/>
      <c r="Q611" s="188"/>
      <c r="R611" s="188"/>
      <c r="S611" s="188"/>
      <c r="T611" s="189"/>
      <c r="AT611" s="184" t="s">
        <v>186</v>
      </c>
      <c r="AU611" s="184" t="s">
        <v>80</v>
      </c>
      <c r="AV611" s="182" t="s">
        <v>86</v>
      </c>
      <c r="AW611" s="182" t="s">
        <v>29</v>
      </c>
      <c r="AX611" s="182" t="s">
        <v>76</v>
      </c>
      <c r="AY611" s="184" t="s">
        <v>176</v>
      </c>
    </row>
    <row r="612" spans="1:65" s="15" customFormat="1" ht="16.5" customHeight="1">
      <c r="A612" s="12"/>
      <c r="B612" s="13"/>
      <c r="C612" s="92" t="s">
        <v>463</v>
      </c>
      <c r="D612" s="92" t="s">
        <v>178</v>
      </c>
      <c r="E612" s="93" t="s">
        <v>669</v>
      </c>
      <c r="F612" s="94" t="s">
        <v>670</v>
      </c>
      <c r="G612" s="95" t="s">
        <v>181</v>
      </c>
      <c r="H612" s="96">
        <v>0.9</v>
      </c>
      <c r="I612" s="1">
        <v>0</v>
      </c>
      <c r="J612" s="97">
        <f>ROUND(I612*H612,2)</f>
        <v>0</v>
      </c>
      <c r="K612" s="95" t="s">
        <v>182</v>
      </c>
      <c r="L612" s="13"/>
      <c r="M612" s="98" t="s">
        <v>1</v>
      </c>
      <c r="N612" s="99" t="s">
        <v>37</v>
      </c>
      <c r="O612" s="100"/>
      <c r="P612" s="101">
        <f>O612*H612</f>
        <v>0</v>
      </c>
      <c r="Q612" s="101">
        <v>0</v>
      </c>
      <c r="R612" s="101">
        <f>Q612*H612</f>
        <v>0</v>
      </c>
      <c r="S612" s="101">
        <v>0</v>
      </c>
      <c r="T612" s="102">
        <f>S612*H612</f>
        <v>0</v>
      </c>
      <c r="U612" s="12"/>
      <c r="V612" s="12"/>
      <c r="W612" s="12"/>
      <c r="X612" s="12"/>
      <c r="Y612" s="12"/>
      <c r="Z612" s="12"/>
      <c r="AA612" s="12"/>
      <c r="AB612" s="12"/>
      <c r="AC612" s="12"/>
      <c r="AD612" s="12"/>
      <c r="AE612" s="12"/>
      <c r="AR612" s="103" t="s">
        <v>86</v>
      </c>
      <c r="AT612" s="103" t="s">
        <v>178</v>
      </c>
      <c r="AU612" s="103" t="s">
        <v>80</v>
      </c>
      <c r="AY612" s="5" t="s">
        <v>176</v>
      </c>
      <c r="BE612" s="104">
        <f>IF(N612="základní",J612,0)</f>
        <v>0</v>
      </c>
      <c r="BF612" s="104">
        <f>IF(N612="snížená",J612,0)</f>
        <v>0</v>
      </c>
      <c r="BG612" s="104">
        <f>IF(N612="zákl. přenesená",J612,0)</f>
        <v>0</v>
      </c>
      <c r="BH612" s="104">
        <f>IF(N612="sníž. přenesená",J612,0)</f>
        <v>0</v>
      </c>
      <c r="BI612" s="104">
        <f>IF(N612="nulová",J612,0)</f>
        <v>0</v>
      </c>
      <c r="BJ612" s="5" t="s">
        <v>76</v>
      </c>
      <c r="BK612" s="104">
        <f>ROUND(I612*H612,2)</f>
        <v>0</v>
      </c>
      <c r="BL612" s="5" t="s">
        <v>86</v>
      </c>
      <c r="BM612" s="103" t="s">
        <v>671</v>
      </c>
    </row>
    <row r="613" spans="1:65" s="15" customFormat="1" ht="16.5" customHeight="1">
      <c r="A613" s="12"/>
      <c r="B613" s="13"/>
      <c r="C613" s="92" t="s">
        <v>672</v>
      </c>
      <c r="D613" s="92" t="s">
        <v>178</v>
      </c>
      <c r="E613" s="93" t="s">
        <v>673</v>
      </c>
      <c r="F613" s="94" t="s">
        <v>674</v>
      </c>
      <c r="G613" s="95" t="s">
        <v>221</v>
      </c>
      <c r="H613" s="96">
        <v>0.195</v>
      </c>
      <c r="I613" s="1">
        <v>0</v>
      </c>
      <c r="J613" s="97">
        <f>ROUND(I613*H613,2)</f>
        <v>0</v>
      </c>
      <c r="K613" s="95" t="s">
        <v>182</v>
      </c>
      <c r="L613" s="13"/>
      <c r="M613" s="98" t="s">
        <v>1</v>
      </c>
      <c r="N613" s="99" t="s">
        <v>37</v>
      </c>
      <c r="O613" s="100"/>
      <c r="P613" s="101">
        <f>O613*H613</f>
        <v>0</v>
      </c>
      <c r="Q613" s="101">
        <v>0</v>
      </c>
      <c r="R613" s="101">
        <f>Q613*H613</f>
        <v>0</v>
      </c>
      <c r="S613" s="101">
        <v>0</v>
      </c>
      <c r="T613" s="102">
        <f>S613*H613</f>
        <v>0</v>
      </c>
      <c r="U613" s="12"/>
      <c r="V613" s="12"/>
      <c r="W613" s="12"/>
      <c r="X613" s="12"/>
      <c r="Y613" s="12"/>
      <c r="Z613" s="12"/>
      <c r="AA613" s="12"/>
      <c r="AB613" s="12"/>
      <c r="AC613" s="12"/>
      <c r="AD613" s="12"/>
      <c r="AE613" s="12"/>
      <c r="AR613" s="103" t="s">
        <v>86</v>
      </c>
      <c r="AT613" s="103" t="s">
        <v>178</v>
      </c>
      <c r="AU613" s="103" t="s">
        <v>80</v>
      </c>
      <c r="AY613" s="5" t="s">
        <v>176</v>
      </c>
      <c r="BE613" s="104">
        <f>IF(N613="základní",J613,0)</f>
        <v>0</v>
      </c>
      <c r="BF613" s="104">
        <f>IF(N613="snížená",J613,0)</f>
        <v>0</v>
      </c>
      <c r="BG613" s="104">
        <f>IF(N613="zákl. přenesená",J613,0)</f>
        <v>0</v>
      </c>
      <c r="BH613" s="104">
        <f>IF(N613="sníž. přenesená",J613,0)</f>
        <v>0</v>
      </c>
      <c r="BI613" s="104">
        <f>IF(N613="nulová",J613,0)</f>
        <v>0</v>
      </c>
      <c r="BJ613" s="5" t="s">
        <v>76</v>
      </c>
      <c r="BK613" s="104">
        <f>ROUND(I613*H613,2)</f>
        <v>0</v>
      </c>
      <c r="BL613" s="5" t="s">
        <v>86</v>
      </c>
      <c r="BM613" s="103" t="s">
        <v>675</v>
      </c>
    </row>
    <row r="614" spans="2:51" s="167" customFormat="1" ht="12">
      <c r="B614" s="168"/>
      <c r="D614" s="105" t="s">
        <v>186</v>
      </c>
      <c r="E614" s="169" t="s">
        <v>1</v>
      </c>
      <c r="F614" s="170" t="s">
        <v>648</v>
      </c>
      <c r="H614" s="169" t="s">
        <v>1</v>
      </c>
      <c r="K614" s="236"/>
      <c r="L614" s="168"/>
      <c r="M614" s="171"/>
      <c r="N614" s="172"/>
      <c r="O614" s="172"/>
      <c r="P614" s="172"/>
      <c r="Q614" s="172"/>
      <c r="R614" s="172"/>
      <c r="S614" s="172"/>
      <c r="T614" s="173"/>
      <c r="AT614" s="169" t="s">
        <v>186</v>
      </c>
      <c r="AU614" s="169" t="s">
        <v>80</v>
      </c>
      <c r="AV614" s="167" t="s">
        <v>76</v>
      </c>
      <c r="AW614" s="167" t="s">
        <v>29</v>
      </c>
      <c r="AX614" s="167" t="s">
        <v>72</v>
      </c>
      <c r="AY614" s="169" t="s">
        <v>176</v>
      </c>
    </row>
    <row r="615" spans="2:51" s="174" customFormat="1" ht="12">
      <c r="B615" s="175"/>
      <c r="D615" s="105" t="s">
        <v>186</v>
      </c>
      <c r="E615" s="176" t="s">
        <v>1</v>
      </c>
      <c r="F615" s="177" t="s">
        <v>676</v>
      </c>
      <c r="H615" s="178">
        <v>10.15</v>
      </c>
      <c r="K615" s="237"/>
      <c r="L615" s="175"/>
      <c r="M615" s="179"/>
      <c r="N615" s="180"/>
      <c r="O615" s="180"/>
      <c r="P615" s="180"/>
      <c r="Q615" s="180"/>
      <c r="R615" s="180"/>
      <c r="S615" s="180"/>
      <c r="T615" s="181"/>
      <c r="AT615" s="176" t="s">
        <v>186</v>
      </c>
      <c r="AU615" s="176" t="s">
        <v>80</v>
      </c>
      <c r="AV615" s="174" t="s">
        <v>80</v>
      </c>
      <c r="AW615" s="174" t="s">
        <v>29</v>
      </c>
      <c r="AX615" s="174" t="s">
        <v>72</v>
      </c>
      <c r="AY615" s="176" t="s">
        <v>176</v>
      </c>
    </row>
    <row r="616" spans="2:51" s="174" customFormat="1" ht="12">
      <c r="B616" s="175"/>
      <c r="D616" s="105" t="s">
        <v>186</v>
      </c>
      <c r="E616" s="176" t="s">
        <v>1</v>
      </c>
      <c r="F616" s="177" t="s">
        <v>677</v>
      </c>
      <c r="H616" s="178">
        <v>13.68</v>
      </c>
      <c r="K616" s="237"/>
      <c r="L616" s="175"/>
      <c r="M616" s="179"/>
      <c r="N616" s="180"/>
      <c r="O616" s="180"/>
      <c r="P616" s="180"/>
      <c r="Q616" s="180"/>
      <c r="R616" s="180"/>
      <c r="S616" s="180"/>
      <c r="T616" s="181"/>
      <c r="AT616" s="176" t="s">
        <v>186</v>
      </c>
      <c r="AU616" s="176" t="s">
        <v>80</v>
      </c>
      <c r="AV616" s="174" t="s">
        <v>80</v>
      </c>
      <c r="AW616" s="174" t="s">
        <v>29</v>
      </c>
      <c r="AX616" s="174" t="s">
        <v>72</v>
      </c>
      <c r="AY616" s="176" t="s">
        <v>176</v>
      </c>
    </row>
    <row r="617" spans="2:51" s="182" customFormat="1" ht="12">
      <c r="B617" s="183"/>
      <c r="D617" s="105" t="s">
        <v>186</v>
      </c>
      <c r="E617" s="184" t="s">
        <v>1</v>
      </c>
      <c r="F617" s="185" t="s">
        <v>191</v>
      </c>
      <c r="H617" s="186">
        <v>23.83</v>
      </c>
      <c r="K617" s="238"/>
      <c r="L617" s="183"/>
      <c r="M617" s="187"/>
      <c r="N617" s="188"/>
      <c r="O617" s="188"/>
      <c r="P617" s="188"/>
      <c r="Q617" s="188"/>
      <c r="R617" s="188"/>
      <c r="S617" s="188"/>
      <c r="T617" s="189"/>
      <c r="AT617" s="184" t="s">
        <v>186</v>
      </c>
      <c r="AU617" s="184" t="s">
        <v>80</v>
      </c>
      <c r="AV617" s="182" t="s">
        <v>86</v>
      </c>
      <c r="AW617" s="182" t="s">
        <v>29</v>
      </c>
      <c r="AX617" s="182" t="s">
        <v>72</v>
      </c>
      <c r="AY617" s="184" t="s">
        <v>176</v>
      </c>
    </row>
    <row r="618" spans="2:51" s="174" customFormat="1" ht="12">
      <c r="B618" s="175"/>
      <c r="D618" s="105" t="s">
        <v>186</v>
      </c>
      <c r="E618" s="176" t="s">
        <v>1</v>
      </c>
      <c r="F618" s="177" t="s">
        <v>678</v>
      </c>
      <c r="H618" s="178">
        <v>0.195</v>
      </c>
      <c r="K618" s="237"/>
      <c r="L618" s="175"/>
      <c r="M618" s="179"/>
      <c r="N618" s="180"/>
      <c r="O618" s="180"/>
      <c r="P618" s="180"/>
      <c r="Q618" s="180"/>
      <c r="R618" s="180"/>
      <c r="S618" s="180"/>
      <c r="T618" s="181"/>
      <c r="AT618" s="176" t="s">
        <v>186</v>
      </c>
      <c r="AU618" s="176" t="s">
        <v>80</v>
      </c>
      <c r="AV618" s="174" t="s">
        <v>80</v>
      </c>
      <c r="AW618" s="174" t="s">
        <v>29</v>
      </c>
      <c r="AX618" s="174" t="s">
        <v>72</v>
      </c>
      <c r="AY618" s="176" t="s">
        <v>176</v>
      </c>
    </row>
    <row r="619" spans="2:51" s="182" customFormat="1" ht="12">
      <c r="B619" s="183"/>
      <c r="D619" s="105" t="s">
        <v>186</v>
      </c>
      <c r="E619" s="184" t="s">
        <v>1</v>
      </c>
      <c r="F619" s="185" t="s">
        <v>191</v>
      </c>
      <c r="H619" s="186">
        <v>0.195</v>
      </c>
      <c r="K619" s="238"/>
      <c r="L619" s="183"/>
      <c r="M619" s="187"/>
      <c r="N619" s="188"/>
      <c r="O619" s="188"/>
      <c r="P619" s="188"/>
      <c r="Q619" s="188"/>
      <c r="R619" s="188"/>
      <c r="S619" s="188"/>
      <c r="T619" s="189"/>
      <c r="AT619" s="184" t="s">
        <v>186</v>
      </c>
      <c r="AU619" s="184" t="s">
        <v>80</v>
      </c>
      <c r="AV619" s="182" t="s">
        <v>86</v>
      </c>
      <c r="AW619" s="182" t="s">
        <v>29</v>
      </c>
      <c r="AX619" s="182" t="s">
        <v>76</v>
      </c>
      <c r="AY619" s="184" t="s">
        <v>176</v>
      </c>
    </row>
    <row r="620" spans="1:65" s="15" customFormat="1" ht="24.2" customHeight="1">
      <c r="A620" s="12"/>
      <c r="B620" s="13"/>
      <c r="C620" s="92" t="s">
        <v>467</v>
      </c>
      <c r="D620" s="92" t="s">
        <v>178</v>
      </c>
      <c r="E620" s="93" t="s">
        <v>679</v>
      </c>
      <c r="F620" s="94" t="s">
        <v>680</v>
      </c>
      <c r="G620" s="95" t="s">
        <v>181</v>
      </c>
      <c r="H620" s="96">
        <v>23.83</v>
      </c>
      <c r="I620" s="1">
        <v>0</v>
      </c>
      <c r="J620" s="97">
        <f>ROUND(I620*H620,2)</f>
        <v>0</v>
      </c>
      <c r="K620" s="95" t="s">
        <v>182</v>
      </c>
      <c r="L620" s="13"/>
      <c r="M620" s="98" t="s">
        <v>1</v>
      </c>
      <c r="N620" s="99" t="s">
        <v>37</v>
      </c>
      <c r="O620" s="100"/>
      <c r="P620" s="101">
        <f>O620*H620</f>
        <v>0</v>
      </c>
      <c r="Q620" s="101">
        <v>0</v>
      </c>
      <c r="R620" s="101">
        <f>Q620*H620</f>
        <v>0</v>
      </c>
      <c r="S620" s="101">
        <v>0</v>
      </c>
      <c r="T620" s="102">
        <f>S620*H620</f>
        <v>0</v>
      </c>
      <c r="U620" s="12"/>
      <c r="V620" s="12"/>
      <c r="W620" s="12"/>
      <c r="X620" s="12"/>
      <c r="Y620" s="12"/>
      <c r="Z620" s="12"/>
      <c r="AA620" s="12"/>
      <c r="AB620" s="12"/>
      <c r="AC620" s="12"/>
      <c r="AD620" s="12"/>
      <c r="AE620" s="12"/>
      <c r="AR620" s="103" t="s">
        <v>86</v>
      </c>
      <c r="AT620" s="103" t="s">
        <v>178</v>
      </c>
      <c r="AU620" s="103" t="s">
        <v>80</v>
      </c>
      <c r="AY620" s="5" t="s">
        <v>176</v>
      </c>
      <c r="BE620" s="104">
        <f>IF(N620="základní",J620,0)</f>
        <v>0</v>
      </c>
      <c r="BF620" s="104">
        <f>IF(N620="snížená",J620,0)</f>
        <v>0</v>
      </c>
      <c r="BG620" s="104">
        <f>IF(N620="zákl. přenesená",J620,0)</f>
        <v>0</v>
      </c>
      <c r="BH620" s="104">
        <f>IF(N620="sníž. přenesená",J620,0)</f>
        <v>0</v>
      </c>
      <c r="BI620" s="104">
        <f>IF(N620="nulová",J620,0)</f>
        <v>0</v>
      </c>
      <c r="BJ620" s="5" t="s">
        <v>76</v>
      </c>
      <c r="BK620" s="104">
        <f>ROUND(I620*H620,2)</f>
        <v>0</v>
      </c>
      <c r="BL620" s="5" t="s">
        <v>86</v>
      </c>
      <c r="BM620" s="103" t="s">
        <v>681</v>
      </c>
    </row>
    <row r="621" spans="2:51" s="167" customFormat="1" ht="12">
      <c r="B621" s="168"/>
      <c r="D621" s="105" t="s">
        <v>186</v>
      </c>
      <c r="E621" s="169" t="s">
        <v>1</v>
      </c>
      <c r="F621" s="170" t="s">
        <v>648</v>
      </c>
      <c r="H621" s="169" t="s">
        <v>1</v>
      </c>
      <c r="K621" s="236"/>
      <c r="L621" s="168"/>
      <c r="M621" s="171"/>
      <c r="N621" s="172"/>
      <c r="O621" s="172"/>
      <c r="P621" s="172"/>
      <c r="Q621" s="172"/>
      <c r="R621" s="172"/>
      <c r="S621" s="172"/>
      <c r="T621" s="173"/>
      <c r="AT621" s="169" t="s">
        <v>186</v>
      </c>
      <c r="AU621" s="169" t="s">
        <v>80</v>
      </c>
      <c r="AV621" s="167" t="s">
        <v>76</v>
      </c>
      <c r="AW621" s="167" t="s">
        <v>29</v>
      </c>
      <c r="AX621" s="167" t="s">
        <v>72</v>
      </c>
      <c r="AY621" s="169" t="s">
        <v>176</v>
      </c>
    </row>
    <row r="622" spans="2:51" s="174" customFormat="1" ht="12">
      <c r="B622" s="175"/>
      <c r="D622" s="105" t="s">
        <v>186</v>
      </c>
      <c r="E622" s="176" t="s">
        <v>1</v>
      </c>
      <c r="F622" s="177" t="s">
        <v>676</v>
      </c>
      <c r="H622" s="178">
        <v>10.15</v>
      </c>
      <c r="K622" s="237"/>
      <c r="L622" s="175"/>
      <c r="M622" s="179"/>
      <c r="N622" s="180"/>
      <c r="O622" s="180"/>
      <c r="P622" s="180"/>
      <c r="Q622" s="180"/>
      <c r="R622" s="180"/>
      <c r="S622" s="180"/>
      <c r="T622" s="181"/>
      <c r="AT622" s="176" t="s">
        <v>186</v>
      </c>
      <c r="AU622" s="176" t="s">
        <v>80</v>
      </c>
      <c r="AV622" s="174" t="s">
        <v>80</v>
      </c>
      <c r="AW622" s="174" t="s">
        <v>29</v>
      </c>
      <c r="AX622" s="174" t="s">
        <v>72</v>
      </c>
      <c r="AY622" s="176" t="s">
        <v>176</v>
      </c>
    </row>
    <row r="623" spans="2:51" s="174" customFormat="1" ht="12">
      <c r="B623" s="175"/>
      <c r="D623" s="105" t="s">
        <v>186</v>
      </c>
      <c r="E623" s="176" t="s">
        <v>1</v>
      </c>
      <c r="F623" s="177" t="s">
        <v>677</v>
      </c>
      <c r="H623" s="178">
        <v>13.68</v>
      </c>
      <c r="K623" s="237"/>
      <c r="L623" s="175"/>
      <c r="M623" s="179"/>
      <c r="N623" s="180"/>
      <c r="O623" s="180"/>
      <c r="P623" s="180"/>
      <c r="Q623" s="180"/>
      <c r="R623" s="180"/>
      <c r="S623" s="180"/>
      <c r="T623" s="181"/>
      <c r="AT623" s="176" t="s">
        <v>186</v>
      </c>
      <c r="AU623" s="176" t="s">
        <v>80</v>
      </c>
      <c r="AV623" s="174" t="s">
        <v>80</v>
      </c>
      <c r="AW623" s="174" t="s">
        <v>29</v>
      </c>
      <c r="AX623" s="174" t="s">
        <v>72</v>
      </c>
      <c r="AY623" s="176" t="s">
        <v>176</v>
      </c>
    </row>
    <row r="624" spans="2:51" s="182" customFormat="1" ht="12">
      <c r="B624" s="183"/>
      <c r="D624" s="105" t="s">
        <v>186</v>
      </c>
      <c r="E624" s="184" t="s">
        <v>1</v>
      </c>
      <c r="F624" s="185" t="s">
        <v>191</v>
      </c>
      <c r="H624" s="186">
        <v>23.83</v>
      </c>
      <c r="K624" s="238"/>
      <c r="L624" s="183"/>
      <c r="M624" s="187"/>
      <c r="N624" s="188"/>
      <c r="O624" s="188"/>
      <c r="P624" s="188"/>
      <c r="Q624" s="188"/>
      <c r="R624" s="188"/>
      <c r="S624" s="188"/>
      <c r="T624" s="189"/>
      <c r="AT624" s="184" t="s">
        <v>186</v>
      </c>
      <c r="AU624" s="184" t="s">
        <v>80</v>
      </c>
      <c r="AV624" s="182" t="s">
        <v>86</v>
      </c>
      <c r="AW624" s="182" t="s">
        <v>29</v>
      </c>
      <c r="AX624" s="182" t="s">
        <v>76</v>
      </c>
      <c r="AY624" s="184" t="s">
        <v>176</v>
      </c>
    </row>
    <row r="625" spans="1:65" s="15" customFormat="1" ht="24.2" customHeight="1">
      <c r="A625" s="12"/>
      <c r="B625" s="13"/>
      <c r="C625" s="92" t="s">
        <v>682</v>
      </c>
      <c r="D625" s="92" t="s">
        <v>178</v>
      </c>
      <c r="E625" s="93" t="s">
        <v>683</v>
      </c>
      <c r="F625" s="94" t="s">
        <v>684</v>
      </c>
      <c r="G625" s="95" t="s">
        <v>181</v>
      </c>
      <c r="H625" s="96">
        <v>23.83</v>
      </c>
      <c r="I625" s="1">
        <v>0</v>
      </c>
      <c r="J625" s="97">
        <f>ROUND(I625*H625,2)</f>
        <v>0</v>
      </c>
      <c r="K625" s="95" t="s">
        <v>182</v>
      </c>
      <c r="L625" s="13"/>
      <c r="M625" s="98" t="s">
        <v>1</v>
      </c>
      <c r="N625" s="99" t="s">
        <v>37</v>
      </c>
      <c r="O625" s="100"/>
      <c r="P625" s="101">
        <f>O625*H625</f>
        <v>0</v>
      </c>
      <c r="Q625" s="101">
        <v>0</v>
      </c>
      <c r="R625" s="101">
        <f>Q625*H625</f>
        <v>0</v>
      </c>
      <c r="S625" s="101">
        <v>0</v>
      </c>
      <c r="T625" s="102">
        <f>S625*H625</f>
        <v>0</v>
      </c>
      <c r="U625" s="12"/>
      <c r="V625" s="12"/>
      <c r="W625" s="12"/>
      <c r="X625" s="12"/>
      <c r="Y625" s="12"/>
      <c r="Z625" s="12"/>
      <c r="AA625" s="12"/>
      <c r="AB625" s="12"/>
      <c r="AC625" s="12"/>
      <c r="AD625" s="12"/>
      <c r="AE625" s="12"/>
      <c r="AR625" s="103" t="s">
        <v>86</v>
      </c>
      <c r="AT625" s="103" t="s">
        <v>178</v>
      </c>
      <c r="AU625" s="103" t="s">
        <v>80</v>
      </c>
      <c r="AY625" s="5" t="s">
        <v>176</v>
      </c>
      <c r="BE625" s="104">
        <f>IF(N625="základní",J625,0)</f>
        <v>0</v>
      </c>
      <c r="BF625" s="104">
        <f>IF(N625="snížená",J625,0)</f>
        <v>0</v>
      </c>
      <c r="BG625" s="104">
        <f>IF(N625="zákl. přenesená",J625,0)</f>
        <v>0</v>
      </c>
      <c r="BH625" s="104">
        <f>IF(N625="sníž. přenesená",J625,0)</f>
        <v>0</v>
      </c>
      <c r="BI625" s="104">
        <f>IF(N625="nulová",J625,0)</f>
        <v>0</v>
      </c>
      <c r="BJ625" s="5" t="s">
        <v>76</v>
      </c>
      <c r="BK625" s="104">
        <f>ROUND(I625*H625,2)</f>
        <v>0</v>
      </c>
      <c r="BL625" s="5" t="s">
        <v>86</v>
      </c>
      <c r="BM625" s="103" t="s">
        <v>685</v>
      </c>
    </row>
    <row r="626" spans="1:65" s="15" customFormat="1" ht="16.5" customHeight="1">
      <c r="A626" s="12"/>
      <c r="B626" s="13"/>
      <c r="C626" s="92" t="s">
        <v>473</v>
      </c>
      <c r="D626" s="92" t="s">
        <v>178</v>
      </c>
      <c r="E626" s="93" t="s">
        <v>686</v>
      </c>
      <c r="F626" s="94" t="s">
        <v>687</v>
      </c>
      <c r="G626" s="95" t="s">
        <v>181</v>
      </c>
      <c r="H626" s="96">
        <v>23.83</v>
      </c>
      <c r="I626" s="1">
        <v>0</v>
      </c>
      <c r="J626" s="97">
        <f>ROUND(I626*H626,2)</f>
        <v>0</v>
      </c>
      <c r="K626" s="95" t="s">
        <v>1898</v>
      </c>
      <c r="L626" s="13"/>
      <c r="M626" s="98" t="s">
        <v>1</v>
      </c>
      <c r="N626" s="99" t="s">
        <v>37</v>
      </c>
      <c r="O626" s="100"/>
      <c r="P626" s="101">
        <f>O626*H626</f>
        <v>0</v>
      </c>
      <c r="Q626" s="101">
        <v>0</v>
      </c>
      <c r="R626" s="101">
        <f>Q626*H626</f>
        <v>0</v>
      </c>
      <c r="S626" s="101">
        <v>0</v>
      </c>
      <c r="T626" s="102">
        <f>S626*H626</f>
        <v>0</v>
      </c>
      <c r="U626" s="12"/>
      <c r="V626" s="12"/>
      <c r="W626" s="12"/>
      <c r="X626" s="12"/>
      <c r="Y626" s="12"/>
      <c r="Z626" s="12"/>
      <c r="AA626" s="12"/>
      <c r="AB626" s="12"/>
      <c r="AC626" s="12"/>
      <c r="AD626" s="12"/>
      <c r="AE626" s="12"/>
      <c r="AR626" s="103" t="s">
        <v>86</v>
      </c>
      <c r="AT626" s="103" t="s">
        <v>178</v>
      </c>
      <c r="AU626" s="103" t="s">
        <v>80</v>
      </c>
      <c r="AY626" s="5" t="s">
        <v>176</v>
      </c>
      <c r="BE626" s="104">
        <f>IF(N626="základní",J626,0)</f>
        <v>0</v>
      </c>
      <c r="BF626" s="104">
        <f>IF(N626="snížená",J626,0)</f>
        <v>0</v>
      </c>
      <c r="BG626" s="104">
        <f>IF(N626="zákl. přenesená",J626,0)</f>
        <v>0</v>
      </c>
      <c r="BH626" s="104">
        <f>IF(N626="sníž. přenesená",J626,0)</f>
        <v>0</v>
      </c>
      <c r="BI626" s="104">
        <f>IF(N626="nulová",J626,0)</f>
        <v>0</v>
      </c>
      <c r="BJ626" s="5" t="s">
        <v>76</v>
      </c>
      <c r="BK626" s="104">
        <f>ROUND(I626*H626,2)</f>
        <v>0</v>
      </c>
      <c r="BL626" s="5" t="s">
        <v>86</v>
      </c>
      <c r="BM626" s="103" t="s">
        <v>688</v>
      </c>
    </row>
    <row r="627" spans="1:65" s="15" customFormat="1" ht="16.5" customHeight="1">
      <c r="A627" s="12"/>
      <c r="B627" s="13"/>
      <c r="C627" s="92" t="s">
        <v>689</v>
      </c>
      <c r="D627" s="92" t="s">
        <v>178</v>
      </c>
      <c r="E627" s="93" t="s">
        <v>690</v>
      </c>
      <c r="F627" s="94" t="s">
        <v>691</v>
      </c>
      <c r="G627" s="95" t="s">
        <v>181</v>
      </c>
      <c r="H627" s="96">
        <v>23.83</v>
      </c>
      <c r="I627" s="1">
        <v>0</v>
      </c>
      <c r="J627" s="97">
        <f>ROUND(I627*H627,2)</f>
        <v>0</v>
      </c>
      <c r="K627" s="95" t="s">
        <v>1898</v>
      </c>
      <c r="L627" s="13"/>
      <c r="M627" s="98" t="s">
        <v>1</v>
      </c>
      <c r="N627" s="99" t="s">
        <v>37</v>
      </c>
      <c r="O627" s="100"/>
      <c r="P627" s="101">
        <f>O627*H627</f>
        <v>0</v>
      </c>
      <c r="Q627" s="101">
        <v>0</v>
      </c>
      <c r="R627" s="101">
        <f>Q627*H627</f>
        <v>0</v>
      </c>
      <c r="S627" s="101">
        <v>0</v>
      </c>
      <c r="T627" s="102">
        <f>S627*H627</f>
        <v>0</v>
      </c>
      <c r="U627" s="12"/>
      <c r="V627" s="12"/>
      <c r="W627" s="12"/>
      <c r="X627" s="12"/>
      <c r="Y627" s="12"/>
      <c r="Z627" s="12"/>
      <c r="AA627" s="12"/>
      <c r="AB627" s="12"/>
      <c r="AC627" s="12"/>
      <c r="AD627" s="12"/>
      <c r="AE627" s="12"/>
      <c r="AR627" s="103" t="s">
        <v>86</v>
      </c>
      <c r="AT627" s="103" t="s">
        <v>178</v>
      </c>
      <c r="AU627" s="103" t="s">
        <v>80</v>
      </c>
      <c r="AY627" s="5" t="s">
        <v>176</v>
      </c>
      <c r="BE627" s="104">
        <f>IF(N627="základní",J627,0)</f>
        <v>0</v>
      </c>
      <c r="BF627" s="104">
        <f>IF(N627="snížená",J627,0)</f>
        <v>0</v>
      </c>
      <c r="BG627" s="104">
        <f>IF(N627="zákl. přenesená",J627,0)</f>
        <v>0</v>
      </c>
      <c r="BH627" s="104">
        <f>IF(N627="sníž. přenesená",J627,0)</f>
        <v>0</v>
      </c>
      <c r="BI627" s="104">
        <f>IF(N627="nulová",J627,0)</f>
        <v>0</v>
      </c>
      <c r="BJ627" s="5" t="s">
        <v>76</v>
      </c>
      <c r="BK627" s="104">
        <f>ROUND(I627*H627,2)</f>
        <v>0</v>
      </c>
      <c r="BL627" s="5" t="s">
        <v>86</v>
      </c>
      <c r="BM627" s="103" t="s">
        <v>692</v>
      </c>
    </row>
    <row r="628" spans="1:65" s="15" customFormat="1" ht="24.2" customHeight="1">
      <c r="A628" s="12"/>
      <c r="B628" s="13"/>
      <c r="C628" s="92" t="s">
        <v>479</v>
      </c>
      <c r="D628" s="92" t="s">
        <v>178</v>
      </c>
      <c r="E628" s="93" t="s">
        <v>693</v>
      </c>
      <c r="F628" s="94" t="s">
        <v>694</v>
      </c>
      <c r="G628" s="95" t="s">
        <v>181</v>
      </c>
      <c r="H628" s="96">
        <v>23.83</v>
      </c>
      <c r="I628" s="1">
        <v>0</v>
      </c>
      <c r="J628" s="97">
        <f>ROUND(I628*H628,2)</f>
        <v>0</v>
      </c>
      <c r="K628" s="95" t="s">
        <v>182</v>
      </c>
      <c r="L628" s="13"/>
      <c r="M628" s="98" t="s">
        <v>1</v>
      </c>
      <c r="N628" s="99" t="s">
        <v>37</v>
      </c>
      <c r="O628" s="100"/>
      <c r="P628" s="101">
        <f>O628*H628</f>
        <v>0</v>
      </c>
      <c r="Q628" s="101">
        <v>0</v>
      </c>
      <c r="R628" s="101">
        <f>Q628*H628</f>
        <v>0</v>
      </c>
      <c r="S628" s="101">
        <v>0</v>
      </c>
      <c r="T628" s="102">
        <f>S628*H628</f>
        <v>0</v>
      </c>
      <c r="U628" s="12"/>
      <c r="V628" s="12"/>
      <c r="W628" s="12"/>
      <c r="X628" s="12"/>
      <c r="Y628" s="12"/>
      <c r="Z628" s="12"/>
      <c r="AA628" s="12"/>
      <c r="AB628" s="12"/>
      <c r="AC628" s="12"/>
      <c r="AD628" s="12"/>
      <c r="AE628" s="12"/>
      <c r="AR628" s="103" t="s">
        <v>86</v>
      </c>
      <c r="AT628" s="103" t="s">
        <v>178</v>
      </c>
      <c r="AU628" s="103" t="s">
        <v>80</v>
      </c>
      <c r="AY628" s="5" t="s">
        <v>176</v>
      </c>
      <c r="BE628" s="104">
        <f>IF(N628="základní",J628,0)</f>
        <v>0</v>
      </c>
      <c r="BF628" s="104">
        <f>IF(N628="snížená",J628,0)</f>
        <v>0</v>
      </c>
      <c r="BG628" s="104">
        <f>IF(N628="zákl. přenesená",J628,0)</f>
        <v>0</v>
      </c>
      <c r="BH628" s="104">
        <f>IF(N628="sníž. přenesená",J628,0)</f>
        <v>0</v>
      </c>
      <c r="BI628" s="104">
        <f>IF(N628="nulová",J628,0)</f>
        <v>0</v>
      </c>
      <c r="BJ628" s="5" t="s">
        <v>76</v>
      </c>
      <c r="BK628" s="104">
        <f>ROUND(I628*H628,2)</f>
        <v>0</v>
      </c>
      <c r="BL628" s="5" t="s">
        <v>86</v>
      </c>
      <c r="BM628" s="103" t="s">
        <v>695</v>
      </c>
    </row>
    <row r="629" spans="2:63" s="79" customFormat="1" ht="22.7" customHeight="1">
      <c r="B629" s="80"/>
      <c r="D629" s="81" t="s">
        <v>71</v>
      </c>
      <c r="E629" s="90" t="s">
        <v>126</v>
      </c>
      <c r="F629" s="90" t="s">
        <v>696</v>
      </c>
      <c r="J629" s="91">
        <f>BK629</f>
        <v>0</v>
      </c>
      <c r="K629" s="88"/>
      <c r="L629" s="80"/>
      <c r="M629" s="84"/>
      <c r="N629" s="85"/>
      <c r="O629" s="85"/>
      <c r="P629" s="86">
        <f>SUM(P630:P780)</f>
        <v>0</v>
      </c>
      <c r="Q629" s="85"/>
      <c r="R629" s="86">
        <f>SUM(R630:R780)</f>
        <v>0</v>
      </c>
      <c r="S629" s="85"/>
      <c r="T629" s="87">
        <f>SUM(T630:T780)</f>
        <v>0</v>
      </c>
      <c r="AR629" s="81" t="s">
        <v>76</v>
      </c>
      <c r="AT629" s="88" t="s">
        <v>71</v>
      </c>
      <c r="AU629" s="88" t="s">
        <v>76</v>
      </c>
      <c r="AY629" s="81" t="s">
        <v>176</v>
      </c>
      <c r="BK629" s="89">
        <f>SUM(BK630:BK780)</f>
        <v>0</v>
      </c>
    </row>
    <row r="630" spans="1:65" s="15" customFormat="1" ht="16.5" customHeight="1">
      <c r="A630" s="12"/>
      <c r="B630" s="13"/>
      <c r="C630" s="92" t="s">
        <v>697</v>
      </c>
      <c r="D630" s="92" t="s">
        <v>178</v>
      </c>
      <c r="E630" s="93" t="s">
        <v>698</v>
      </c>
      <c r="F630" s="94" t="s">
        <v>699</v>
      </c>
      <c r="G630" s="95" t="s">
        <v>700</v>
      </c>
      <c r="H630" s="96">
        <v>1</v>
      </c>
      <c r="I630" s="1">
        <v>0</v>
      </c>
      <c r="J630" s="97">
        <f>ROUND(I630*H630,2)</f>
        <v>0</v>
      </c>
      <c r="K630" s="95" t="s">
        <v>1898</v>
      </c>
      <c r="L630" s="13"/>
      <c r="M630" s="98" t="s">
        <v>1</v>
      </c>
      <c r="N630" s="99" t="s">
        <v>37</v>
      </c>
      <c r="O630" s="100"/>
      <c r="P630" s="101">
        <f>O630*H630</f>
        <v>0</v>
      </c>
      <c r="Q630" s="101">
        <v>0</v>
      </c>
      <c r="R630" s="101">
        <f>Q630*H630</f>
        <v>0</v>
      </c>
      <c r="S630" s="101">
        <v>0</v>
      </c>
      <c r="T630" s="102">
        <f>S630*H630</f>
        <v>0</v>
      </c>
      <c r="U630" s="12"/>
      <c r="V630" s="12"/>
      <c r="W630" s="12"/>
      <c r="X630" s="12"/>
      <c r="Y630" s="12"/>
      <c r="Z630" s="12"/>
      <c r="AA630" s="12"/>
      <c r="AB630" s="12"/>
      <c r="AC630" s="12"/>
      <c r="AD630" s="12"/>
      <c r="AE630" s="12"/>
      <c r="AR630" s="103" t="s">
        <v>86</v>
      </c>
      <c r="AT630" s="103" t="s">
        <v>178</v>
      </c>
      <c r="AU630" s="103" t="s">
        <v>80</v>
      </c>
      <c r="AY630" s="5" t="s">
        <v>176</v>
      </c>
      <c r="BE630" s="104">
        <f>IF(N630="základní",J630,0)</f>
        <v>0</v>
      </c>
      <c r="BF630" s="104">
        <f>IF(N630="snížená",J630,0)</f>
        <v>0</v>
      </c>
      <c r="BG630" s="104">
        <f>IF(N630="zákl. přenesená",J630,0)</f>
        <v>0</v>
      </c>
      <c r="BH630" s="104">
        <f>IF(N630="sníž. přenesená",J630,0)</f>
        <v>0</v>
      </c>
      <c r="BI630" s="104">
        <f>IF(N630="nulová",J630,0)</f>
        <v>0</v>
      </c>
      <c r="BJ630" s="5" t="s">
        <v>76</v>
      </c>
      <c r="BK630" s="104">
        <f>ROUND(I630*H630,2)</f>
        <v>0</v>
      </c>
      <c r="BL630" s="5" t="s">
        <v>86</v>
      </c>
      <c r="BM630" s="103" t="s">
        <v>701</v>
      </c>
    </row>
    <row r="631" spans="1:65" s="15" customFormat="1" ht="16.5" customHeight="1">
      <c r="A631" s="12"/>
      <c r="B631" s="13"/>
      <c r="C631" s="92" t="s">
        <v>484</v>
      </c>
      <c r="D631" s="92" t="s">
        <v>178</v>
      </c>
      <c r="E631" s="93" t="s">
        <v>702</v>
      </c>
      <c r="F631" s="94" t="s">
        <v>703</v>
      </c>
      <c r="G631" s="95" t="s">
        <v>700</v>
      </c>
      <c r="H631" s="96">
        <v>1</v>
      </c>
      <c r="I631" s="1">
        <v>0</v>
      </c>
      <c r="J631" s="97">
        <f>ROUND(I631*H631,2)</f>
        <v>0</v>
      </c>
      <c r="K631" s="95" t="s">
        <v>1898</v>
      </c>
      <c r="L631" s="13"/>
      <c r="M631" s="98" t="s">
        <v>1</v>
      </c>
      <c r="N631" s="99" t="s">
        <v>37</v>
      </c>
      <c r="O631" s="100"/>
      <c r="P631" s="101">
        <f>O631*H631</f>
        <v>0</v>
      </c>
      <c r="Q631" s="101">
        <v>0</v>
      </c>
      <c r="R631" s="101">
        <f>Q631*H631</f>
        <v>0</v>
      </c>
      <c r="S631" s="101">
        <v>0</v>
      </c>
      <c r="T631" s="102">
        <f>S631*H631</f>
        <v>0</v>
      </c>
      <c r="U631" s="12"/>
      <c r="V631" s="12"/>
      <c r="W631" s="12"/>
      <c r="X631" s="12"/>
      <c r="Y631" s="12"/>
      <c r="Z631" s="12"/>
      <c r="AA631" s="12"/>
      <c r="AB631" s="12"/>
      <c r="AC631" s="12"/>
      <c r="AD631" s="12"/>
      <c r="AE631" s="12"/>
      <c r="AR631" s="103" t="s">
        <v>86</v>
      </c>
      <c r="AT631" s="103" t="s">
        <v>178</v>
      </c>
      <c r="AU631" s="103" t="s">
        <v>80</v>
      </c>
      <c r="AY631" s="5" t="s">
        <v>176</v>
      </c>
      <c r="BE631" s="104">
        <f>IF(N631="základní",J631,0)</f>
        <v>0</v>
      </c>
      <c r="BF631" s="104">
        <f>IF(N631="snížená",J631,0)</f>
        <v>0</v>
      </c>
      <c r="BG631" s="104">
        <f>IF(N631="zákl. přenesená",J631,0)</f>
        <v>0</v>
      </c>
      <c r="BH631" s="104">
        <f>IF(N631="sníž. přenesená",J631,0)</f>
        <v>0</v>
      </c>
      <c r="BI631" s="104">
        <f>IF(N631="nulová",J631,0)</f>
        <v>0</v>
      </c>
      <c r="BJ631" s="5" t="s">
        <v>76</v>
      </c>
      <c r="BK631" s="104">
        <f>ROUND(I631*H631,2)</f>
        <v>0</v>
      </c>
      <c r="BL631" s="5" t="s">
        <v>86</v>
      </c>
      <c r="BM631" s="103" t="s">
        <v>704</v>
      </c>
    </row>
    <row r="632" spans="1:65" s="15" customFormat="1" ht="24.2" customHeight="1">
      <c r="A632" s="12"/>
      <c r="B632" s="13"/>
      <c r="C632" s="92" t="s">
        <v>705</v>
      </c>
      <c r="D632" s="92" t="s">
        <v>178</v>
      </c>
      <c r="E632" s="93" t="s">
        <v>706</v>
      </c>
      <c r="F632" s="94" t="s">
        <v>707</v>
      </c>
      <c r="G632" s="95" t="s">
        <v>700</v>
      </c>
      <c r="H632" s="96">
        <v>1</v>
      </c>
      <c r="I632" s="1">
        <v>0</v>
      </c>
      <c r="J632" s="97">
        <f>ROUND(I632*H632,2)</f>
        <v>0</v>
      </c>
      <c r="K632" s="95" t="s">
        <v>1898</v>
      </c>
      <c r="L632" s="13"/>
      <c r="M632" s="98" t="s">
        <v>1</v>
      </c>
      <c r="N632" s="99" t="s">
        <v>37</v>
      </c>
      <c r="O632" s="100"/>
      <c r="P632" s="101">
        <f>O632*H632</f>
        <v>0</v>
      </c>
      <c r="Q632" s="101">
        <v>0</v>
      </c>
      <c r="R632" s="101">
        <f>Q632*H632</f>
        <v>0</v>
      </c>
      <c r="S632" s="101">
        <v>0</v>
      </c>
      <c r="T632" s="102">
        <f>S632*H632</f>
        <v>0</v>
      </c>
      <c r="U632" s="12"/>
      <c r="V632" s="12"/>
      <c r="W632" s="12"/>
      <c r="X632" s="12"/>
      <c r="Y632" s="12"/>
      <c r="Z632" s="12"/>
      <c r="AA632" s="12"/>
      <c r="AB632" s="12"/>
      <c r="AC632" s="12"/>
      <c r="AD632" s="12"/>
      <c r="AE632" s="12"/>
      <c r="AR632" s="103" t="s">
        <v>86</v>
      </c>
      <c r="AT632" s="103" t="s">
        <v>178</v>
      </c>
      <c r="AU632" s="103" t="s">
        <v>80</v>
      </c>
      <c r="AY632" s="5" t="s">
        <v>176</v>
      </c>
      <c r="BE632" s="104">
        <f>IF(N632="základní",J632,0)</f>
        <v>0</v>
      </c>
      <c r="BF632" s="104">
        <f>IF(N632="snížená",J632,0)</f>
        <v>0</v>
      </c>
      <c r="BG632" s="104">
        <f>IF(N632="zákl. přenesená",J632,0)</f>
        <v>0</v>
      </c>
      <c r="BH632" s="104">
        <f>IF(N632="sníž. přenesená",J632,0)</f>
        <v>0</v>
      </c>
      <c r="BI632" s="104">
        <f>IF(N632="nulová",J632,0)</f>
        <v>0</v>
      </c>
      <c r="BJ632" s="5" t="s">
        <v>76</v>
      </c>
      <c r="BK632" s="104">
        <f>ROUND(I632*H632,2)</f>
        <v>0</v>
      </c>
      <c r="BL632" s="5" t="s">
        <v>86</v>
      </c>
      <c r="BM632" s="103" t="s">
        <v>708</v>
      </c>
    </row>
    <row r="633" spans="1:65" s="15" customFormat="1" ht="16.5" customHeight="1">
      <c r="A633" s="12"/>
      <c r="B633" s="13"/>
      <c r="C633" s="92" t="s">
        <v>494</v>
      </c>
      <c r="D633" s="92" t="s">
        <v>178</v>
      </c>
      <c r="E633" s="93" t="s">
        <v>709</v>
      </c>
      <c r="F633" s="94" t="s">
        <v>710</v>
      </c>
      <c r="G633" s="95" t="s">
        <v>700</v>
      </c>
      <c r="H633" s="96">
        <v>1</v>
      </c>
      <c r="I633" s="1">
        <v>0</v>
      </c>
      <c r="J633" s="97">
        <f>ROUND(I633*H633,2)</f>
        <v>0</v>
      </c>
      <c r="K633" s="95" t="s">
        <v>1898</v>
      </c>
      <c r="L633" s="13"/>
      <c r="M633" s="98" t="s">
        <v>1</v>
      </c>
      <c r="N633" s="99" t="s">
        <v>37</v>
      </c>
      <c r="O633" s="100"/>
      <c r="P633" s="101">
        <f>O633*H633</f>
        <v>0</v>
      </c>
      <c r="Q633" s="101">
        <v>0</v>
      </c>
      <c r="R633" s="101">
        <f>Q633*H633</f>
        <v>0</v>
      </c>
      <c r="S633" s="101">
        <v>0</v>
      </c>
      <c r="T633" s="102">
        <f>S633*H633</f>
        <v>0</v>
      </c>
      <c r="U633" s="12"/>
      <c r="V633" s="12"/>
      <c r="W633" s="12"/>
      <c r="X633" s="12"/>
      <c r="Y633" s="12"/>
      <c r="Z633" s="12"/>
      <c r="AA633" s="12"/>
      <c r="AB633" s="12"/>
      <c r="AC633" s="12"/>
      <c r="AD633" s="12"/>
      <c r="AE633" s="12"/>
      <c r="AR633" s="103" t="s">
        <v>86</v>
      </c>
      <c r="AT633" s="103" t="s">
        <v>178</v>
      </c>
      <c r="AU633" s="103" t="s">
        <v>80</v>
      </c>
      <c r="AY633" s="5" t="s">
        <v>176</v>
      </c>
      <c r="BE633" s="104">
        <f>IF(N633="základní",J633,0)</f>
        <v>0</v>
      </c>
      <c r="BF633" s="104">
        <f>IF(N633="snížená",J633,0)</f>
        <v>0</v>
      </c>
      <c r="BG633" s="104">
        <f>IF(N633="zákl. přenesená",J633,0)</f>
        <v>0</v>
      </c>
      <c r="BH633" s="104">
        <f>IF(N633="sníž. přenesená",J633,0)</f>
        <v>0</v>
      </c>
      <c r="BI633" s="104">
        <f>IF(N633="nulová",J633,0)</f>
        <v>0</v>
      </c>
      <c r="BJ633" s="5" t="s">
        <v>76</v>
      </c>
      <c r="BK633" s="104">
        <f>ROUND(I633*H633,2)</f>
        <v>0</v>
      </c>
      <c r="BL633" s="5" t="s">
        <v>86</v>
      </c>
      <c r="BM633" s="103" t="s">
        <v>711</v>
      </c>
    </row>
    <row r="634" spans="1:65" s="15" customFormat="1" ht="37.7" customHeight="1">
      <c r="A634" s="12"/>
      <c r="B634" s="13"/>
      <c r="C634" s="92" t="s">
        <v>712</v>
      </c>
      <c r="D634" s="92" t="s">
        <v>178</v>
      </c>
      <c r="E634" s="93" t="s">
        <v>713</v>
      </c>
      <c r="F634" s="94" t="s">
        <v>714</v>
      </c>
      <c r="G634" s="95" t="s">
        <v>181</v>
      </c>
      <c r="H634" s="96">
        <v>2257.27</v>
      </c>
      <c r="I634" s="1">
        <v>0</v>
      </c>
      <c r="J634" s="97">
        <f>ROUND(I634*H634,2)</f>
        <v>0</v>
      </c>
      <c r="K634" s="95" t="s">
        <v>182</v>
      </c>
      <c r="L634" s="13"/>
      <c r="M634" s="98" t="s">
        <v>1</v>
      </c>
      <c r="N634" s="99" t="s">
        <v>37</v>
      </c>
      <c r="O634" s="100"/>
      <c r="P634" s="101">
        <f>O634*H634</f>
        <v>0</v>
      </c>
      <c r="Q634" s="101">
        <v>0</v>
      </c>
      <c r="R634" s="101">
        <f>Q634*H634</f>
        <v>0</v>
      </c>
      <c r="S634" s="101">
        <v>0</v>
      </c>
      <c r="T634" s="102">
        <f>S634*H634</f>
        <v>0</v>
      </c>
      <c r="U634" s="12"/>
      <c r="V634" s="12"/>
      <c r="W634" s="12"/>
      <c r="X634" s="12"/>
      <c r="Y634" s="12"/>
      <c r="Z634" s="12"/>
      <c r="AA634" s="12"/>
      <c r="AB634" s="12"/>
      <c r="AC634" s="12"/>
      <c r="AD634" s="12"/>
      <c r="AE634" s="12"/>
      <c r="AR634" s="103" t="s">
        <v>86</v>
      </c>
      <c r="AT634" s="103" t="s">
        <v>178</v>
      </c>
      <c r="AU634" s="103" t="s">
        <v>80</v>
      </c>
      <c r="AY634" s="5" t="s">
        <v>176</v>
      </c>
      <c r="BE634" s="104">
        <f>IF(N634="základní",J634,0)</f>
        <v>0</v>
      </c>
      <c r="BF634" s="104">
        <f>IF(N634="snížená",J634,0)</f>
        <v>0</v>
      </c>
      <c r="BG634" s="104">
        <f>IF(N634="zákl. přenesená",J634,0)</f>
        <v>0</v>
      </c>
      <c r="BH634" s="104">
        <f>IF(N634="sníž. přenesená",J634,0)</f>
        <v>0</v>
      </c>
      <c r="BI634" s="104">
        <f>IF(N634="nulová",J634,0)</f>
        <v>0</v>
      </c>
      <c r="BJ634" s="5" t="s">
        <v>76</v>
      </c>
      <c r="BK634" s="104">
        <f>ROUND(I634*H634,2)</f>
        <v>0</v>
      </c>
      <c r="BL634" s="5" t="s">
        <v>86</v>
      </c>
      <c r="BM634" s="103" t="s">
        <v>715</v>
      </c>
    </row>
    <row r="635" spans="2:51" s="167" customFormat="1" ht="12">
      <c r="B635" s="168"/>
      <c r="D635" s="105" t="s">
        <v>186</v>
      </c>
      <c r="E635" s="169" t="s">
        <v>1</v>
      </c>
      <c r="F635" s="170" t="s">
        <v>187</v>
      </c>
      <c r="H635" s="169" t="s">
        <v>1</v>
      </c>
      <c r="K635" s="236"/>
      <c r="L635" s="168"/>
      <c r="M635" s="171"/>
      <c r="N635" s="172"/>
      <c r="O635" s="172"/>
      <c r="P635" s="172"/>
      <c r="Q635" s="172"/>
      <c r="R635" s="172"/>
      <c r="S635" s="172"/>
      <c r="T635" s="173"/>
      <c r="AT635" s="169" t="s">
        <v>186</v>
      </c>
      <c r="AU635" s="169" t="s">
        <v>80</v>
      </c>
      <c r="AV635" s="167" t="s">
        <v>76</v>
      </c>
      <c r="AW635" s="167" t="s">
        <v>29</v>
      </c>
      <c r="AX635" s="167" t="s">
        <v>72</v>
      </c>
      <c r="AY635" s="169" t="s">
        <v>176</v>
      </c>
    </row>
    <row r="636" spans="2:51" s="174" customFormat="1" ht="12">
      <c r="B636" s="175"/>
      <c r="D636" s="105" t="s">
        <v>186</v>
      </c>
      <c r="E636" s="176" t="s">
        <v>1</v>
      </c>
      <c r="F636" s="177" t="s">
        <v>716</v>
      </c>
      <c r="H636" s="178">
        <v>1785.28</v>
      </c>
      <c r="K636" s="237"/>
      <c r="L636" s="175"/>
      <c r="M636" s="179"/>
      <c r="N636" s="180"/>
      <c r="O636" s="180"/>
      <c r="P636" s="180"/>
      <c r="Q636" s="180"/>
      <c r="R636" s="180"/>
      <c r="S636" s="180"/>
      <c r="T636" s="181"/>
      <c r="AT636" s="176" t="s">
        <v>186</v>
      </c>
      <c r="AU636" s="176" t="s">
        <v>80</v>
      </c>
      <c r="AV636" s="174" t="s">
        <v>80</v>
      </c>
      <c r="AW636" s="174" t="s">
        <v>29</v>
      </c>
      <c r="AX636" s="174" t="s">
        <v>72</v>
      </c>
      <c r="AY636" s="176" t="s">
        <v>176</v>
      </c>
    </row>
    <row r="637" spans="2:51" s="174" customFormat="1" ht="12">
      <c r="B637" s="175"/>
      <c r="D637" s="105" t="s">
        <v>186</v>
      </c>
      <c r="E637" s="176" t="s">
        <v>1</v>
      </c>
      <c r="F637" s="177" t="s">
        <v>717</v>
      </c>
      <c r="H637" s="178">
        <v>196.44</v>
      </c>
      <c r="K637" s="237"/>
      <c r="L637" s="175"/>
      <c r="M637" s="179"/>
      <c r="N637" s="180"/>
      <c r="O637" s="180"/>
      <c r="P637" s="180"/>
      <c r="Q637" s="180"/>
      <c r="R637" s="180"/>
      <c r="S637" s="180"/>
      <c r="T637" s="181"/>
      <c r="AT637" s="176" t="s">
        <v>186</v>
      </c>
      <c r="AU637" s="176" t="s">
        <v>80</v>
      </c>
      <c r="AV637" s="174" t="s">
        <v>80</v>
      </c>
      <c r="AW637" s="174" t="s">
        <v>29</v>
      </c>
      <c r="AX637" s="174" t="s">
        <v>72</v>
      </c>
      <c r="AY637" s="176" t="s">
        <v>176</v>
      </c>
    </row>
    <row r="638" spans="2:51" s="174" customFormat="1" ht="12">
      <c r="B638" s="175"/>
      <c r="D638" s="105" t="s">
        <v>186</v>
      </c>
      <c r="E638" s="176" t="s">
        <v>1</v>
      </c>
      <c r="F638" s="177" t="s">
        <v>718</v>
      </c>
      <c r="H638" s="178">
        <v>127.8</v>
      </c>
      <c r="K638" s="237"/>
      <c r="L638" s="175"/>
      <c r="M638" s="179"/>
      <c r="N638" s="180"/>
      <c r="O638" s="180"/>
      <c r="P638" s="180"/>
      <c r="Q638" s="180"/>
      <c r="R638" s="180"/>
      <c r="S638" s="180"/>
      <c r="T638" s="181"/>
      <c r="AT638" s="176" t="s">
        <v>186</v>
      </c>
      <c r="AU638" s="176" t="s">
        <v>80</v>
      </c>
      <c r="AV638" s="174" t="s">
        <v>80</v>
      </c>
      <c r="AW638" s="174" t="s">
        <v>29</v>
      </c>
      <c r="AX638" s="174" t="s">
        <v>72</v>
      </c>
      <c r="AY638" s="176" t="s">
        <v>176</v>
      </c>
    </row>
    <row r="639" spans="2:51" s="174" customFormat="1" ht="12">
      <c r="B639" s="175"/>
      <c r="D639" s="105" t="s">
        <v>186</v>
      </c>
      <c r="E639" s="176" t="s">
        <v>1</v>
      </c>
      <c r="F639" s="177" t="s">
        <v>719</v>
      </c>
      <c r="H639" s="178">
        <v>9</v>
      </c>
      <c r="K639" s="237"/>
      <c r="L639" s="175"/>
      <c r="M639" s="179"/>
      <c r="N639" s="180"/>
      <c r="O639" s="180"/>
      <c r="P639" s="180"/>
      <c r="Q639" s="180"/>
      <c r="R639" s="180"/>
      <c r="S639" s="180"/>
      <c r="T639" s="181"/>
      <c r="AT639" s="176" t="s">
        <v>186</v>
      </c>
      <c r="AU639" s="176" t="s">
        <v>80</v>
      </c>
      <c r="AV639" s="174" t="s">
        <v>80</v>
      </c>
      <c r="AW639" s="174" t="s">
        <v>29</v>
      </c>
      <c r="AX639" s="174" t="s">
        <v>72</v>
      </c>
      <c r="AY639" s="176" t="s">
        <v>176</v>
      </c>
    </row>
    <row r="640" spans="2:51" s="200" customFormat="1" ht="12">
      <c r="B640" s="199"/>
      <c r="D640" s="105" t="s">
        <v>186</v>
      </c>
      <c r="E640" s="201" t="s">
        <v>1</v>
      </c>
      <c r="F640" s="202" t="s">
        <v>436</v>
      </c>
      <c r="H640" s="203">
        <v>2118.52</v>
      </c>
      <c r="K640" s="239"/>
      <c r="L640" s="199"/>
      <c r="M640" s="204"/>
      <c r="N640" s="205"/>
      <c r="O640" s="205"/>
      <c r="P640" s="205"/>
      <c r="Q640" s="205"/>
      <c r="R640" s="205"/>
      <c r="S640" s="205"/>
      <c r="T640" s="206"/>
      <c r="AT640" s="201" t="s">
        <v>186</v>
      </c>
      <c r="AU640" s="201" t="s">
        <v>80</v>
      </c>
      <c r="AV640" s="200" t="s">
        <v>83</v>
      </c>
      <c r="AW640" s="200" t="s">
        <v>29</v>
      </c>
      <c r="AX640" s="200" t="s">
        <v>72</v>
      </c>
      <c r="AY640" s="201" t="s">
        <v>176</v>
      </c>
    </row>
    <row r="641" spans="2:51" s="167" customFormat="1" ht="12">
      <c r="B641" s="168"/>
      <c r="D641" s="105" t="s">
        <v>186</v>
      </c>
      <c r="E641" s="169" t="s">
        <v>1</v>
      </c>
      <c r="F641" s="170" t="s">
        <v>720</v>
      </c>
      <c r="H641" s="169" t="s">
        <v>1</v>
      </c>
      <c r="K641" s="236"/>
      <c r="L641" s="168"/>
      <c r="M641" s="171"/>
      <c r="N641" s="172"/>
      <c r="O641" s="172"/>
      <c r="P641" s="172"/>
      <c r="Q641" s="172"/>
      <c r="R641" s="172"/>
      <c r="S641" s="172"/>
      <c r="T641" s="173"/>
      <c r="AT641" s="169" t="s">
        <v>186</v>
      </c>
      <c r="AU641" s="169" t="s">
        <v>80</v>
      </c>
      <c r="AV641" s="167" t="s">
        <v>76</v>
      </c>
      <c r="AW641" s="167" t="s">
        <v>29</v>
      </c>
      <c r="AX641" s="167" t="s">
        <v>72</v>
      </c>
      <c r="AY641" s="169" t="s">
        <v>176</v>
      </c>
    </row>
    <row r="642" spans="2:51" s="174" customFormat="1" ht="12">
      <c r="B642" s="175"/>
      <c r="D642" s="105" t="s">
        <v>186</v>
      </c>
      <c r="E642" s="176" t="s">
        <v>1</v>
      </c>
      <c r="F642" s="177" t="s">
        <v>721</v>
      </c>
      <c r="H642" s="178">
        <v>138.75</v>
      </c>
      <c r="K642" s="237"/>
      <c r="L642" s="175"/>
      <c r="M642" s="179"/>
      <c r="N642" s="180"/>
      <c r="O642" s="180"/>
      <c r="P642" s="180"/>
      <c r="Q642" s="180"/>
      <c r="R642" s="180"/>
      <c r="S642" s="180"/>
      <c r="T642" s="181"/>
      <c r="AT642" s="176" t="s">
        <v>186</v>
      </c>
      <c r="AU642" s="176" t="s">
        <v>80</v>
      </c>
      <c r="AV642" s="174" t="s">
        <v>80</v>
      </c>
      <c r="AW642" s="174" t="s">
        <v>29</v>
      </c>
      <c r="AX642" s="174" t="s">
        <v>72</v>
      </c>
      <c r="AY642" s="176" t="s">
        <v>176</v>
      </c>
    </row>
    <row r="643" spans="2:51" s="182" customFormat="1" ht="12">
      <c r="B643" s="183"/>
      <c r="D643" s="105" t="s">
        <v>186</v>
      </c>
      <c r="E643" s="184" t="s">
        <v>1</v>
      </c>
      <c r="F643" s="185" t="s">
        <v>191</v>
      </c>
      <c r="H643" s="186">
        <v>2257.27</v>
      </c>
      <c r="K643" s="238"/>
      <c r="L643" s="183"/>
      <c r="M643" s="187"/>
      <c r="N643" s="188"/>
      <c r="O643" s="188"/>
      <c r="P643" s="188"/>
      <c r="Q643" s="188"/>
      <c r="R643" s="188"/>
      <c r="S643" s="188"/>
      <c r="T643" s="189"/>
      <c r="AT643" s="184" t="s">
        <v>186</v>
      </c>
      <c r="AU643" s="184" t="s">
        <v>80</v>
      </c>
      <c r="AV643" s="182" t="s">
        <v>86</v>
      </c>
      <c r="AW643" s="182" t="s">
        <v>29</v>
      </c>
      <c r="AX643" s="182" t="s">
        <v>76</v>
      </c>
      <c r="AY643" s="184" t="s">
        <v>176</v>
      </c>
    </row>
    <row r="644" spans="1:65" s="15" customFormat="1" ht="33" customHeight="1">
      <c r="A644" s="12"/>
      <c r="B644" s="13"/>
      <c r="C644" s="92" t="s">
        <v>504</v>
      </c>
      <c r="D644" s="92" t="s">
        <v>178</v>
      </c>
      <c r="E644" s="93" t="s">
        <v>722</v>
      </c>
      <c r="F644" s="94" t="s">
        <v>723</v>
      </c>
      <c r="G644" s="95" t="s">
        <v>181</v>
      </c>
      <c r="H644" s="96">
        <v>382721.1</v>
      </c>
      <c r="I644" s="1">
        <v>0</v>
      </c>
      <c r="J644" s="97">
        <f>ROUND(I644*H644,2)</f>
        <v>0</v>
      </c>
      <c r="K644" s="95" t="s">
        <v>182</v>
      </c>
      <c r="L644" s="13"/>
      <c r="M644" s="98" t="s">
        <v>1</v>
      </c>
      <c r="N644" s="99" t="s">
        <v>37</v>
      </c>
      <c r="O644" s="100"/>
      <c r="P644" s="101">
        <f>O644*H644</f>
        <v>0</v>
      </c>
      <c r="Q644" s="101">
        <v>0</v>
      </c>
      <c r="R644" s="101">
        <f>Q644*H644</f>
        <v>0</v>
      </c>
      <c r="S644" s="101">
        <v>0</v>
      </c>
      <c r="T644" s="102">
        <f>S644*H644</f>
        <v>0</v>
      </c>
      <c r="U644" s="12"/>
      <c r="V644" s="12"/>
      <c r="W644" s="12"/>
      <c r="X644" s="12"/>
      <c r="Y644" s="12"/>
      <c r="Z644" s="12"/>
      <c r="AA644" s="12"/>
      <c r="AB644" s="12"/>
      <c r="AC644" s="12"/>
      <c r="AD644" s="12"/>
      <c r="AE644" s="12"/>
      <c r="AR644" s="103" t="s">
        <v>86</v>
      </c>
      <c r="AT644" s="103" t="s">
        <v>178</v>
      </c>
      <c r="AU644" s="103" t="s">
        <v>80</v>
      </c>
      <c r="AY644" s="5" t="s">
        <v>176</v>
      </c>
      <c r="BE644" s="104">
        <f>IF(N644="základní",J644,0)</f>
        <v>0</v>
      </c>
      <c r="BF644" s="104">
        <f>IF(N644="snížená",J644,0)</f>
        <v>0</v>
      </c>
      <c r="BG644" s="104">
        <f>IF(N644="zákl. přenesená",J644,0)</f>
        <v>0</v>
      </c>
      <c r="BH644" s="104">
        <f>IF(N644="sníž. přenesená",J644,0)</f>
        <v>0</v>
      </c>
      <c r="BI644" s="104">
        <f>IF(N644="nulová",J644,0)</f>
        <v>0</v>
      </c>
      <c r="BJ644" s="5" t="s">
        <v>76</v>
      </c>
      <c r="BK644" s="104">
        <f>ROUND(I644*H644,2)</f>
        <v>0</v>
      </c>
      <c r="BL644" s="5" t="s">
        <v>86</v>
      </c>
      <c r="BM644" s="103" t="s">
        <v>724</v>
      </c>
    </row>
    <row r="645" spans="2:51" s="174" customFormat="1" ht="12">
      <c r="B645" s="175"/>
      <c r="D645" s="105" t="s">
        <v>186</v>
      </c>
      <c r="E645" s="176" t="s">
        <v>1</v>
      </c>
      <c r="F645" s="177" t="s">
        <v>725</v>
      </c>
      <c r="H645" s="178">
        <v>381333.6</v>
      </c>
      <c r="K645" s="237"/>
      <c r="L645" s="175"/>
      <c r="M645" s="179"/>
      <c r="N645" s="180"/>
      <c r="O645" s="180"/>
      <c r="P645" s="180"/>
      <c r="Q645" s="180"/>
      <c r="R645" s="180"/>
      <c r="S645" s="180"/>
      <c r="T645" s="181"/>
      <c r="AT645" s="176" t="s">
        <v>186</v>
      </c>
      <c r="AU645" s="176" t="s">
        <v>80</v>
      </c>
      <c r="AV645" s="174" t="s">
        <v>80</v>
      </c>
      <c r="AW645" s="174" t="s">
        <v>29</v>
      </c>
      <c r="AX645" s="174" t="s">
        <v>72</v>
      </c>
      <c r="AY645" s="176" t="s">
        <v>176</v>
      </c>
    </row>
    <row r="646" spans="2:51" s="174" customFormat="1" ht="12">
      <c r="B646" s="175"/>
      <c r="D646" s="105" t="s">
        <v>186</v>
      </c>
      <c r="E646" s="176" t="s">
        <v>1</v>
      </c>
      <c r="F646" s="177" t="s">
        <v>726</v>
      </c>
      <c r="H646" s="178">
        <v>1387.5</v>
      </c>
      <c r="K646" s="237"/>
      <c r="L646" s="175"/>
      <c r="M646" s="179"/>
      <c r="N646" s="180"/>
      <c r="O646" s="180"/>
      <c r="P646" s="180"/>
      <c r="Q646" s="180"/>
      <c r="R646" s="180"/>
      <c r="S646" s="180"/>
      <c r="T646" s="181"/>
      <c r="AT646" s="176" t="s">
        <v>186</v>
      </c>
      <c r="AU646" s="176" t="s">
        <v>80</v>
      </c>
      <c r="AV646" s="174" t="s">
        <v>80</v>
      </c>
      <c r="AW646" s="174" t="s">
        <v>29</v>
      </c>
      <c r="AX646" s="174" t="s">
        <v>72</v>
      </c>
      <c r="AY646" s="176" t="s">
        <v>176</v>
      </c>
    </row>
    <row r="647" spans="2:51" s="182" customFormat="1" ht="12">
      <c r="B647" s="183"/>
      <c r="D647" s="105" t="s">
        <v>186</v>
      </c>
      <c r="E647" s="184" t="s">
        <v>1</v>
      </c>
      <c r="F647" s="185" t="s">
        <v>191</v>
      </c>
      <c r="H647" s="186">
        <v>382721.1</v>
      </c>
      <c r="K647" s="238"/>
      <c r="L647" s="183"/>
      <c r="M647" s="187"/>
      <c r="N647" s="188"/>
      <c r="O647" s="188"/>
      <c r="P647" s="188"/>
      <c r="Q647" s="188"/>
      <c r="R647" s="188"/>
      <c r="S647" s="188"/>
      <c r="T647" s="189"/>
      <c r="AT647" s="184" t="s">
        <v>186</v>
      </c>
      <c r="AU647" s="184" t="s">
        <v>80</v>
      </c>
      <c r="AV647" s="182" t="s">
        <v>86</v>
      </c>
      <c r="AW647" s="182" t="s">
        <v>29</v>
      </c>
      <c r="AX647" s="182" t="s">
        <v>76</v>
      </c>
      <c r="AY647" s="184" t="s">
        <v>176</v>
      </c>
    </row>
    <row r="648" spans="1:65" s="15" customFormat="1" ht="37.7" customHeight="1">
      <c r="A648" s="12"/>
      <c r="B648" s="13"/>
      <c r="C648" s="92" t="s">
        <v>727</v>
      </c>
      <c r="D648" s="92" t="s">
        <v>178</v>
      </c>
      <c r="E648" s="93" t="s">
        <v>728</v>
      </c>
      <c r="F648" s="94" t="s">
        <v>729</v>
      </c>
      <c r="G648" s="95" t="s">
        <v>181</v>
      </c>
      <c r="H648" s="96">
        <v>2257.27</v>
      </c>
      <c r="I648" s="1">
        <v>0</v>
      </c>
      <c r="J648" s="97">
        <f>ROUND(I648*H648,2)</f>
        <v>0</v>
      </c>
      <c r="K648" s="95" t="s">
        <v>182</v>
      </c>
      <c r="L648" s="13"/>
      <c r="M648" s="98" t="s">
        <v>1</v>
      </c>
      <c r="N648" s="99" t="s">
        <v>37</v>
      </c>
      <c r="O648" s="100"/>
      <c r="P648" s="101">
        <f>O648*H648</f>
        <v>0</v>
      </c>
      <c r="Q648" s="101">
        <v>0</v>
      </c>
      <c r="R648" s="101">
        <f>Q648*H648</f>
        <v>0</v>
      </c>
      <c r="S648" s="101">
        <v>0</v>
      </c>
      <c r="T648" s="102">
        <f>S648*H648</f>
        <v>0</v>
      </c>
      <c r="U648" s="12"/>
      <c r="V648" s="12"/>
      <c r="W648" s="12"/>
      <c r="X648" s="12"/>
      <c r="Y648" s="12"/>
      <c r="Z648" s="12"/>
      <c r="AA648" s="12"/>
      <c r="AB648" s="12"/>
      <c r="AC648" s="12"/>
      <c r="AD648" s="12"/>
      <c r="AE648" s="12"/>
      <c r="AR648" s="103" t="s">
        <v>86</v>
      </c>
      <c r="AT648" s="103" t="s">
        <v>178</v>
      </c>
      <c r="AU648" s="103" t="s">
        <v>80</v>
      </c>
      <c r="AY648" s="5" t="s">
        <v>176</v>
      </c>
      <c r="BE648" s="104">
        <f>IF(N648="základní",J648,0)</f>
        <v>0</v>
      </c>
      <c r="BF648" s="104">
        <f>IF(N648="snížená",J648,0)</f>
        <v>0</v>
      </c>
      <c r="BG648" s="104">
        <f>IF(N648="zákl. přenesená",J648,0)</f>
        <v>0</v>
      </c>
      <c r="BH648" s="104">
        <f>IF(N648="sníž. přenesená",J648,0)</f>
        <v>0</v>
      </c>
      <c r="BI648" s="104">
        <f>IF(N648="nulová",J648,0)</f>
        <v>0</v>
      </c>
      <c r="BJ648" s="5" t="s">
        <v>76</v>
      </c>
      <c r="BK648" s="104">
        <f>ROUND(I648*H648,2)</f>
        <v>0</v>
      </c>
      <c r="BL648" s="5" t="s">
        <v>86</v>
      </c>
      <c r="BM648" s="103" t="s">
        <v>730</v>
      </c>
    </row>
    <row r="649" spans="1:65" s="15" customFormat="1" ht="16.5" customHeight="1">
      <c r="A649" s="12"/>
      <c r="B649" s="13"/>
      <c r="C649" s="92" t="s">
        <v>509</v>
      </c>
      <c r="D649" s="92" t="s">
        <v>178</v>
      </c>
      <c r="E649" s="93" t="s">
        <v>731</v>
      </c>
      <c r="F649" s="94" t="s">
        <v>732</v>
      </c>
      <c r="G649" s="95" t="s">
        <v>181</v>
      </c>
      <c r="H649" s="96">
        <v>2118.52</v>
      </c>
      <c r="I649" s="1">
        <v>0</v>
      </c>
      <c r="J649" s="97">
        <f>ROUND(I649*H649,2)</f>
        <v>0</v>
      </c>
      <c r="K649" s="95" t="s">
        <v>182</v>
      </c>
      <c r="L649" s="13"/>
      <c r="M649" s="98" t="s">
        <v>1</v>
      </c>
      <c r="N649" s="99" t="s">
        <v>37</v>
      </c>
      <c r="O649" s="100"/>
      <c r="P649" s="101">
        <f>O649*H649</f>
        <v>0</v>
      </c>
      <c r="Q649" s="101">
        <v>0</v>
      </c>
      <c r="R649" s="101">
        <f>Q649*H649</f>
        <v>0</v>
      </c>
      <c r="S649" s="101">
        <v>0</v>
      </c>
      <c r="T649" s="102">
        <f>S649*H649</f>
        <v>0</v>
      </c>
      <c r="U649" s="12"/>
      <c r="V649" s="12"/>
      <c r="W649" s="12"/>
      <c r="X649" s="12"/>
      <c r="Y649" s="12"/>
      <c r="Z649" s="12"/>
      <c r="AA649" s="12"/>
      <c r="AB649" s="12"/>
      <c r="AC649" s="12"/>
      <c r="AD649" s="12"/>
      <c r="AE649" s="12"/>
      <c r="AR649" s="103" t="s">
        <v>86</v>
      </c>
      <c r="AT649" s="103" t="s">
        <v>178</v>
      </c>
      <c r="AU649" s="103" t="s">
        <v>80</v>
      </c>
      <c r="AY649" s="5" t="s">
        <v>176</v>
      </c>
      <c r="BE649" s="104">
        <f>IF(N649="základní",J649,0)</f>
        <v>0</v>
      </c>
      <c r="BF649" s="104">
        <f>IF(N649="snížená",J649,0)</f>
        <v>0</v>
      </c>
      <c r="BG649" s="104">
        <f>IF(N649="zákl. přenesená",J649,0)</f>
        <v>0</v>
      </c>
      <c r="BH649" s="104">
        <f>IF(N649="sníž. přenesená",J649,0)</f>
        <v>0</v>
      </c>
      <c r="BI649" s="104">
        <f>IF(N649="nulová",J649,0)</f>
        <v>0</v>
      </c>
      <c r="BJ649" s="5" t="s">
        <v>76</v>
      </c>
      <c r="BK649" s="104">
        <f>ROUND(I649*H649,2)</f>
        <v>0</v>
      </c>
      <c r="BL649" s="5" t="s">
        <v>86</v>
      </c>
      <c r="BM649" s="103" t="s">
        <v>733</v>
      </c>
    </row>
    <row r="650" spans="1:65" s="15" customFormat="1" ht="21.75" customHeight="1">
      <c r="A650" s="12"/>
      <c r="B650" s="13"/>
      <c r="C650" s="92" t="s">
        <v>734</v>
      </c>
      <c r="D650" s="92" t="s">
        <v>178</v>
      </c>
      <c r="E650" s="93" t="s">
        <v>735</v>
      </c>
      <c r="F650" s="94" t="s">
        <v>736</v>
      </c>
      <c r="G650" s="95" t="s">
        <v>181</v>
      </c>
      <c r="H650" s="96">
        <v>381333.6</v>
      </c>
      <c r="I650" s="1">
        <v>0</v>
      </c>
      <c r="J650" s="97">
        <f>ROUND(I650*H650,2)</f>
        <v>0</v>
      </c>
      <c r="K650" s="95" t="s">
        <v>182</v>
      </c>
      <c r="L650" s="13"/>
      <c r="M650" s="98" t="s">
        <v>1</v>
      </c>
      <c r="N650" s="99" t="s">
        <v>37</v>
      </c>
      <c r="O650" s="100"/>
      <c r="P650" s="101">
        <f>O650*H650</f>
        <v>0</v>
      </c>
      <c r="Q650" s="101">
        <v>0</v>
      </c>
      <c r="R650" s="101">
        <f>Q650*H650</f>
        <v>0</v>
      </c>
      <c r="S650" s="101">
        <v>0</v>
      </c>
      <c r="T650" s="102">
        <f>S650*H650</f>
        <v>0</v>
      </c>
      <c r="U650" s="12"/>
      <c r="V650" s="12"/>
      <c r="W650" s="12"/>
      <c r="X650" s="12"/>
      <c r="Y650" s="12"/>
      <c r="Z650" s="12"/>
      <c r="AA650" s="12"/>
      <c r="AB650" s="12"/>
      <c r="AC650" s="12"/>
      <c r="AD650" s="12"/>
      <c r="AE650" s="12"/>
      <c r="AR650" s="103" t="s">
        <v>86</v>
      </c>
      <c r="AT650" s="103" t="s">
        <v>178</v>
      </c>
      <c r="AU650" s="103" t="s">
        <v>80</v>
      </c>
      <c r="AY650" s="5" t="s">
        <v>176</v>
      </c>
      <c r="BE650" s="104">
        <f>IF(N650="základní",J650,0)</f>
        <v>0</v>
      </c>
      <c r="BF650" s="104">
        <f>IF(N650="snížená",J650,0)</f>
        <v>0</v>
      </c>
      <c r="BG650" s="104">
        <f>IF(N650="zákl. přenesená",J650,0)</f>
        <v>0</v>
      </c>
      <c r="BH650" s="104">
        <f>IF(N650="sníž. přenesená",J650,0)</f>
        <v>0</v>
      </c>
      <c r="BI650" s="104">
        <f>IF(N650="nulová",J650,0)</f>
        <v>0</v>
      </c>
      <c r="BJ650" s="5" t="s">
        <v>76</v>
      </c>
      <c r="BK650" s="104">
        <f>ROUND(I650*H650,2)</f>
        <v>0</v>
      </c>
      <c r="BL650" s="5" t="s">
        <v>86</v>
      </c>
      <c r="BM650" s="103" t="s">
        <v>737</v>
      </c>
    </row>
    <row r="651" spans="1:65" s="15" customFormat="1" ht="21.75" customHeight="1">
      <c r="A651" s="12"/>
      <c r="B651" s="13"/>
      <c r="C651" s="92" t="s">
        <v>514</v>
      </c>
      <c r="D651" s="92" t="s">
        <v>178</v>
      </c>
      <c r="E651" s="93" t="s">
        <v>738</v>
      </c>
      <c r="F651" s="94" t="s">
        <v>739</v>
      </c>
      <c r="G651" s="95" t="s">
        <v>181</v>
      </c>
      <c r="H651" s="96">
        <v>2118.52</v>
      </c>
      <c r="I651" s="1">
        <v>0</v>
      </c>
      <c r="J651" s="97">
        <f>ROUND(I651*H651,2)</f>
        <v>0</v>
      </c>
      <c r="K651" s="95" t="s">
        <v>182</v>
      </c>
      <c r="L651" s="13"/>
      <c r="M651" s="98" t="s">
        <v>1</v>
      </c>
      <c r="N651" s="99" t="s">
        <v>37</v>
      </c>
      <c r="O651" s="100"/>
      <c r="P651" s="101">
        <f>O651*H651</f>
        <v>0</v>
      </c>
      <c r="Q651" s="101">
        <v>0</v>
      </c>
      <c r="R651" s="101">
        <f>Q651*H651</f>
        <v>0</v>
      </c>
      <c r="S651" s="101">
        <v>0</v>
      </c>
      <c r="T651" s="102">
        <f>S651*H651</f>
        <v>0</v>
      </c>
      <c r="U651" s="12"/>
      <c r="V651" s="12"/>
      <c r="W651" s="12"/>
      <c r="X651" s="12"/>
      <c r="Y651" s="12"/>
      <c r="Z651" s="12"/>
      <c r="AA651" s="12"/>
      <c r="AB651" s="12"/>
      <c r="AC651" s="12"/>
      <c r="AD651" s="12"/>
      <c r="AE651" s="12"/>
      <c r="AR651" s="103" t="s">
        <v>86</v>
      </c>
      <c r="AT651" s="103" t="s">
        <v>178</v>
      </c>
      <c r="AU651" s="103" t="s">
        <v>80</v>
      </c>
      <c r="AY651" s="5" t="s">
        <v>176</v>
      </c>
      <c r="BE651" s="104">
        <f>IF(N651="základní",J651,0)</f>
        <v>0</v>
      </c>
      <c r="BF651" s="104">
        <f>IF(N651="snížená",J651,0)</f>
        <v>0</v>
      </c>
      <c r="BG651" s="104">
        <f>IF(N651="zákl. přenesená",J651,0)</f>
        <v>0</v>
      </c>
      <c r="BH651" s="104">
        <f>IF(N651="sníž. přenesená",J651,0)</f>
        <v>0</v>
      </c>
      <c r="BI651" s="104">
        <f>IF(N651="nulová",J651,0)</f>
        <v>0</v>
      </c>
      <c r="BJ651" s="5" t="s">
        <v>76</v>
      </c>
      <c r="BK651" s="104">
        <f>ROUND(I651*H651,2)</f>
        <v>0</v>
      </c>
      <c r="BL651" s="5" t="s">
        <v>86</v>
      </c>
      <c r="BM651" s="103" t="s">
        <v>740</v>
      </c>
    </row>
    <row r="652" spans="1:65" s="15" customFormat="1" ht="33" customHeight="1">
      <c r="A652" s="12"/>
      <c r="B652" s="13"/>
      <c r="C652" s="92" t="s">
        <v>741</v>
      </c>
      <c r="D652" s="92" t="s">
        <v>178</v>
      </c>
      <c r="E652" s="93" t="s">
        <v>742</v>
      </c>
      <c r="F652" s="94" t="s">
        <v>743</v>
      </c>
      <c r="G652" s="95" t="s">
        <v>181</v>
      </c>
      <c r="H652" s="96">
        <v>25.796</v>
      </c>
      <c r="I652" s="1">
        <v>0</v>
      </c>
      <c r="J652" s="97">
        <f>ROUND(I652*H652,2)</f>
        <v>0</v>
      </c>
      <c r="K652" s="95" t="s">
        <v>182</v>
      </c>
      <c r="L652" s="13"/>
      <c r="M652" s="98" t="s">
        <v>1</v>
      </c>
      <c r="N652" s="99" t="s">
        <v>37</v>
      </c>
      <c r="O652" s="100"/>
      <c r="P652" s="101">
        <f>O652*H652</f>
        <v>0</v>
      </c>
      <c r="Q652" s="101">
        <v>0</v>
      </c>
      <c r="R652" s="101">
        <f>Q652*H652</f>
        <v>0</v>
      </c>
      <c r="S652" s="101">
        <v>0</v>
      </c>
      <c r="T652" s="102">
        <f>S652*H652</f>
        <v>0</v>
      </c>
      <c r="U652" s="12"/>
      <c r="V652" s="12"/>
      <c r="W652" s="12"/>
      <c r="X652" s="12"/>
      <c r="Y652" s="12"/>
      <c r="Z652" s="12"/>
      <c r="AA652" s="12"/>
      <c r="AB652" s="12"/>
      <c r="AC652" s="12"/>
      <c r="AD652" s="12"/>
      <c r="AE652" s="12"/>
      <c r="AR652" s="103" t="s">
        <v>86</v>
      </c>
      <c r="AT652" s="103" t="s">
        <v>178</v>
      </c>
      <c r="AU652" s="103" t="s">
        <v>80</v>
      </c>
      <c r="AY652" s="5" t="s">
        <v>176</v>
      </c>
      <c r="BE652" s="104">
        <f>IF(N652="základní",J652,0)</f>
        <v>0</v>
      </c>
      <c r="BF652" s="104">
        <f>IF(N652="snížená",J652,0)</f>
        <v>0</v>
      </c>
      <c r="BG652" s="104">
        <f>IF(N652="zákl. přenesená",J652,0)</f>
        <v>0</v>
      </c>
      <c r="BH652" s="104">
        <f>IF(N652="sníž. přenesená",J652,0)</f>
        <v>0</v>
      </c>
      <c r="BI652" s="104">
        <f>IF(N652="nulová",J652,0)</f>
        <v>0</v>
      </c>
      <c r="BJ652" s="5" t="s">
        <v>76</v>
      </c>
      <c r="BK652" s="104">
        <f>ROUND(I652*H652,2)</f>
        <v>0</v>
      </c>
      <c r="BL652" s="5" t="s">
        <v>86</v>
      </c>
      <c r="BM652" s="103" t="s">
        <v>744</v>
      </c>
    </row>
    <row r="653" spans="2:51" s="167" customFormat="1" ht="12">
      <c r="B653" s="168"/>
      <c r="D653" s="105" t="s">
        <v>186</v>
      </c>
      <c r="E653" s="169" t="s">
        <v>1</v>
      </c>
      <c r="F653" s="170" t="s">
        <v>745</v>
      </c>
      <c r="H653" s="169" t="s">
        <v>1</v>
      </c>
      <c r="K653" s="236"/>
      <c r="L653" s="168"/>
      <c r="M653" s="171"/>
      <c r="N653" s="172"/>
      <c r="O653" s="172"/>
      <c r="P653" s="172"/>
      <c r="Q653" s="172"/>
      <c r="R653" s="172"/>
      <c r="S653" s="172"/>
      <c r="T653" s="173"/>
      <c r="AT653" s="169" t="s">
        <v>186</v>
      </c>
      <c r="AU653" s="169" t="s">
        <v>80</v>
      </c>
      <c r="AV653" s="167" t="s">
        <v>76</v>
      </c>
      <c r="AW653" s="167" t="s">
        <v>29</v>
      </c>
      <c r="AX653" s="167" t="s">
        <v>72</v>
      </c>
      <c r="AY653" s="169" t="s">
        <v>176</v>
      </c>
    </row>
    <row r="654" spans="2:51" s="174" customFormat="1" ht="12">
      <c r="B654" s="175"/>
      <c r="D654" s="105" t="s">
        <v>186</v>
      </c>
      <c r="E654" s="176" t="s">
        <v>1</v>
      </c>
      <c r="F654" s="177" t="s">
        <v>746</v>
      </c>
      <c r="H654" s="178">
        <v>20.296</v>
      </c>
      <c r="K654" s="237"/>
      <c r="L654" s="175"/>
      <c r="M654" s="179"/>
      <c r="N654" s="180"/>
      <c r="O654" s="180"/>
      <c r="P654" s="180"/>
      <c r="Q654" s="180"/>
      <c r="R654" s="180"/>
      <c r="S654" s="180"/>
      <c r="T654" s="181"/>
      <c r="AT654" s="176" t="s">
        <v>186</v>
      </c>
      <c r="AU654" s="176" t="s">
        <v>80</v>
      </c>
      <c r="AV654" s="174" t="s">
        <v>80</v>
      </c>
      <c r="AW654" s="174" t="s">
        <v>29</v>
      </c>
      <c r="AX654" s="174" t="s">
        <v>72</v>
      </c>
      <c r="AY654" s="176" t="s">
        <v>176</v>
      </c>
    </row>
    <row r="655" spans="2:51" s="167" customFormat="1" ht="12">
      <c r="B655" s="168"/>
      <c r="D655" s="105" t="s">
        <v>186</v>
      </c>
      <c r="E655" s="169" t="s">
        <v>1</v>
      </c>
      <c r="F655" s="170" t="s">
        <v>747</v>
      </c>
      <c r="H655" s="169" t="s">
        <v>1</v>
      </c>
      <c r="K655" s="236"/>
      <c r="L655" s="168"/>
      <c r="M655" s="171"/>
      <c r="N655" s="172"/>
      <c r="O655" s="172"/>
      <c r="P655" s="172"/>
      <c r="Q655" s="172"/>
      <c r="R655" s="172"/>
      <c r="S655" s="172"/>
      <c r="T655" s="173"/>
      <c r="AT655" s="169" t="s">
        <v>186</v>
      </c>
      <c r="AU655" s="169" t="s">
        <v>80</v>
      </c>
      <c r="AV655" s="167" t="s">
        <v>76</v>
      </c>
      <c r="AW655" s="167" t="s">
        <v>29</v>
      </c>
      <c r="AX655" s="167" t="s">
        <v>72</v>
      </c>
      <c r="AY655" s="169" t="s">
        <v>176</v>
      </c>
    </row>
    <row r="656" spans="2:51" s="174" customFormat="1" ht="12">
      <c r="B656" s="175"/>
      <c r="D656" s="105" t="s">
        <v>186</v>
      </c>
      <c r="E656" s="176" t="s">
        <v>1</v>
      </c>
      <c r="F656" s="177" t="s">
        <v>748</v>
      </c>
      <c r="H656" s="178">
        <v>5.5</v>
      </c>
      <c r="K656" s="237"/>
      <c r="L656" s="175"/>
      <c r="M656" s="179"/>
      <c r="N656" s="180"/>
      <c r="O656" s="180"/>
      <c r="P656" s="180"/>
      <c r="Q656" s="180"/>
      <c r="R656" s="180"/>
      <c r="S656" s="180"/>
      <c r="T656" s="181"/>
      <c r="AT656" s="176" t="s">
        <v>186</v>
      </c>
      <c r="AU656" s="176" t="s">
        <v>80</v>
      </c>
      <c r="AV656" s="174" t="s">
        <v>80</v>
      </c>
      <c r="AW656" s="174" t="s">
        <v>29</v>
      </c>
      <c r="AX656" s="174" t="s">
        <v>72</v>
      </c>
      <c r="AY656" s="176" t="s">
        <v>176</v>
      </c>
    </row>
    <row r="657" spans="2:51" s="182" customFormat="1" ht="12">
      <c r="B657" s="183"/>
      <c r="D657" s="105" t="s">
        <v>186</v>
      </c>
      <c r="E657" s="184" t="s">
        <v>1</v>
      </c>
      <c r="F657" s="185" t="s">
        <v>191</v>
      </c>
      <c r="H657" s="186">
        <v>25.796</v>
      </c>
      <c r="K657" s="238"/>
      <c r="L657" s="183"/>
      <c r="M657" s="187"/>
      <c r="N657" s="188"/>
      <c r="O657" s="188"/>
      <c r="P657" s="188"/>
      <c r="Q657" s="188"/>
      <c r="R657" s="188"/>
      <c r="S657" s="188"/>
      <c r="T657" s="189"/>
      <c r="AT657" s="184" t="s">
        <v>186</v>
      </c>
      <c r="AU657" s="184" t="s">
        <v>80</v>
      </c>
      <c r="AV657" s="182" t="s">
        <v>86</v>
      </c>
      <c r="AW657" s="182" t="s">
        <v>29</v>
      </c>
      <c r="AX657" s="182" t="s">
        <v>76</v>
      </c>
      <c r="AY657" s="184" t="s">
        <v>176</v>
      </c>
    </row>
    <row r="658" spans="1:65" s="15" customFormat="1" ht="16.5" customHeight="1">
      <c r="A658" s="12"/>
      <c r="B658" s="13"/>
      <c r="C658" s="92" t="s">
        <v>520</v>
      </c>
      <c r="D658" s="92" t="s">
        <v>178</v>
      </c>
      <c r="E658" s="93" t="s">
        <v>749</v>
      </c>
      <c r="F658" s="94" t="s">
        <v>750</v>
      </c>
      <c r="G658" s="95" t="s">
        <v>181</v>
      </c>
      <c r="H658" s="96">
        <v>3046.17</v>
      </c>
      <c r="I658" s="1">
        <v>0</v>
      </c>
      <c r="J658" s="97">
        <f>ROUND(I658*H658,2)</f>
        <v>0</v>
      </c>
      <c r="K658" s="95" t="s">
        <v>182</v>
      </c>
      <c r="L658" s="13"/>
      <c r="M658" s="98" t="s">
        <v>1</v>
      </c>
      <c r="N658" s="99" t="s">
        <v>37</v>
      </c>
      <c r="O658" s="100"/>
      <c r="P658" s="101">
        <f>O658*H658</f>
        <v>0</v>
      </c>
      <c r="Q658" s="101">
        <v>0</v>
      </c>
      <c r="R658" s="101">
        <f>Q658*H658</f>
        <v>0</v>
      </c>
      <c r="S658" s="101">
        <v>0</v>
      </c>
      <c r="T658" s="102">
        <f>S658*H658</f>
        <v>0</v>
      </c>
      <c r="U658" s="12"/>
      <c r="V658" s="12"/>
      <c r="W658" s="12"/>
      <c r="X658" s="12"/>
      <c r="Y658" s="12"/>
      <c r="Z658" s="12"/>
      <c r="AA658" s="12"/>
      <c r="AB658" s="12"/>
      <c r="AC658" s="12"/>
      <c r="AD658" s="12"/>
      <c r="AE658" s="12"/>
      <c r="AR658" s="103" t="s">
        <v>86</v>
      </c>
      <c r="AT658" s="103" t="s">
        <v>178</v>
      </c>
      <c r="AU658" s="103" t="s">
        <v>80</v>
      </c>
      <c r="AY658" s="5" t="s">
        <v>176</v>
      </c>
      <c r="BE658" s="104">
        <f>IF(N658="základní",J658,0)</f>
        <v>0</v>
      </c>
      <c r="BF658" s="104">
        <f>IF(N658="snížená",J658,0)</f>
        <v>0</v>
      </c>
      <c r="BG658" s="104">
        <f>IF(N658="zákl. přenesená",J658,0)</f>
        <v>0</v>
      </c>
      <c r="BH658" s="104">
        <f>IF(N658="sníž. přenesená",J658,0)</f>
        <v>0</v>
      </c>
      <c r="BI658" s="104">
        <f>IF(N658="nulová",J658,0)</f>
        <v>0</v>
      </c>
      <c r="BJ658" s="5" t="s">
        <v>76</v>
      </c>
      <c r="BK658" s="104">
        <f>ROUND(I658*H658,2)</f>
        <v>0</v>
      </c>
      <c r="BL658" s="5" t="s">
        <v>86</v>
      </c>
      <c r="BM658" s="103" t="s">
        <v>751</v>
      </c>
    </row>
    <row r="659" spans="2:51" s="167" customFormat="1" ht="12">
      <c r="B659" s="168"/>
      <c r="D659" s="105" t="s">
        <v>186</v>
      </c>
      <c r="E659" s="169" t="s">
        <v>1</v>
      </c>
      <c r="F659" s="170" t="s">
        <v>279</v>
      </c>
      <c r="H659" s="169" t="s">
        <v>1</v>
      </c>
      <c r="K659" s="236"/>
      <c r="L659" s="168"/>
      <c r="M659" s="171"/>
      <c r="N659" s="172"/>
      <c r="O659" s="172"/>
      <c r="P659" s="172"/>
      <c r="Q659" s="172"/>
      <c r="R659" s="172"/>
      <c r="S659" s="172"/>
      <c r="T659" s="173"/>
      <c r="AT659" s="169" t="s">
        <v>186</v>
      </c>
      <c r="AU659" s="169" t="s">
        <v>80</v>
      </c>
      <c r="AV659" s="167" t="s">
        <v>76</v>
      </c>
      <c r="AW659" s="167" t="s">
        <v>29</v>
      </c>
      <c r="AX659" s="167" t="s">
        <v>72</v>
      </c>
      <c r="AY659" s="169" t="s">
        <v>176</v>
      </c>
    </row>
    <row r="660" spans="2:51" s="167" customFormat="1" ht="12">
      <c r="B660" s="168"/>
      <c r="D660" s="105" t="s">
        <v>186</v>
      </c>
      <c r="E660" s="169" t="s">
        <v>1</v>
      </c>
      <c r="F660" s="170" t="s">
        <v>752</v>
      </c>
      <c r="H660" s="169" t="s">
        <v>1</v>
      </c>
      <c r="K660" s="236"/>
      <c r="L660" s="168"/>
      <c r="M660" s="171"/>
      <c r="N660" s="172"/>
      <c r="O660" s="172"/>
      <c r="P660" s="172"/>
      <c r="Q660" s="172"/>
      <c r="R660" s="172"/>
      <c r="S660" s="172"/>
      <c r="T660" s="173"/>
      <c r="AT660" s="169" t="s">
        <v>186</v>
      </c>
      <c r="AU660" s="169" t="s">
        <v>80</v>
      </c>
      <c r="AV660" s="167" t="s">
        <v>76</v>
      </c>
      <c r="AW660" s="167" t="s">
        <v>29</v>
      </c>
      <c r="AX660" s="167" t="s">
        <v>72</v>
      </c>
      <c r="AY660" s="169" t="s">
        <v>176</v>
      </c>
    </row>
    <row r="661" spans="2:51" s="174" customFormat="1" ht="12">
      <c r="B661" s="175"/>
      <c r="D661" s="105" t="s">
        <v>186</v>
      </c>
      <c r="E661" s="176" t="s">
        <v>1</v>
      </c>
      <c r="F661" s="177" t="s">
        <v>753</v>
      </c>
      <c r="H661" s="178">
        <v>626.063</v>
      </c>
      <c r="K661" s="237"/>
      <c r="L661" s="175"/>
      <c r="M661" s="179"/>
      <c r="N661" s="180"/>
      <c r="O661" s="180"/>
      <c r="P661" s="180"/>
      <c r="Q661" s="180"/>
      <c r="R661" s="180"/>
      <c r="S661" s="180"/>
      <c r="T661" s="181"/>
      <c r="AT661" s="176" t="s">
        <v>186</v>
      </c>
      <c r="AU661" s="176" t="s">
        <v>80</v>
      </c>
      <c r="AV661" s="174" t="s">
        <v>80</v>
      </c>
      <c r="AW661" s="174" t="s">
        <v>29</v>
      </c>
      <c r="AX661" s="174" t="s">
        <v>72</v>
      </c>
      <c r="AY661" s="176" t="s">
        <v>176</v>
      </c>
    </row>
    <row r="662" spans="2:51" s="174" customFormat="1" ht="12">
      <c r="B662" s="175"/>
      <c r="D662" s="105" t="s">
        <v>186</v>
      </c>
      <c r="E662" s="176" t="s">
        <v>1</v>
      </c>
      <c r="F662" s="177" t="s">
        <v>754</v>
      </c>
      <c r="H662" s="178">
        <v>2420.107</v>
      </c>
      <c r="K662" s="237"/>
      <c r="L662" s="175"/>
      <c r="M662" s="179"/>
      <c r="N662" s="180"/>
      <c r="O662" s="180"/>
      <c r="P662" s="180"/>
      <c r="Q662" s="180"/>
      <c r="R662" s="180"/>
      <c r="S662" s="180"/>
      <c r="T662" s="181"/>
      <c r="AT662" s="176" t="s">
        <v>186</v>
      </c>
      <c r="AU662" s="176" t="s">
        <v>80</v>
      </c>
      <c r="AV662" s="174" t="s">
        <v>80</v>
      </c>
      <c r="AW662" s="174" t="s">
        <v>29</v>
      </c>
      <c r="AX662" s="174" t="s">
        <v>72</v>
      </c>
      <c r="AY662" s="176" t="s">
        <v>176</v>
      </c>
    </row>
    <row r="663" spans="2:51" s="182" customFormat="1" ht="12">
      <c r="B663" s="183"/>
      <c r="D663" s="105" t="s">
        <v>186</v>
      </c>
      <c r="E663" s="184" t="s">
        <v>1</v>
      </c>
      <c r="F663" s="185" t="s">
        <v>191</v>
      </c>
      <c r="H663" s="186">
        <v>3046.17</v>
      </c>
      <c r="K663" s="238"/>
      <c r="L663" s="183"/>
      <c r="M663" s="187"/>
      <c r="N663" s="188"/>
      <c r="O663" s="188"/>
      <c r="P663" s="188"/>
      <c r="Q663" s="188"/>
      <c r="R663" s="188"/>
      <c r="S663" s="188"/>
      <c r="T663" s="189"/>
      <c r="AT663" s="184" t="s">
        <v>186</v>
      </c>
      <c r="AU663" s="184" t="s">
        <v>80</v>
      </c>
      <c r="AV663" s="182" t="s">
        <v>86</v>
      </c>
      <c r="AW663" s="182" t="s">
        <v>29</v>
      </c>
      <c r="AX663" s="182" t="s">
        <v>76</v>
      </c>
      <c r="AY663" s="184" t="s">
        <v>176</v>
      </c>
    </row>
    <row r="664" spans="1:65" s="15" customFormat="1" ht="16.5" customHeight="1">
      <c r="A664" s="12"/>
      <c r="B664" s="13"/>
      <c r="C664" s="92" t="s">
        <v>755</v>
      </c>
      <c r="D664" s="92" t="s">
        <v>178</v>
      </c>
      <c r="E664" s="93" t="s">
        <v>756</v>
      </c>
      <c r="F664" s="94" t="s">
        <v>757</v>
      </c>
      <c r="G664" s="95" t="s">
        <v>185</v>
      </c>
      <c r="H664" s="96">
        <v>0.18</v>
      </c>
      <c r="I664" s="1">
        <v>0</v>
      </c>
      <c r="J664" s="97">
        <f>ROUND(I664*H664,2)</f>
        <v>0</v>
      </c>
      <c r="K664" s="95" t="s">
        <v>182</v>
      </c>
      <c r="L664" s="13"/>
      <c r="M664" s="98" t="s">
        <v>1</v>
      </c>
      <c r="N664" s="99" t="s">
        <v>37</v>
      </c>
      <c r="O664" s="100"/>
      <c r="P664" s="101">
        <f>O664*H664</f>
        <v>0</v>
      </c>
      <c r="Q664" s="101">
        <v>0</v>
      </c>
      <c r="R664" s="101">
        <f>Q664*H664</f>
        <v>0</v>
      </c>
      <c r="S664" s="101">
        <v>0</v>
      </c>
      <c r="T664" s="102">
        <f>S664*H664</f>
        <v>0</v>
      </c>
      <c r="U664" s="12"/>
      <c r="V664" s="12"/>
      <c r="W664" s="12"/>
      <c r="X664" s="12"/>
      <c r="Y664" s="12"/>
      <c r="Z664" s="12"/>
      <c r="AA664" s="12"/>
      <c r="AB664" s="12"/>
      <c r="AC664" s="12"/>
      <c r="AD664" s="12"/>
      <c r="AE664" s="12"/>
      <c r="AR664" s="103" t="s">
        <v>86</v>
      </c>
      <c r="AT664" s="103" t="s">
        <v>178</v>
      </c>
      <c r="AU664" s="103" t="s">
        <v>80</v>
      </c>
      <c r="AY664" s="5" t="s">
        <v>176</v>
      </c>
      <c r="BE664" s="104">
        <f>IF(N664="základní",J664,0)</f>
        <v>0</v>
      </c>
      <c r="BF664" s="104">
        <f>IF(N664="snížená",J664,0)</f>
        <v>0</v>
      </c>
      <c r="BG664" s="104">
        <f>IF(N664="zákl. přenesená",J664,0)</f>
        <v>0</v>
      </c>
      <c r="BH664" s="104">
        <f>IF(N664="sníž. přenesená",J664,0)</f>
        <v>0</v>
      </c>
      <c r="BI664" s="104">
        <f>IF(N664="nulová",J664,0)</f>
        <v>0</v>
      </c>
      <c r="BJ664" s="5" t="s">
        <v>76</v>
      </c>
      <c r="BK664" s="104">
        <f>ROUND(I664*H664,2)</f>
        <v>0</v>
      </c>
      <c r="BL664" s="5" t="s">
        <v>86</v>
      </c>
      <c r="BM664" s="103" t="s">
        <v>758</v>
      </c>
    </row>
    <row r="665" spans="2:51" s="167" customFormat="1" ht="12">
      <c r="B665" s="168"/>
      <c r="D665" s="105" t="s">
        <v>186</v>
      </c>
      <c r="E665" s="169" t="s">
        <v>1</v>
      </c>
      <c r="F665" s="170" t="s">
        <v>759</v>
      </c>
      <c r="H665" s="169" t="s">
        <v>1</v>
      </c>
      <c r="K665" s="236"/>
      <c r="L665" s="168"/>
      <c r="M665" s="171"/>
      <c r="N665" s="172"/>
      <c r="O665" s="172"/>
      <c r="P665" s="172"/>
      <c r="Q665" s="172"/>
      <c r="R665" s="172"/>
      <c r="S665" s="172"/>
      <c r="T665" s="173"/>
      <c r="AT665" s="169" t="s">
        <v>186</v>
      </c>
      <c r="AU665" s="169" t="s">
        <v>80</v>
      </c>
      <c r="AV665" s="167" t="s">
        <v>76</v>
      </c>
      <c r="AW665" s="167" t="s">
        <v>29</v>
      </c>
      <c r="AX665" s="167" t="s">
        <v>72</v>
      </c>
      <c r="AY665" s="169" t="s">
        <v>176</v>
      </c>
    </row>
    <row r="666" spans="2:51" s="167" customFormat="1" ht="12">
      <c r="B666" s="168"/>
      <c r="D666" s="105" t="s">
        <v>186</v>
      </c>
      <c r="E666" s="169" t="s">
        <v>1</v>
      </c>
      <c r="F666" s="170" t="s">
        <v>760</v>
      </c>
      <c r="H666" s="169" t="s">
        <v>1</v>
      </c>
      <c r="K666" s="236"/>
      <c r="L666" s="168"/>
      <c r="M666" s="171"/>
      <c r="N666" s="172"/>
      <c r="O666" s="172"/>
      <c r="P666" s="172"/>
      <c r="Q666" s="172"/>
      <c r="R666" s="172"/>
      <c r="S666" s="172"/>
      <c r="T666" s="173"/>
      <c r="AT666" s="169" t="s">
        <v>186</v>
      </c>
      <c r="AU666" s="169" t="s">
        <v>80</v>
      </c>
      <c r="AV666" s="167" t="s">
        <v>76</v>
      </c>
      <c r="AW666" s="167" t="s">
        <v>29</v>
      </c>
      <c r="AX666" s="167" t="s">
        <v>72</v>
      </c>
      <c r="AY666" s="169" t="s">
        <v>176</v>
      </c>
    </row>
    <row r="667" spans="2:51" s="174" customFormat="1" ht="12">
      <c r="B667" s="175"/>
      <c r="D667" s="105" t="s">
        <v>186</v>
      </c>
      <c r="E667" s="176" t="s">
        <v>1</v>
      </c>
      <c r="F667" s="177" t="s">
        <v>761</v>
      </c>
      <c r="H667" s="178">
        <v>0.18</v>
      </c>
      <c r="K667" s="237"/>
      <c r="L667" s="175"/>
      <c r="M667" s="179"/>
      <c r="N667" s="180"/>
      <c r="O667" s="180"/>
      <c r="P667" s="180"/>
      <c r="Q667" s="180"/>
      <c r="R667" s="180"/>
      <c r="S667" s="180"/>
      <c r="T667" s="181"/>
      <c r="AT667" s="176" t="s">
        <v>186</v>
      </c>
      <c r="AU667" s="176" t="s">
        <v>80</v>
      </c>
      <c r="AV667" s="174" t="s">
        <v>80</v>
      </c>
      <c r="AW667" s="174" t="s">
        <v>29</v>
      </c>
      <c r="AX667" s="174" t="s">
        <v>72</v>
      </c>
      <c r="AY667" s="176" t="s">
        <v>176</v>
      </c>
    </row>
    <row r="668" spans="2:51" s="182" customFormat="1" ht="12">
      <c r="B668" s="183"/>
      <c r="D668" s="105" t="s">
        <v>186</v>
      </c>
      <c r="E668" s="184" t="s">
        <v>1</v>
      </c>
      <c r="F668" s="185" t="s">
        <v>191</v>
      </c>
      <c r="H668" s="186">
        <v>0.18</v>
      </c>
      <c r="K668" s="238"/>
      <c r="L668" s="183"/>
      <c r="M668" s="187"/>
      <c r="N668" s="188"/>
      <c r="O668" s="188"/>
      <c r="P668" s="188"/>
      <c r="Q668" s="188"/>
      <c r="R668" s="188"/>
      <c r="S668" s="188"/>
      <c r="T668" s="189"/>
      <c r="AT668" s="184" t="s">
        <v>186</v>
      </c>
      <c r="AU668" s="184" t="s">
        <v>80</v>
      </c>
      <c r="AV668" s="182" t="s">
        <v>86</v>
      </c>
      <c r="AW668" s="182" t="s">
        <v>29</v>
      </c>
      <c r="AX668" s="182" t="s">
        <v>76</v>
      </c>
      <c r="AY668" s="184" t="s">
        <v>176</v>
      </c>
    </row>
    <row r="669" spans="1:65" s="15" customFormat="1" ht="21.75" customHeight="1">
      <c r="A669" s="12"/>
      <c r="B669" s="13"/>
      <c r="C669" s="92" t="s">
        <v>525</v>
      </c>
      <c r="D669" s="92" t="s">
        <v>178</v>
      </c>
      <c r="E669" s="93" t="s">
        <v>762</v>
      </c>
      <c r="F669" s="94" t="s">
        <v>763</v>
      </c>
      <c r="G669" s="95" t="s">
        <v>185</v>
      </c>
      <c r="H669" s="96">
        <v>92.34</v>
      </c>
      <c r="I669" s="1">
        <v>0</v>
      </c>
      <c r="J669" s="97">
        <f>ROUND(I669*H669,2)</f>
        <v>0</v>
      </c>
      <c r="K669" s="95" t="s">
        <v>182</v>
      </c>
      <c r="L669" s="13"/>
      <c r="M669" s="98" t="s">
        <v>1</v>
      </c>
      <c r="N669" s="99" t="s">
        <v>37</v>
      </c>
      <c r="O669" s="100"/>
      <c r="P669" s="101">
        <f>O669*H669</f>
        <v>0</v>
      </c>
      <c r="Q669" s="101">
        <v>0</v>
      </c>
      <c r="R669" s="101">
        <f>Q669*H669</f>
        <v>0</v>
      </c>
      <c r="S669" s="101">
        <v>0</v>
      </c>
      <c r="T669" s="102">
        <f>S669*H669</f>
        <v>0</v>
      </c>
      <c r="U669" s="12"/>
      <c r="V669" s="12"/>
      <c r="W669" s="12"/>
      <c r="X669" s="12"/>
      <c r="Y669" s="12"/>
      <c r="Z669" s="12"/>
      <c r="AA669" s="12"/>
      <c r="AB669" s="12"/>
      <c r="AC669" s="12"/>
      <c r="AD669" s="12"/>
      <c r="AE669" s="12"/>
      <c r="AR669" s="103" t="s">
        <v>86</v>
      </c>
      <c r="AT669" s="103" t="s">
        <v>178</v>
      </c>
      <c r="AU669" s="103" t="s">
        <v>80</v>
      </c>
      <c r="AY669" s="5" t="s">
        <v>176</v>
      </c>
      <c r="BE669" s="104">
        <f>IF(N669="základní",J669,0)</f>
        <v>0</v>
      </c>
      <c r="BF669" s="104">
        <f>IF(N669="snížená",J669,0)</f>
        <v>0</v>
      </c>
      <c r="BG669" s="104">
        <f>IF(N669="zákl. přenesená",J669,0)</f>
        <v>0</v>
      </c>
      <c r="BH669" s="104">
        <f>IF(N669="sníž. přenesená",J669,0)</f>
        <v>0</v>
      </c>
      <c r="BI669" s="104">
        <f>IF(N669="nulová",J669,0)</f>
        <v>0</v>
      </c>
      <c r="BJ669" s="5" t="s">
        <v>76</v>
      </c>
      <c r="BK669" s="104">
        <f>ROUND(I669*H669,2)</f>
        <v>0</v>
      </c>
      <c r="BL669" s="5" t="s">
        <v>86</v>
      </c>
      <c r="BM669" s="103" t="s">
        <v>764</v>
      </c>
    </row>
    <row r="670" spans="2:51" s="167" customFormat="1" ht="12">
      <c r="B670" s="168"/>
      <c r="D670" s="105" t="s">
        <v>186</v>
      </c>
      <c r="E670" s="169" t="s">
        <v>1</v>
      </c>
      <c r="F670" s="170" t="s">
        <v>231</v>
      </c>
      <c r="H670" s="169" t="s">
        <v>1</v>
      </c>
      <c r="K670" s="236"/>
      <c r="L670" s="168"/>
      <c r="M670" s="171"/>
      <c r="N670" s="172"/>
      <c r="O670" s="172"/>
      <c r="P670" s="172"/>
      <c r="Q670" s="172"/>
      <c r="R670" s="172"/>
      <c r="S670" s="172"/>
      <c r="T670" s="173"/>
      <c r="AT670" s="169" t="s">
        <v>186</v>
      </c>
      <c r="AU670" s="169" t="s">
        <v>80</v>
      </c>
      <c r="AV670" s="167" t="s">
        <v>76</v>
      </c>
      <c r="AW670" s="167" t="s">
        <v>29</v>
      </c>
      <c r="AX670" s="167" t="s">
        <v>72</v>
      </c>
      <c r="AY670" s="169" t="s">
        <v>176</v>
      </c>
    </row>
    <row r="671" spans="2:51" s="167" customFormat="1" ht="12">
      <c r="B671" s="168"/>
      <c r="D671" s="105" t="s">
        <v>186</v>
      </c>
      <c r="E671" s="169" t="s">
        <v>1</v>
      </c>
      <c r="F671" s="170" t="s">
        <v>765</v>
      </c>
      <c r="H671" s="169" t="s">
        <v>1</v>
      </c>
      <c r="K671" s="236"/>
      <c r="L671" s="168"/>
      <c r="M671" s="171"/>
      <c r="N671" s="172"/>
      <c r="O671" s="172"/>
      <c r="P671" s="172"/>
      <c r="Q671" s="172"/>
      <c r="R671" s="172"/>
      <c r="S671" s="172"/>
      <c r="T671" s="173"/>
      <c r="AT671" s="169" t="s">
        <v>186</v>
      </c>
      <c r="AU671" s="169" t="s">
        <v>80</v>
      </c>
      <c r="AV671" s="167" t="s">
        <v>76</v>
      </c>
      <c r="AW671" s="167" t="s">
        <v>29</v>
      </c>
      <c r="AX671" s="167" t="s">
        <v>72</v>
      </c>
      <c r="AY671" s="169" t="s">
        <v>176</v>
      </c>
    </row>
    <row r="672" spans="2:51" s="174" customFormat="1" ht="12">
      <c r="B672" s="175"/>
      <c r="D672" s="105" t="s">
        <v>186</v>
      </c>
      <c r="E672" s="176" t="s">
        <v>1</v>
      </c>
      <c r="F672" s="177" t="s">
        <v>766</v>
      </c>
      <c r="H672" s="178">
        <v>92.34</v>
      </c>
      <c r="K672" s="237"/>
      <c r="L672" s="175"/>
      <c r="M672" s="179"/>
      <c r="N672" s="180"/>
      <c r="O672" s="180"/>
      <c r="P672" s="180"/>
      <c r="Q672" s="180"/>
      <c r="R672" s="180"/>
      <c r="S672" s="180"/>
      <c r="T672" s="181"/>
      <c r="AT672" s="176" t="s">
        <v>186</v>
      </c>
      <c r="AU672" s="176" t="s">
        <v>80</v>
      </c>
      <c r="AV672" s="174" t="s">
        <v>80</v>
      </c>
      <c r="AW672" s="174" t="s">
        <v>29</v>
      </c>
      <c r="AX672" s="174" t="s">
        <v>72</v>
      </c>
      <c r="AY672" s="176" t="s">
        <v>176</v>
      </c>
    </row>
    <row r="673" spans="2:51" s="182" customFormat="1" ht="12">
      <c r="B673" s="183"/>
      <c r="D673" s="105" t="s">
        <v>186</v>
      </c>
      <c r="E673" s="184" t="s">
        <v>1</v>
      </c>
      <c r="F673" s="185" t="s">
        <v>191</v>
      </c>
      <c r="H673" s="186">
        <v>92.34</v>
      </c>
      <c r="K673" s="238"/>
      <c r="L673" s="183"/>
      <c r="M673" s="187"/>
      <c r="N673" s="188"/>
      <c r="O673" s="188"/>
      <c r="P673" s="188"/>
      <c r="Q673" s="188"/>
      <c r="R673" s="188"/>
      <c r="S673" s="188"/>
      <c r="T673" s="189"/>
      <c r="AT673" s="184" t="s">
        <v>186</v>
      </c>
      <c r="AU673" s="184" t="s">
        <v>80</v>
      </c>
      <c r="AV673" s="182" t="s">
        <v>86</v>
      </c>
      <c r="AW673" s="182" t="s">
        <v>29</v>
      </c>
      <c r="AX673" s="182" t="s">
        <v>76</v>
      </c>
      <c r="AY673" s="184" t="s">
        <v>176</v>
      </c>
    </row>
    <row r="674" spans="1:65" s="15" customFormat="1" ht="21.75" customHeight="1">
      <c r="A674" s="12"/>
      <c r="B674" s="13"/>
      <c r="C674" s="92" t="s">
        <v>767</v>
      </c>
      <c r="D674" s="92" t="s">
        <v>178</v>
      </c>
      <c r="E674" s="93" t="s">
        <v>768</v>
      </c>
      <c r="F674" s="94" t="s">
        <v>769</v>
      </c>
      <c r="G674" s="95" t="s">
        <v>181</v>
      </c>
      <c r="H674" s="96">
        <v>26.374</v>
      </c>
      <c r="I674" s="1">
        <v>0</v>
      </c>
      <c r="J674" s="97">
        <f>ROUND(I674*H674,2)</f>
        <v>0</v>
      </c>
      <c r="K674" s="95" t="s">
        <v>182</v>
      </c>
      <c r="L674" s="13"/>
      <c r="M674" s="98" t="s">
        <v>1</v>
      </c>
      <c r="N674" s="99" t="s">
        <v>37</v>
      </c>
      <c r="O674" s="100"/>
      <c r="P674" s="101">
        <f>O674*H674</f>
        <v>0</v>
      </c>
      <c r="Q674" s="101">
        <v>0</v>
      </c>
      <c r="R674" s="101">
        <f>Q674*H674</f>
        <v>0</v>
      </c>
      <c r="S674" s="101">
        <v>0</v>
      </c>
      <c r="T674" s="102">
        <f>S674*H674</f>
        <v>0</v>
      </c>
      <c r="U674" s="12"/>
      <c r="V674" s="12"/>
      <c r="W674" s="12"/>
      <c r="X674" s="12"/>
      <c r="Y674" s="12"/>
      <c r="Z674" s="12"/>
      <c r="AA674" s="12"/>
      <c r="AB674" s="12"/>
      <c r="AC674" s="12"/>
      <c r="AD674" s="12"/>
      <c r="AE674" s="12"/>
      <c r="AR674" s="103" t="s">
        <v>86</v>
      </c>
      <c r="AT674" s="103" t="s">
        <v>178</v>
      </c>
      <c r="AU674" s="103" t="s">
        <v>80</v>
      </c>
      <c r="AY674" s="5" t="s">
        <v>176</v>
      </c>
      <c r="BE674" s="104">
        <f>IF(N674="základní",J674,0)</f>
        <v>0</v>
      </c>
      <c r="BF674" s="104">
        <f>IF(N674="snížená",J674,0)</f>
        <v>0</v>
      </c>
      <c r="BG674" s="104">
        <f>IF(N674="zákl. přenesená",J674,0)</f>
        <v>0</v>
      </c>
      <c r="BH674" s="104">
        <f>IF(N674="sníž. přenesená",J674,0)</f>
        <v>0</v>
      </c>
      <c r="BI674" s="104">
        <f>IF(N674="nulová",J674,0)</f>
        <v>0</v>
      </c>
      <c r="BJ674" s="5" t="s">
        <v>76</v>
      </c>
      <c r="BK674" s="104">
        <f>ROUND(I674*H674,2)</f>
        <v>0</v>
      </c>
      <c r="BL674" s="5" t="s">
        <v>86</v>
      </c>
      <c r="BM674" s="103" t="s">
        <v>770</v>
      </c>
    </row>
    <row r="675" spans="2:51" s="167" customFormat="1" ht="12">
      <c r="B675" s="168"/>
      <c r="D675" s="105" t="s">
        <v>186</v>
      </c>
      <c r="E675" s="169" t="s">
        <v>1</v>
      </c>
      <c r="F675" s="170" t="s">
        <v>771</v>
      </c>
      <c r="H675" s="169" t="s">
        <v>1</v>
      </c>
      <c r="K675" s="236"/>
      <c r="L675" s="168"/>
      <c r="M675" s="171"/>
      <c r="N675" s="172"/>
      <c r="O675" s="172"/>
      <c r="P675" s="172"/>
      <c r="Q675" s="172"/>
      <c r="R675" s="172"/>
      <c r="S675" s="172"/>
      <c r="T675" s="173"/>
      <c r="AT675" s="169" t="s">
        <v>186</v>
      </c>
      <c r="AU675" s="169" t="s">
        <v>80</v>
      </c>
      <c r="AV675" s="167" t="s">
        <v>76</v>
      </c>
      <c r="AW675" s="167" t="s">
        <v>29</v>
      </c>
      <c r="AX675" s="167" t="s">
        <v>72</v>
      </c>
      <c r="AY675" s="169" t="s">
        <v>176</v>
      </c>
    </row>
    <row r="676" spans="2:51" s="174" customFormat="1" ht="12">
      <c r="B676" s="175"/>
      <c r="D676" s="105" t="s">
        <v>186</v>
      </c>
      <c r="E676" s="176" t="s">
        <v>1</v>
      </c>
      <c r="F676" s="177" t="s">
        <v>213</v>
      </c>
      <c r="H676" s="178">
        <v>6.288</v>
      </c>
      <c r="K676" s="237"/>
      <c r="L676" s="175"/>
      <c r="M676" s="179"/>
      <c r="N676" s="180"/>
      <c r="O676" s="180"/>
      <c r="P676" s="180"/>
      <c r="Q676" s="180"/>
      <c r="R676" s="180"/>
      <c r="S676" s="180"/>
      <c r="T676" s="181"/>
      <c r="AT676" s="176" t="s">
        <v>186</v>
      </c>
      <c r="AU676" s="176" t="s">
        <v>80</v>
      </c>
      <c r="AV676" s="174" t="s">
        <v>80</v>
      </c>
      <c r="AW676" s="174" t="s">
        <v>29</v>
      </c>
      <c r="AX676" s="174" t="s">
        <v>72</v>
      </c>
      <c r="AY676" s="176" t="s">
        <v>176</v>
      </c>
    </row>
    <row r="677" spans="2:51" s="174" customFormat="1" ht="12">
      <c r="B677" s="175"/>
      <c r="D677" s="105" t="s">
        <v>186</v>
      </c>
      <c r="E677" s="176" t="s">
        <v>1</v>
      </c>
      <c r="F677" s="177" t="s">
        <v>316</v>
      </c>
      <c r="H677" s="178">
        <v>10.92</v>
      </c>
      <c r="K677" s="237"/>
      <c r="L677" s="175"/>
      <c r="M677" s="179"/>
      <c r="N677" s="180"/>
      <c r="O677" s="180"/>
      <c r="P677" s="180"/>
      <c r="Q677" s="180"/>
      <c r="R677" s="180"/>
      <c r="S677" s="180"/>
      <c r="T677" s="181"/>
      <c r="AT677" s="176" t="s">
        <v>186</v>
      </c>
      <c r="AU677" s="176" t="s">
        <v>80</v>
      </c>
      <c r="AV677" s="174" t="s">
        <v>80</v>
      </c>
      <c r="AW677" s="174" t="s">
        <v>29</v>
      </c>
      <c r="AX677" s="174" t="s">
        <v>72</v>
      </c>
      <c r="AY677" s="176" t="s">
        <v>176</v>
      </c>
    </row>
    <row r="678" spans="2:51" s="174" customFormat="1" ht="12">
      <c r="B678" s="175"/>
      <c r="D678" s="105" t="s">
        <v>186</v>
      </c>
      <c r="E678" s="176" t="s">
        <v>1</v>
      </c>
      <c r="F678" s="177" t="s">
        <v>772</v>
      </c>
      <c r="H678" s="178">
        <v>7.67</v>
      </c>
      <c r="K678" s="237"/>
      <c r="L678" s="175"/>
      <c r="M678" s="179"/>
      <c r="N678" s="180"/>
      <c r="O678" s="180"/>
      <c r="P678" s="180"/>
      <c r="Q678" s="180"/>
      <c r="R678" s="180"/>
      <c r="S678" s="180"/>
      <c r="T678" s="181"/>
      <c r="AT678" s="176" t="s">
        <v>186</v>
      </c>
      <c r="AU678" s="176" t="s">
        <v>80</v>
      </c>
      <c r="AV678" s="174" t="s">
        <v>80</v>
      </c>
      <c r="AW678" s="174" t="s">
        <v>29</v>
      </c>
      <c r="AX678" s="174" t="s">
        <v>72</v>
      </c>
      <c r="AY678" s="176" t="s">
        <v>176</v>
      </c>
    </row>
    <row r="679" spans="2:51" s="174" customFormat="1" ht="12">
      <c r="B679" s="175"/>
      <c r="D679" s="105" t="s">
        <v>186</v>
      </c>
      <c r="E679" s="176" t="s">
        <v>1</v>
      </c>
      <c r="F679" s="177" t="s">
        <v>773</v>
      </c>
      <c r="H679" s="178">
        <v>1.496</v>
      </c>
      <c r="K679" s="237"/>
      <c r="L679" s="175"/>
      <c r="M679" s="179"/>
      <c r="N679" s="180"/>
      <c r="O679" s="180"/>
      <c r="P679" s="180"/>
      <c r="Q679" s="180"/>
      <c r="R679" s="180"/>
      <c r="S679" s="180"/>
      <c r="T679" s="181"/>
      <c r="AT679" s="176" t="s">
        <v>186</v>
      </c>
      <c r="AU679" s="176" t="s">
        <v>80</v>
      </c>
      <c r="AV679" s="174" t="s">
        <v>80</v>
      </c>
      <c r="AW679" s="174" t="s">
        <v>29</v>
      </c>
      <c r="AX679" s="174" t="s">
        <v>72</v>
      </c>
      <c r="AY679" s="176" t="s">
        <v>176</v>
      </c>
    </row>
    <row r="680" spans="2:51" s="182" customFormat="1" ht="12">
      <c r="B680" s="183"/>
      <c r="D680" s="105" t="s">
        <v>186</v>
      </c>
      <c r="E680" s="184" t="s">
        <v>1</v>
      </c>
      <c r="F680" s="185" t="s">
        <v>191</v>
      </c>
      <c r="H680" s="186">
        <v>26.374</v>
      </c>
      <c r="K680" s="238"/>
      <c r="L680" s="183"/>
      <c r="M680" s="187"/>
      <c r="N680" s="188"/>
      <c r="O680" s="188"/>
      <c r="P680" s="188"/>
      <c r="Q680" s="188"/>
      <c r="R680" s="188"/>
      <c r="S680" s="188"/>
      <c r="T680" s="189"/>
      <c r="AT680" s="184" t="s">
        <v>186</v>
      </c>
      <c r="AU680" s="184" t="s">
        <v>80</v>
      </c>
      <c r="AV680" s="182" t="s">
        <v>86</v>
      </c>
      <c r="AW680" s="182" t="s">
        <v>29</v>
      </c>
      <c r="AX680" s="182" t="s">
        <v>76</v>
      </c>
      <c r="AY680" s="184" t="s">
        <v>176</v>
      </c>
    </row>
    <row r="681" spans="1:65" s="15" customFormat="1" ht="24.2" customHeight="1">
      <c r="A681" s="12"/>
      <c r="B681" s="13"/>
      <c r="C681" s="92" t="s">
        <v>531</v>
      </c>
      <c r="D681" s="92" t="s">
        <v>178</v>
      </c>
      <c r="E681" s="93" t="s">
        <v>774</v>
      </c>
      <c r="F681" s="94" t="s">
        <v>775</v>
      </c>
      <c r="G681" s="95" t="s">
        <v>185</v>
      </c>
      <c r="H681" s="96">
        <v>0.162</v>
      </c>
      <c r="I681" s="1">
        <v>0</v>
      </c>
      <c r="J681" s="97">
        <f>ROUND(I681*H681,2)</f>
        <v>0</v>
      </c>
      <c r="K681" s="95" t="s">
        <v>182</v>
      </c>
      <c r="L681" s="13"/>
      <c r="M681" s="98" t="s">
        <v>1</v>
      </c>
      <c r="N681" s="99" t="s">
        <v>37</v>
      </c>
      <c r="O681" s="100"/>
      <c r="P681" s="101">
        <f>O681*H681</f>
        <v>0</v>
      </c>
      <c r="Q681" s="101">
        <v>0</v>
      </c>
      <c r="R681" s="101">
        <f>Q681*H681</f>
        <v>0</v>
      </c>
      <c r="S681" s="101">
        <v>0</v>
      </c>
      <c r="T681" s="102">
        <f>S681*H681</f>
        <v>0</v>
      </c>
      <c r="U681" s="12"/>
      <c r="V681" s="12"/>
      <c r="W681" s="12"/>
      <c r="X681" s="12"/>
      <c r="Y681" s="12"/>
      <c r="Z681" s="12"/>
      <c r="AA681" s="12"/>
      <c r="AB681" s="12"/>
      <c r="AC681" s="12"/>
      <c r="AD681" s="12"/>
      <c r="AE681" s="12"/>
      <c r="AR681" s="103" t="s">
        <v>86</v>
      </c>
      <c r="AT681" s="103" t="s">
        <v>178</v>
      </c>
      <c r="AU681" s="103" t="s">
        <v>80</v>
      </c>
      <c r="AY681" s="5" t="s">
        <v>176</v>
      </c>
      <c r="BE681" s="104">
        <f>IF(N681="základní",J681,0)</f>
        <v>0</v>
      </c>
      <c r="BF681" s="104">
        <f>IF(N681="snížená",J681,0)</f>
        <v>0</v>
      </c>
      <c r="BG681" s="104">
        <f>IF(N681="zákl. přenesená",J681,0)</f>
        <v>0</v>
      </c>
      <c r="BH681" s="104">
        <f>IF(N681="sníž. přenesená",J681,0)</f>
        <v>0</v>
      </c>
      <c r="BI681" s="104">
        <f>IF(N681="nulová",J681,0)</f>
        <v>0</v>
      </c>
      <c r="BJ681" s="5" t="s">
        <v>76</v>
      </c>
      <c r="BK681" s="104">
        <f>ROUND(I681*H681,2)</f>
        <v>0</v>
      </c>
      <c r="BL681" s="5" t="s">
        <v>86</v>
      </c>
      <c r="BM681" s="103" t="s">
        <v>776</v>
      </c>
    </row>
    <row r="682" spans="2:51" s="167" customFormat="1" ht="12">
      <c r="B682" s="168"/>
      <c r="D682" s="105" t="s">
        <v>186</v>
      </c>
      <c r="E682" s="169" t="s">
        <v>1</v>
      </c>
      <c r="F682" s="170" t="s">
        <v>759</v>
      </c>
      <c r="H682" s="169" t="s">
        <v>1</v>
      </c>
      <c r="K682" s="236"/>
      <c r="L682" s="168"/>
      <c r="M682" s="171"/>
      <c r="N682" s="172"/>
      <c r="O682" s="172"/>
      <c r="P682" s="172"/>
      <c r="Q682" s="172"/>
      <c r="R682" s="172"/>
      <c r="S682" s="172"/>
      <c r="T682" s="173"/>
      <c r="AT682" s="169" t="s">
        <v>186</v>
      </c>
      <c r="AU682" s="169" t="s">
        <v>80</v>
      </c>
      <c r="AV682" s="167" t="s">
        <v>76</v>
      </c>
      <c r="AW682" s="167" t="s">
        <v>29</v>
      </c>
      <c r="AX682" s="167" t="s">
        <v>72</v>
      </c>
      <c r="AY682" s="169" t="s">
        <v>176</v>
      </c>
    </row>
    <row r="683" spans="2:51" s="167" customFormat="1" ht="12">
      <c r="B683" s="168"/>
      <c r="D683" s="105" t="s">
        <v>186</v>
      </c>
      <c r="E683" s="169" t="s">
        <v>1</v>
      </c>
      <c r="F683" s="170" t="s">
        <v>777</v>
      </c>
      <c r="H683" s="169" t="s">
        <v>1</v>
      </c>
      <c r="K683" s="236"/>
      <c r="L683" s="168"/>
      <c r="M683" s="171"/>
      <c r="N683" s="172"/>
      <c r="O683" s="172"/>
      <c r="P683" s="172"/>
      <c r="Q683" s="172"/>
      <c r="R683" s="172"/>
      <c r="S683" s="172"/>
      <c r="T683" s="173"/>
      <c r="AT683" s="169" t="s">
        <v>186</v>
      </c>
      <c r="AU683" s="169" t="s">
        <v>80</v>
      </c>
      <c r="AV683" s="167" t="s">
        <v>76</v>
      </c>
      <c r="AW683" s="167" t="s">
        <v>29</v>
      </c>
      <c r="AX683" s="167" t="s">
        <v>72</v>
      </c>
      <c r="AY683" s="169" t="s">
        <v>176</v>
      </c>
    </row>
    <row r="684" spans="2:51" s="174" customFormat="1" ht="12">
      <c r="B684" s="175"/>
      <c r="D684" s="105" t="s">
        <v>186</v>
      </c>
      <c r="E684" s="176" t="s">
        <v>1</v>
      </c>
      <c r="F684" s="177" t="s">
        <v>778</v>
      </c>
      <c r="H684" s="178">
        <v>0.162</v>
      </c>
      <c r="K684" s="237"/>
      <c r="L684" s="175"/>
      <c r="M684" s="179"/>
      <c r="N684" s="180"/>
      <c r="O684" s="180"/>
      <c r="P684" s="180"/>
      <c r="Q684" s="180"/>
      <c r="R684" s="180"/>
      <c r="S684" s="180"/>
      <c r="T684" s="181"/>
      <c r="AT684" s="176" t="s">
        <v>186</v>
      </c>
      <c r="AU684" s="176" t="s">
        <v>80</v>
      </c>
      <c r="AV684" s="174" t="s">
        <v>80</v>
      </c>
      <c r="AW684" s="174" t="s">
        <v>29</v>
      </c>
      <c r="AX684" s="174" t="s">
        <v>72</v>
      </c>
      <c r="AY684" s="176" t="s">
        <v>176</v>
      </c>
    </row>
    <row r="685" spans="2:51" s="182" customFormat="1" ht="12">
      <c r="B685" s="183"/>
      <c r="D685" s="105" t="s">
        <v>186</v>
      </c>
      <c r="E685" s="184" t="s">
        <v>1</v>
      </c>
      <c r="F685" s="185" t="s">
        <v>191</v>
      </c>
      <c r="H685" s="186">
        <v>0.162</v>
      </c>
      <c r="K685" s="238"/>
      <c r="L685" s="183"/>
      <c r="M685" s="187"/>
      <c r="N685" s="188"/>
      <c r="O685" s="188"/>
      <c r="P685" s="188"/>
      <c r="Q685" s="188"/>
      <c r="R685" s="188"/>
      <c r="S685" s="188"/>
      <c r="T685" s="189"/>
      <c r="AT685" s="184" t="s">
        <v>186</v>
      </c>
      <c r="AU685" s="184" t="s">
        <v>80</v>
      </c>
      <c r="AV685" s="182" t="s">
        <v>86</v>
      </c>
      <c r="AW685" s="182" t="s">
        <v>29</v>
      </c>
      <c r="AX685" s="182" t="s">
        <v>76</v>
      </c>
      <c r="AY685" s="184" t="s">
        <v>176</v>
      </c>
    </row>
    <row r="686" spans="1:65" s="15" customFormat="1" ht="24.2" customHeight="1">
      <c r="A686" s="12"/>
      <c r="B686" s="13"/>
      <c r="C686" s="92" t="s">
        <v>779</v>
      </c>
      <c r="D686" s="92" t="s">
        <v>178</v>
      </c>
      <c r="E686" s="93" t="s">
        <v>780</v>
      </c>
      <c r="F686" s="94" t="s">
        <v>781</v>
      </c>
      <c r="G686" s="95" t="s">
        <v>181</v>
      </c>
      <c r="H686" s="96">
        <v>23.58</v>
      </c>
      <c r="I686" s="1">
        <v>0</v>
      </c>
      <c r="J686" s="97">
        <f>ROUND(I686*H686,2)</f>
        <v>0</v>
      </c>
      <c r="K686" s="95" t="s">
        <v>182</v>
      </c>
      <c r="L686" s="13"/>
      <c r="M686" s="98" t="s">
        <v>1</v>
      </c>
      <c r="N686" s="99" t="s">
        <v>37</v>
      </c>
      <c r="O686" s="100"/>
      <c r="P686" s="101">
        <f>O686*H686</f>
        <v>0</v>
      </c>
      <c r="Q686" s="101">
        <v>0</v>
      </c>
      <c r="R686" s="101">
        <f>Q686*H686</f>
        <v>0</v>
      </c>
      <c r="S686" s="101">
        <v>0</v>
      </c>
      <c r="T686" s="102">
        <f>S686*H686</f>
        <v>0</v>
      </c>
      <c r="U686" s="12"/>
      <c r="V686" s="12"/>
      <c r="W686" s="12"/>
      <c r="X686" s="12"/>
      <c r="Y686" s="12"/>
      <c r="Z686" s="12"/>
      <c r="AA686" s="12"/>
      <c r="AB686" s="12"/>
      <c r="AC686" s="12"/>
      <c r="AD686" s="12"/>
      <c r="AE686" s="12"/>
      <c r="AR686" s="103" t="s">
        <v>86</v>
      </c>
      <c r="AT686" s="103" t="s">
        <v>178</v>
      </c>
      <c r="AU686" s="103" t="s">
        <v>80</v>
      </c>
      <c r="AY686" s="5" t="s">
        <v>176</v>
      </c>
      <c r="BE686" s="104">
        <f>IF(N686="základní",J686,0)</f>
        <v>0</v>
      </c>
      <c r="BF686" s="104">
        <f>IF(N686="snížená",J686,0)</f>
        <v>0</v>
      </c>
      <c r="BG686" s="104">
        <f>IF(N686="zákl. přenesená",J686,0)</f>
        <v>0</v>
      </c>
      <c r="BH686" s="104">
        <f>IF(N686="sníž. přenesená",J686,0)</f>
        <v>0</v>
      </c>
      <c r="BI686" s="104">
        <f>IF(N686="nulová",J686,0)</f>
        <v>0</v>
      </c>
      <c r="BJ686" s="5" t="s">
        <v>76</v>
      </c>
      <c r="BK686" s="104">
        <f>ROUND(I686*H686,2)</f>
        <v>0</v>
      </c>
      <c r="BL686" s="5" t="s">
        <v>86</v>
      </c>
      <c r="BM686" s="103" t="s">
        <v>782</v>
      </c>
    </row>
    <row r="687" spans="2:51" s="167" customFormat="1" ht="12">
      <c r="B687" s="168"/>
      <c r="D687" s="105" t="s">
        <v>186</v>
      </c>
      <c r="E687" s="169" t="s">
        <v>1</v>
      </c>
      <c r="F687" s="170" t="s">
        <v>783</v>
      </c>
      <c r="H687" s="169" t="s">
        <v>1</v>
      </c>
      <c r="K687" s="236"/>
      <c r="L687" s="168"/>
      <c r="M687" s="171"/>
      <c r="N687" s="172"/>
      <c r="O687" s="172"/>
      <c r="P687" s="172"/>
      <c r="Q687" s="172"/>
      <c r="R687" s="172"/>
      <c r="S687" s="172"/>
      <c r="T687" s="173"/>
      <c r="AT687" s="169" t="s">
        <v>186</v>
      </c>
      <c r="AU687" s="169" t="s">
        <v>80</v>
      </c>
      <c r="AV687" s="167" t="s">
        <v>76</v>
      </c>
      <c r="AW687" s="167" t="s">
        <v>29</v>
      </c>
      <c r="AX687" s="167" t="s">
        <v>72</v>
      </c>
      <c r="AY687" s="169" t="s">
        <v>176</v>
      </c>
    </row>
    <row r="688" spans="2:51" s="174" customFormat="1" ht="12">
      <c r="B688" s="175"/>
      <c r="D688" s="105" t="s">
        <v>186</v>
      </c>
      <c r="E688" s="176" t="s">
        <v>1</v>
      </c>
      <c r="F688" s="177" t="s">
        <v>784</v>
      </c>
      <c r="H688" s="178">
        <v>9.9</v>
      </c>
      <c r="K688" s="237"/>
      <c r="L688" s="175"/>
      <c r="M688" s="179"/>
      <c r="N688" s="180"/>
      <c r="O688" s="180"/>
      <c r="P688" s="180"/>
      <c r="Q688" s="180"/>
      <c r="R688" s="180"/>
      <c r="S688" s="180"/>
      <c r="T688" s="181"/>
      <c r="AT688" s="176" t="s">
        <v>186</v>
      </c>
      <c r="AU688" s="176" t="s">
        <v>80</v>
      </c>
      <c r="AV688" s="174" t="s">
        <v>80</v>
      </c>
      <c r="AW688" s="174" t="s">
        <v>29</v>
      </c>
      <c r="AX688" s="174" t="s">
        <v>72</v>
      </c>
      <c r="AY688" s="176" t="s">
        <v>176</v>
      </c>
    </row>
    <row r="689" spans="2:51" s="174" customFormat="1" ht="12">
      <c r="B689" s="175"/>
      <c r="D689" s="105" t="s">
        <v>186</v>
      </c>
      <c r="E689" s="176" t="s">
        <v>1</v>
      </c>
      <c r="F689" s="177" t="s">
        <v>785</v>
      </c>
      <c r="H689" s="178">
        <v>13.68</v>
      </c>
      <c r="K689" s="237"/>
      <c r="L689" s="175"/>
      <c r="M689" s="179"/>
      <c r="N689" s="180"/>
      <c r="O689" s="180"/>
      <c r="P689" s="180"/>
      <c r="Q689" s="180"/>
      <c r="R689" s="180"/>
      <c r="S689" s="180"/>
      <c r="T689" s="181"/>
      <c r="AT689" s="176" t="s">
        <v>186</v>
      </c>
      <c r="AU689" s="176" t="s">
        <v>80</v>
      </c>
      <c r="AV689" s="174" t="s">
        <v>80</v>
      </c>
      <c r="AW689" s="174" t="s">
        <v>29</v>
      </c>
      <c r="AX689" s="174" t="s">
        <v>72</v>
      </c>
      <c r="AY689" s="176" t="s">
        <v>176</v>
      </c>
    </row>
    <row r="690" spans="2:51" s="182" customFormat="1" ht="12">
      <c r="B690" s="183"/>
      <c r="D690" s="105" t="s">
        <v>186</v>
      </c>
      <c r="E690" s="184" t="s">
        <v>1</v>
      </c>
      <c r="F690" s="185" t="s">
        <v>191</v>
      </c>
      <c r="H690" s="186">
        <v>23.58</v>
      </c>
      <c r="K690" s="238"/>
      <c r="L690" s="183"/>
      <c r="M690" s="187"/>
      <c r="N690" s="188"/>
      <c r="O690" s="188"/>
      <c r="P690" s="188"/>
      <c r="Q690" s="188"/>
      <c r="R690" s="188"/>
      <c r="S690" s="188"/>
      <c r="T690" s="189"/>
      <c r="AT690" s="184" t="s">
        <v>186</v>
      </c>
      <c r="AU690" s="184" t="s">
        <v>80</v>
      </c>
      <c r="AV690" s="182" t="s">
        <v>86</v>
      </c>
      <c r="AW690" s="182" t="s">
        <v>29</v>
      </c>
      <c r="AX690" s="182" t="s">
        <v>76</v>
      </c>
      <c r="AY690" s="184" t="s">
        <v>176</v>
      </c>
    </row>
    <row r="691" spans="1:65" s="15" customFormat="1" ht="24.2" customHeight="1">
      <c r="A691" s="12"/>
      <c r="B691" s="13"/>
      <c r="C691" s="92" t="s">
        <v>536</v>
      </c>
      <c r="D691" s="92" t="s">
        <v>178</v>
      </c>
      <c r="E691" s="93" t="s">
        <v>786</v>
      </c>
      <c r="F691" s="94" t="s">
        <v>787</v>
      </c>
      <c r="G691" s="95" t="s">
        <v>181</v>
      </c>
      <c r="H691" s="96">
        <v>23.58</v>
      </c>
      <c r="I691" s="1">
        <v>0</v>
      </c>
      <c r="J691" s="97">
        <f>ROUND(I691*H691,2)</f>
        <v>0</v>
      </c>
      <c r="K691" s="95" t="s">
        <v>182</v>
      </c>
      <c r="L691" s="13"/>
      <c r="M691" s="98" t="s">
        <v>1</v>
      </c>
      <c r="N691" s="99" t="s">
        <v>37</v>
      </c>
      <c r="O691" s="100"/>
      <c r="P691" s="101">
        <f>O691*H691</f>
        <v>0</v>
      </c>
      <c r="Q691" s="101">
        <v>0</v>
      </c>
      <c r="R691" s="101">
        <f>Q691*H691</f>
        <v>0</v>
      </c>
      <c r="S691" s="101">
        <v>0</v>
      </c>
      <c r="T691" s="102">
        <f>S691*H691</f>
        <v>0</v>
      </c>
      <c r="U691" s="12"/>
      <c r="V691" s="12"/>
      <c r="W691" s="12"/>
      <c r="X691" s="12"/>
      <c r="Y691" s="12"/>
      <c r="Z691" s="12"/>
      <c r="AA691" s="12"/>
      <c r="AB691" s="12"/>
      <c r="AC691" s="12"/>
      <c r="AD691" s="12"/>
      <c r="AE691" s="12"/>
      <c r="AR691" s="103" t="s">
        <v>86</v>
      </c>
      <c r="AT691" s="103" t="s">
        <v>178</v>
      </c>
      <c r="AU691" s="103" t="s">
        <v>80</v>
      </c>
      <c r="AY691" s="5" t="s">
        <v>176</v>
      </c>
      <c r="BE691" s="104">
        <f>IF(N691="základní",J691,0)</f>
        <v>0</v>
      </c>
      <c r="BF691" s="104">
        <f>IF(N691="snížená",J691,0)</f>
        <v>0</v>
      </c>
      <c r="BG691" s="104">
        <f>IF(N691="zákl. přenesená",J691,0)</f>
        <v>0</v>
      </c>
      <c r="BH691" s="104">
        <f>IF(N691="sníž. přenesená",J691,0)</f>
        <v>0</v>
      </c>
      <c r="BI691" s="104">
        <f>IF(N691="nulová",J691,0)</f>
        <v>0</v>
      </c>
      <c r="BJ691" s="5" t="s">
        <v>76</v>
      </c>
      <c r="BK691" s="104">
        <f>ROUND(I691*H691,2)</f>
        <v>0</v>
      </c>
      <c r="BL691" s="5" t="s">
        <v>86</v>
      </c>
      <c r="BM691" s="103" t="s">
        <v>788</v>
      </c>
    </row>
    <row r="692" spans="2:51" s="167" customFormat="1" ht="12">
      <c r="B692" s="168"/>
      <c r="D692" s="105" t="s">
        <v>186</v>
      </c>
      <c r="E692" s="169" t="s">
        <v>1</v>
      </c>
      <c r="F692" s="170" t="s">
        <v>783</v>
      </c>
      <c r="H692" s="169" t="s">
        <v>1</v>
      </c>
      <c r="K692" s="236"/>
      <c r="L692" s="168"/>
      <c r="M692" s="171"/>
      <c r="N692" s="172"/>
      <c r="O692" s="172"/>
      <c r="P692" s="172"/>
      <c r="Q692" s="172"/>
      <c r="R692" s="172"/>
      <c r="S692" s="172"/>
      <c r="T692" s="173"/>
      <c r="AT692" s="169" t="s">
        <v>186</v>
      </c>
      <c r="AU692" s="169" t="s">
        <v>80</v>
      </c>
      <c r="AV692" s="167" t="s">
        <v>76</v>
      </c>
      <c r="AW692" s="167" t="s">
        <v>29</v>
      </c>
      <c r="AX692" s="167" t="s">
        <v>72</v>
      </c>
      <c r="AY692" s="169" t="s">
        <v>176</v>
      </c>
    </row>
    <row r="693" spans="2:51" s="174" customFormat="1" ht="12">
      <c r="B693" s="175"/>
      <c r="D693" s="105" t="s">
        <v>186</v>
      </c>
      <c r="E693" s="176" t="s">
        <v>1</v>
      </c>
      <c r="F693" s="177" t="s">
        <v>784</v>
      </c>
      <c r="H693" s="178">
        <v>9.9</v>
      </c>
      <c r="K693" s="237"/>
      <c r="L693" s="175"/>
      <c r="M693" s="179"/>
      <c r="N693" s="180"/>
      <c r="O693" s="180"/>
      <c r="P693" s="180"/>
      <c r="Q693" s="180"/>
      <c r="R693" s="180"/>
      <c r="S693" s="180"/>
      <c r="T693" s="181"/>
      <c r="AT693" s="176" t="s">
        <v>186</v>
      </c>
      <c r="AU693" s="176" t="s">
        <v>80</v>
      </c>
      <c r="AV693" s="174" t="s">
        <v>80</v>
      </c>
      <c r="AW693" s="174" t="s">
        <v>29</v>
      </c>
      <c r="AX693" s="174" t="s">
        <v>72</v>
      </c>
      <c r="AY693" s="176" t="s">
        <v>176</v>
      </c>
    </row>
    <row r="694" spans="2:51" s="174" customFormat="1" ht="12">
      <c r="B694" s="175"/>
      <c r="D694" s="105" t="s">
        <v>186</v>
      </c>
      <c r="E694" s="176" t="s">
        <v>1</v>
      </c>
      <c r="F694" s="177" t="s">
        <v>785</v>
      </c>
      <c r="H694" s="178">
        <v>13.68</v>
      </c>
      <c r="K694" s="237"/>
      <c r="L694" s="175"/>
      <c r="M694" s="179"/>
      <c r="N694" s="180"/>
      <c r="O694" s="180"/>
      <c r="P694" s="180"/>
      <c r="Q694" s="180"/>
      <c r="R694" s="180"/>
      <c r="S694" s="180"/>
      <c r="T694" s="181"/>
      <c r="AT694" s="176" t="s">
        <v>186</v>
      </c>
      <c r="AU694" s="176" t="s">
        <v>80</v>
      </c>
      <c r="AV694" s="174" t="s">
        <v>80</v>
      </c>
      <c r="AW694" s="174" t="s">
        <v>29</v>
      </c>
      <c r="AX694" s="174" t="s">
        <v>72</v>
      </c>
      <c r="AY694" s="176" t="s">
        <v>176</v>
      </c>
    </row>
    <row r="695" spans="2:51" s="182" customFormat="1" ht="12">
      <c r="B695" s="183"/>
      <c r="D695" s="105" t="s">
        <v>186</v>
      </c>
      <c r="E695" s="184" t="s">
        <v>1</v>
      </c>
      <c r="F695" s="185" t="s">
        <v>191</v>
      </c>
      <c r="H695" s="186">
        <v>23.58</v>
      </c>
      <c r="K695" s="238"/>
      <c r="L695" s="183"/>
      <c r="M695" s="187"/>
      <c r="N695" s="188"/>
      <c r="O695" s="188"/>
      <c r="P695" s="188"/>
      <c r="Q695" s="188"/>
      <c r="R695" s="188"/>
      <c r="S695" s="188"/>
      <c r="T695" s="189"/>
      <c r="AT695" s="184" t="s">
        <v>186</v>
      </c>
      <c r="AU695" s="184" t="s">
        <v>80</v>
      </c>
      <c r="AV695" s="182" t="s">
        <v>86</v>
      </c>
      <c r="AW695" s="182" t="s">
        <v>29</v>
      </c>
      <c r="AX695" s="182" t="s">
        <v>76</v>
      </c>
      <c r="AY695" s="184" t="s">
        <v>176</v>
      </c>
    </row>
    <row r="696" spans="1:65" s="15" customFormat="1" ht="24.2" customHeight="1">
      <c r="A696" s="12"/>
      <c r="B696" s="13"/>
      <c r="C696" s="92" t="s">
        <v>789</v>
      </c>
      <c r="D696" s="92" t="s">
        <v>178</v>
      </c>
      <c r="E696" s="93" t="s">
        <v>790</v>
      </c>
      <c r="F696" s="94" t="s">
        <v>791</v>
      </c>
      <c r="G696" s="95" t="s">
        <v>181</v>
      </c>
      <c r="H696" s="96">
        <v>531.33</v>
      </c>
      <c r="I696" s="1">
        <v>0</v>
      </c>
      <c r="J696" s="97">
        <f>ROUND(I696*H696,2)</f>
        <v>0</v>
      </c>
      <c r="K696" s="95" t="s">
        <v>182</v>
      </c>
      <c r="L696" s="13"/>
      <c r="M696" s="98" t="s">
        <v>1</v>
      </c>
      <c r="N696" s="99" t="s">
        <v>37</v>
      </c>
      <c r="O696" s="100"/>
      <c r="P696" s="101">
        <f>O696*H696</f>
        <v>0</v>
      </c>
      <c r="Q696" s="101">
        <v>0</v>
      </c>
      <c r="R696" s="101">
        <f>Q696*H696</f>
        <v>0</v>
      </c>
      <c r="S696" s="101">
        <v>0</v>
      </c>
      <c r="T696" s="102">
        <f>S696*H696</f>
        <v>0</v>
      </c>
      <c r="U696" s="12"/>
      <c r="V696" s="12"/>
      <c r="W696" s="12"/>
      <c r="X696" s="12"/>
      <c r="Y696" s="12"/>
      <c r="Z696" s="12"/>
      <c r="AA696" s="12"/>
      <c r="AB696" s="12"/>
      <c r="AC696" s="12"/>
      <c r="AD696" s="12"/>
      <c r="AE696" s="12"/>
      <c r="AR696" s="103" t="s">
        <v>86</v>
      </c>
      <c r="AT696" s="103" t="s">
        <v>178</v>
      </c>
      <c r="AU696" s="103" t="s">
        <v>80</v>
      </c>
      <c r="AY696" s="5" t="s">
        <v>176</v>
      </c>
      <c r="BE696" s="104">
        <f>IF(N696="základní",J696,0)</f>
        <v>0</v>
      </c>
      <c r="BF696" s="104">
        <f>IF(N696="snížená",J696,0)</f>
        <v>0</v>
      </c>
      <c r="BG696" s="104">
        <f>IF(N696="zákl. přenesená",J696,0)</f>
        <v>0</v>
      </c>
      <c r="BH696" s="104">
        <f>IF(N696="sníž. přenesená",J696,0)</f>
        <v>0</v>
      </c>
      <c r="BI696" s="104">
        <f>IF(N696="nulová",J696,0)</f>
        <v>0</v>
      </c>
      <c r="BJ696" s="5" t="s">
        <v>76</v>
      </c>
      <c r="BK696" s="104">
        <f>ROUND(I696*H696,2)</f>
        <v>0</v>
      </c>
      <c r="BL696" s="5" t="s">
        <v>86</v>
      </c>
      <c r="BM696" s="103" t="s">
        <v>792</v>
      </c>
    </row>
    <row r="697" spans="2:51" s="167" customFormat="1" ht="12">
      <c r="B697" s="168"/>
      <c r="D697" s="105" t="s">
        <v>186</v>
      </c>
      <c r="E697" s="169" t="s">
        <v>1</v>
      </c>
      <c r="F697" s="170" t="s">
        <v>783</v>
      </c>
      <c r="H697" s="169" t="s">
        <v>1</v>
      </c>
      <c r="K697" s="236"/>
      <c r="L697" s="168"/>
      <c r="M697" s="171"/>
      <c r="N697" s="172"/>
      <c r="O697" s="172"/>
      <c r="P697" s="172"/>
      <c r="Q697" s="172"/>
      <c r="R697" s="172"/>
      <c r="S697" s="172"/>
      <c r="T697" s="173"/>
      <c r="AT697" s="169" t="s">
        <v>186</v>
      </c>
      <c r="AU697" s="169" t="s">
        <v>80</v>
      </c>
      <c r="AV697" s="167" t="s">
        <v>76</v>
      </c>
      <c r="AW697" s="167" t="s">
        <v>29</v>
      </c>
      <c r="AX697" s="167" t="s">
        <v>72</v>
      </c>
      <c r="AY697" s="169" t="s">
        <v>176</v>
      </c>
    </row>
    <row r="698" spans="2:51" s="167" customFormat="1" ht="12">
      <c r="B698" s="168"/>
      <c r="D698" s="105" t="s">
        <v>186</v>
      </c>
      <c r="E698" s="169" t="s">
        <v>1</v>
      </c>
      <c r="F698" s="170" t="s">
        <v>793</v>
      </c>
      <c r="H698" s="169" t="s">
        <v>1</v>
      </c>
      <c r="K698" s="236"/>
      <c r="L698" s="168"/>
      <c r="M698" s="171"/>
      <c r="N698" s="172"/>
      <c r="O698" s="172"/>
      <c r="P698" s="172"/>
      <c r="Q698" s="172"/>
      <c r="R698" s="172"/>
      <c r="S698" s="172"/>
      <c r="T698" s="173"/>
      <c r="AT698" s="169" t="s">
        <v>186</v>
      </c>
      <c r="AU698" s="169" t="s">
        <v>80</v>
      </c>
      <c r="AV698" s="167" t="s">
        <v>76</v>
      </c>
      <c r="AW698" s="167" t="s">
        <v>29</v>
      </c>
      <c r="AX698" s="167" t="s">
        <v>72</v>
      </c>
      <c r="AY698" s="169" t="s">
        <v>176</v>
      </c>
    </row>
    <row r="699" spans="2:51" s="174" customFormat="1" ht="12">
      <c r="B699" s="175"/>
      <c r="D699" s="105" t="s">
        <v>186</v>
      </c>
      <c r="E699" s="176" t="s">
        <v>1</v>
      </c>
      <c r="F699" s="177" t="s">
        <v>794</v>
      </c>
      <c r="H699" s="178">
        <v>712.5</v>
      </c>
      <c r="K699" s="237"/>
      <c r="L699" s="175"/>
      <c r="M699" s="179"/>
      <c r="N699" s="180"/>
      <c r="O699" s="180"/>
      <c r="P699" s="180"/>
      <c r="Q699" s="180"/>
      <c r="R699" s="180"/>
      <c r="S699" s="180"/>
      <c r="T699" s="181"/>
      <c r="AT699" s="176" t="s">
        <v>186</v>
      </c>
      <c r="AU699" s="176" t="s">
        <v>80</v>
      </c>
      <c r="AV699" s="174" t="s">
        <v>80</v>
      </c>
      <c r="AW699" s="174" t="s">
        <v>29</v>
      </c>
      <c r="AX699" s="174" t="s">
        <v>72</v>
      </c>
      <c r="AY699" s="176" t="s">
        <v>176</v>
      </c>
    </row>
    <row r="700" spans="2:51" s="174" customFormat="1" ht="12">
      <c r="B700" s="175"/>
      <c r="D700" s="105" t="s">
        <v>186</v>
      </c>
      <c r="E700" s="176" t="s">
        <v>1</v>
      </c>
      <c r="F700" s="177" t="s">
        <v>416</v>
      </c>
      <c r="H700" s="178">
        <v>-124.74</v>
      </c>
      <c r="K700" s="237"/>
      <c r="L700" s="175"/>
      <c r="M700" s="179"/>
      <c r="N700" s="180"/>
      <c r="O700" s="180"/>
      <c r="P700" s="180"/>
      <c r="Q700" s="180"/>
      <c r="R700" s="180"/>
      <c r="S700" s="180"/>
      <c r="T700" s="181"/>
      <c r="AT700" s="176" t="s">
        <v>186</v>
      </c>
      <c r="AU700" s="176" t="s">
        <v>80</v>
      </c>
      <c r="AV700" s="174" t="s">
        <v>80</v>
      </c>
      <c r="AW700" s="174" t="s">
        <v>29</v>
      </c>
      <c r="AX700" s="174" t="s">
        <v>72</v>
      </c>
      <c r="AY700" s="176" t="s">
        <v>176</v>
      </c>
    </row>
    <row r="701" spans="2:51" s="174" customFormat="1" ht="12">
      <c r="B701" s="175"/>
      <c r="D701" s="105" t="s">
        <v>186</v>
      </c>
      <c r="E701" s="176" t="s">
        <v>1</v>
      </c>
      <c r="F701" s="177" t="s">
        <v>795</v>
      </c>
      <c r="H701" s="178">
        <v>-17.55</v>
      </c>
      <c r="K701" s="237"/>
      <c r="L701" s="175"/>
      <c r="M701" s="179"/>
      <c r="N701" s="180"/>
      <c r="O701" s="180"/>
      <c r="P701" s="180"/>
      <c r="Q701" s="180"/>
      <c r="R701" s="180"/>
      <c r="S701" s="180"/>
      <c r="T701" s="181"/>
      <c r="AT701" s="176" t="s">
        <v>186</v>
      </c>
      <c r="AU701" s="176" t="s">
        <v>80</v>
      </c>
      <c r="AV701" s="174" t="s">
        <v>80</v>
      </c>
      <c r="AW701" s="174" t="s">
        <v>29</v>
      </c>
      <c r="AX701" s="174" t="s">
        <v>72</v>
      </c>
      <c r="AY701" s="176" t="s">
        <v>176</v>
      </c>
    </row>
    <row r="702" spans="2:51" s="174" customFormat="1" ht="12">
      <c r="B702" s="175"/>
      <c r="D702" s="105" t="s">
        <v>186</v>
      </c>
      <c r="E702" s="176" t="s">
        <v>1</v>
      </c>
      <c r="F702" s="177" t="s">
        <v>796</v>
      </c>
      <c r="H702" s="178">
        <v>-38.88</v>
      </c>
      <c r="K702" s="237"/>
      <c r="L702" s="175"/>
      <c r="M702" s="179"/>
      <c r="N702" s="180"/>
      <c r="O702" s="180"/>
      <c r="P702" s="180"/>
      <c r="Q702" s="180"/>
      <c r="R702" s="180"/>
      <c r="S702" s="180"/>
      <c r="T702" s="181"/>
      <c r="AT702" s="176" t="s">
        <v>186</v>
      </c>
      <c r="AU702" s="176" t="s">
        <v>80</v>
      </c>
      <c r="AV702" s="174" t="s">
        <v>80</v>
      </c>
      <c r="AW702" s="174" t="s">
        <v>29</v>
      </c>
      <c r="AX702" s="174" t="s">
        <v>72</v>
      </c>
      <c r="AY702" s="176" t="s">
        <v>176</v>
      </c>
    </row>
    <row r="703" spans="2:51" s="182" customFormat="1" ht="12">
      <c r="B703" s="183"/>
      <c r="D703" s="105" t="s">
        <v>186</v>
      </c>
      <c r="E703" s="184" t="s">
        <v>1</v>
      </c>
      <c r="F703" s="185" t="s">
        <v>191</v>
      </c>
      <c r="H703" s="186">
        <v>531.33</v>
      </c>
      <c r="K703" s="238"/>
      <c r="L703" s="183"/>
      <c r="M703" s="187"/>
      <c r="N703" s="188"/>
      <c r="O703" s="188"/>
      <c r="P703" s="188"/>
      <c r="Q703" s="188"/>
      <c r="R703" s="188"/>
      <c r="S703" s="188"/>
      <c r="T703" s="189"/>
      <c r="AT703" s="184" t="s">
        <v>186</v>
      </c>
      <c r="AU703" s="184" t="s">
        <v>80</v>
      </c>
      <c r="AV703" s="182" t="s">
        <v>86</v>
      </c>
      <c r="AW703" s="182" t="s">
        <v>29</v>
      </c>
      <c r="AX703" s="182" t="s">
        <v>76</v>
      </c>
      <c r="AY703" s="184" t="s">
        <v>176</v>
      </c>
    </row>
    <row r="704" spans="1:65" s="15" customFormat="1" ht="24.2" customHeight="1">
      <c r="A704" s="12"/>
      <c r="B704" s="13"/>
      <c r="C704" s="92" t="s">
        <v>547</v>
      </c>
      <c r="D704" s="92" t="s">
        <v>178</v>
      </c>
      <c r="E704" s="93" t="s">
        <v>797</v>
      </c>
      <c r="F704" s="94" t="s">
        <v>798</v>
      </c>
      <c r="G704" s="95" t="s">
        <v>181</v>
      </c>
      <c r="H704" s="96">
        <v>2.291</v>
      </c>
      <c r="I704" s="1">
        <v>0</v>
      </c>
      <c r="J704" s="97">
        <f>ROUND(I704*H704,2)</f>
        <v>0</v>
      </c>
      <c r="K704" s="95" t="s">
        <v>182</v>
      </c>
      <c r="L704" s="13"/>
      <c r="M704" s="98" t="s">
        <v>1</v>
      </c>
      <c r="N704" s="99" t="s">
        <v>37</v>
      </c>
      <c r="O704" s="100"/>
      <c r="P704" s="101">
        <f>O704*H704</f>
        <v>0</v>
      </c>
      <c r="Q704" s="101">
        <v>0</v>
      </c>
      <c r="R704" s="101">
        <f>Q704*H704</f>
        <v>0</v>
      </c>
      <c r="S704" s="101">
        <v>0</v>
      </c>
      <c r="T704" s="102">
        <f>S704*H704</f>
        <v>0</v>
      </c>
      <c r="U704" s="12"/>
      <c r="V704" s="12"/>
      <c r="W704" s="12"/>
      <c r="X704" s="12"/>
      <c r="Y704" s="12"/>
      <c r="Z704" s="12"/>
      <c r="AA704" s="12"/>
      <c r="AB704" s="12"/>
      <c r="AC704" s="12"/>
      <c r="AD704" s="12"/>
      <c r="AE704" s="12"/>
      <c r="AR704" s="103" t="s">
        <v>86</v>
      </c>
      <c r="AT704" s="103" t="s">
        <v>178</v>
      </c>
      <c r="AU704" s="103" t="s">
        <v>80</v>
      </c>
      <c r="AY704" s="5" t="s">
        <v>176</v>
      </c>
      <c r="BE704" s="104">
        <f>IF(N704="základní",J704,0)</f>
        <v>0</v>
      </c>
      <c r="BF704" s="104">
        <f>IF(N704="snížená",J704,0)</f>
        <v>0</v>
      </c>
      <c r="BG704" s="104">
        <f>IF(N704="zákl. přenesená",J704,0)</f>
        <v>0</v>
      </c>
      <c r="BH704" s="104">
        <f>IF(N704="sníž. přenesená",J704,0)</f>
        <v>0</v>
      </c>
      <c r="BI704" s="104">
        <f>IF(N704="nulová",J704,0)</f>
        <v>0</v>
      </c>
      <c r="BJ704" s="5" t="s">
        <v>76</v>
      </c>
      <c r="BK704" s="104">
        <f>ROUND(I704*H704,2)</f>
        <v>0</v>
      </c>
      <c r="BL704" s="5" t="s">
        <v>86</v>
      </c>
      <c r="BM704" s="103" t="s">
        <v>799</v>
      </c>
    </row>
    <row r="705" spans="2:51" s="167" customFormat="1" ht="12">
      <c r="B705" s="168"/>
      <c r="D705" s="105" t="s">
        <v>186</v>
      </c>
      <c r="E705" s="169" t="s">
        <v>1</v>
      </c>
      <c r="F705" s="170" t="s">
        <v>800</v>
      </c>
      <c r="H705" s="169" t="s">
        <v>1</v>
      </c>
      <c r="K705" s="236"/>
      <c r="L705" s="168"/>
      <c r="M705" s="171"/>
      <c r="N705" s="172"/>
      <c r="O705" s="172"/>
      <c r="P705" s="172"/>
      <c r="Q705" s="172"/>
      <c r="R705" s="172"/>
      <c r="S705" s="172"/>
      <c r="T705" s="173"/>
      <c r="AT705" s="169" t="s">
        <v>186</v>
      </c>
      <c r="AU705" s="169" t="s">
        <v>80</v>
      </c>
      <c r="AV705" s="167" t="s">
        <v>76</v>
      </c>
      <c r="AW705" s="167" t="s">
        <v>29</v>
      </c>
      <c r="AX705" s="167" t="s">
        <v>72</v>
      </c>
      <c r="AY705" s="169" t="s">
        <v>176</v>
      </c>
    </row>
    <row r="706" spans="2:51" s="174" customFormat="1" ht="12">
      <c r="B706" s="175"/>
      <c r="D706" s="105" t="s">
        <v>186</v>
      </c>
      <c r="E706" s="176" t="s">
        <v>1</v>
      </c>
      <c r="F706" s="177" t="s">
        <v>314</v>
      </c>
      <c r="H706" s="178">
        <v>1.44</v>
      </c>
      <c r="K706" s="237"/>
      <c r="L706" s="175"/>
      <c r="M706" s="179"/>
      <c r="N706" s="180"/>
      <c r="O706" s="180"/>
      <c r="P706" s="180"/>
      <c r="Q706" s="180"/>
      <c r="R706" s="180"/>
      <c r="S706" s="180"/>
      <c r="T706" s="181"/>
      <c r="AT706" s="176" t="s">
        <v>186</v>
      </c>
      <c r="AU706" s="176" t="s">
        <v>80</v>
      </c>
      <c r="AV706" s="174" t="s">
        <v>80</v>
      </c>
      <c r="AW706" s="174" t="s">
        <v>29</v>
      </c>
      <c r="AX706" s="174" t="s">
        <v>72</v>
      </c>
      <c r="AY706" s="176" t="s">
        <v>176</v>
      </c>
    </row>
    <row r="707" spans="2:51" s="174" customFormat="1" ht="12">
      <c r="B707" s="175"/>
      <c r="D707" s="105" t="s">
        <v>186</v>
      </c>
      <c r="E707" s="176" t="s">
        <v>1</v>
      </c>
      <c r="F707" s="177" t="s">
        <v>801</v>
      </c>
      <c r="H707" s="178">
        <v>0.851</v>
      </c>
      <c r="K707" s="237"/>
      <c r="L707" s="175"/>
      <c r="M707" s="179"/>
      <c r="N707" s="180"/>
      <c r="O707" s="180"/>
      <c r="P707" s="180"/>
      <c r="Q707" s="180"/>
      <c r="R707" s="180"/>
      <c r="S707" s="180"/>
      <c r="T707" s="181"/>
      <c r="AT707" s="176" t="s">
        <v>186</v>
      </c>
      <c r="AU707" s="176" t="s">
        <v>80</v>
      </c>
      <c r="AV707" s="174" t="s">
        <v>80</v>
      </c>
      <c r="AW707" s="174" t="s">
        <v>29</v>
      </c>
      <c r="AX707" s="174" t="s">
        <v>72</v>
      </c>
      <c r="AY707" s="176" t="s">
        <v>176</v>
      </c>
    </row>
    <row r="708" spans="2:51" s="182" customFormat="1" ht="12">
      <c r="B708" s="183"/>
      <c r="D708" s="105" t="s">
        <v>186</v>
      </c>
      <c r="E708" s="184" t="s">
        <v>1</v>
      </c>
      <c r="F708" s="185" t="s">
        <v>191</v>
      </c>
      <c r="H708" s="186">
        <v>2.291</v>
      </c>
      <c r="K708" s="238"/>
      <c r="L708" s="183"/>
      <c r="M708" s="187"/>
      <c r="N708" s="188"/>
      <c r="O708" s="188"/>
      <c r="P708" s="188"/>
      <c r="Q708" s="188"/>
      <c r="R708" s="188"/>
      <c r="S708" s="188"/>
      <c r="T708" s="189"/>
      <c r="AT708" s="184" t="s">
        <v>186</v>
      </c>
      <c r="AU708" s="184" t="s">
        <v>80</v>
      </c>
      <c r="AV708" s="182" t="s">
        <v>86</v>
      </c>
      <c r="AW708" s="182" t="s">
        <v>29</v>
      </c>
      <c r="AX708" s="182" t="s">
        <v>76</v>
      </c>
      <c r="AY708" s="184" t="s">
        <v>176</v>
      </c>
    </row>
    <row r="709" spans="1:65" s="15" customFormat="1" ht="24.2" customHeight="1">
      <c r="A709" s="12"/>
      <c r="B709" s="13"/>
      <c r="C709" s="92" t="s">
        <v>802</v>
      </c>
      <c r="D709" s="92" t="s">
        <v>178</v>
      </c>
      <c r="E709" s="93" t="s">
        <v>803</v>
      </c>
      <c r="F709" s="94" t="s">
        <v>804</v>
      </c>
      <c r="G709" s="95" t="s">
        <v>181</v>
      </c>
      <c r="H709" s="96">
        <v>252.18</v>
      </c>
      <c r="I709" s="1">
        <v>0</v>
      </c>
      <c r="J709" s="97">
        <f>ROUND(I709*H709,2)</f>
        <v>0</v>
      </c>
      <c r="K709" s="95" t="s">
        <v>182</v>
      </c>
      <c r="L709" s="13"/>
      <c r="M709" s="98" t="s">
        <v>1</v>
      </c>
      <c r="N709" s="99" t="s">
        <v>37</v>
      </c>
      <c r="O709" s="100"/>
      <c r="P709" s="101">
        <f>O709*H709</f>
        <v>0</v>
      </c>
      <c r="Q709" s="101">
        <v>0</v>
      </c>
      <c r="R709" s="101">
        <f>Q709*H709</f>
        <v>0</v>
      </c>
      <c r="S709" s="101">
        <v>0</v>
      </c>
      <c r="T709" s="102">
        <f>S709*H709</f>
        <v>0</v>
      </c>
      <c r="U709" s="12"/>
      <c r="V709" s="12"/>
      <c r="W709" s="12"/>
      <c r="X709" s="12"/>
      <c r="Y709" s="12"/>
      <c r="Z709" s="12"/>
      <c r="AA709" s="12"/>
      <c r="AB709" s="12"/>
      <c r="AC709" s="12"/>
      <c r="AD709" s="12"/>
      <c r="AE709" s="12"/>
      <c r="AR709" s="103" t="s">
        <v>86</v>
      </c>
      <c r="AT709" s="103" t="s">
        <v>178</v>
      </c>
      <c r="AU709" s="103" t="s">
        <v>80</v>
      </c>
      <c r="AY709" s="5" t="s">
        <v>176</v>
      </c>
      <c r="BE709" s="104">
        <f>IF(N709="základní",J709,0)</f>
        <v>0</v>
      </c>
      <c r="BF709" s="104">
        <f>IF(N709="snížená",J709,0)</f>
        <v>0</v>
      </c>
      <c r="BG709" s="104">
        <f>IF(N709="zákl. přenesená",J709,0)</f>
        <v>0</v>
      </c>
      <c r="BH709" s="104">
        <f>IF(N709="sníž. přenesená",J709,0)</f>
        <v>0</v>
      </c>
      <c r="BI709" s="104">
        <f>IF(N709="nulová",J709,0)</f>
        <v>0</v>
      </c>
      <c r="BJ709" s="5" t="s">
        <v>76</v>
      </c>
      <c r="BK709" s="104">
        <f>ROUND(I709*H709,2)</f>
        <v>0</v>
      </c>
      <c r="BL709" s="5" t="s">
        <v>86</v>
      </c>
      <c r="BM709" s="103" t="s">
        <v>805</v>
      </c>
    </row>
    <row r="710" spans="2:51" s="167" customFormat="1" ht="12">
      <c r="B710" s="168"/>
      <c r="D710" s="105" t="s">
        <v>186</v>
      </c>
      <c r="E710" s="169" t="s">
        <v>1</v>
      </c>
      <c r="F710" s="170" t="s">
        <v>806</v>
      </c>
      <c r="H710" s="169" t="s">
        <v>1</v>
      </c>
      <c r="K710" s="236"/>
      <c r="L710" s="168"/>
      <c r="M710" s="171"/>
      <c r="N710" s="172"/>
      <c r="O710" s="172"/>
      <c r="P710" s="172"/>
      <c r="Q710" s="172"/>
      <c r="R710" s="172"/>
      <c r="S710" s="172"/>
      <c r="T710" s="173"/>
      <c r="AT710" s="169" t="s">
        <v>186</v>
      </c>
      <c r="AU710" s="169" t="s">
        <v>80</v>
      </c>
      <c r="AV710" s="167" t="s">
        <v>76</v>
      </c>
      <c r="AW710" s="167" t="s">
        <v>29</v>
      </c>
      <c r="AX710" s="167" t="s">
        <v>72</v>
      </c>
      <c r="AY710" s="169" t="s">
        <v>176</v>
      </c>
    </row>
    <row r="711" spans="2:51" s="174" customFormat="1" ht="12">
      <c r="B711" s="175"/>
      <c r="D711" s="105" t="s">
        <v>186</v>
      </c>
      <c r="E711" s="176" t="s">
        <v>1</v>
      </c>
      <c r="F711" s="177" t="s">
        <v>807</v>
      </c>
      <c r="H711" s="178">
        <v>11.34</v>
      </c>
      <c r="K711" s="237"/>
      <c r="L711" s="175"/>
      <c r="M711" s="179"/>
      <c r="N711" s="180"/>
      <c r="O711" s="180"/>
      <c r="P711" s="180"/>
      <c r="Q711" s="180"/>
      <c r="R711" s="180"/>
      <c r="S711" s="180"/>
      <c r="T711" s="181"/>
      <c r="AT711" s="176" t="s">
        <v>186</v>
      </c>
      <c r="AU711" s="176" t="s">
        <v>80</v>
      </c>
      <c r="AV711" s="174" t="s">
        <v>80</v>
      </c>
      <c r="AW711" s="174" t="s">
        <v>29</v>
      </c>
      <c r="AX711" s="174" t="s">
        <v>72</v>
      </c>
      <c r="AY711" s="176" t="s">
        <v>176</v>
      </c>
    </row>
    <row r="712" spans="2:51" s="174" customFormat="1" ht="12">
      <c r="B712" s="175"/>
      <c r="D712" s="105" t="s">
        <v>186</v>
      </c>
      <c r="E712" s="176" t="s">
        <v>1</v>
      </c>
      <c r="F712" s="177" t="s">
        <v>808</v>
      </c>
      <c r="H712" s="178">
        <v>6.48</v>
      </c>
      <c r="K712" s="237"/>
      <c r="L712" s="175"/>
      <c r="M712" s="179"/>
      <c r="N712" s="180"/>
      <c r="O712" s="180"/>
      <c r="P712" s="180"/>
      <c r="Q712" s="180"/>
      <c r="R712" s="180"/>
      <c r="S712" s="180"/>
      <c r="T712" s="181"/>
      <c r="AT712" s="176" t="s">
        <v>186</v>
      </c>
      <c r="AU712" s="176" t="s">
        <v>80</v>
      </c>
      <c r="AV712" s="174" t="s">
        <v>80</v>
      </c>
      <c r="AW712" s="174" t="s">
        <v>29</v>
      </c>
      <c r="AX712" s="174" t="s">
        <v>72</v>
      </c>
      <c r="AY712" s="176" t="s">
        <v>176</v>
      </c>
    </row>
    <row r="713" spans="2:51" s="174" customFormat="1" ht="12">
      <c r="B713" s="175"/>
      <c r="D713" s="105" t="s">
        <v>186</v>
      </c>
      <c r="E713" s="176" t="s">
        <v>1</v>
      </c>
      <c r="F713" s="177" t="s">
        <v>809</v>
      </c>
      <c r="H713" s="178">
        <v>68.04</v>
      </c>
      <c r="K713" s="237"/>
      <c r="L713" s="175"/>
      <c r="M713" s="179"/>
      <c r="N713" s="180"/>
      <c r="O713" s="180"/>
      <c r="P713" s="180"/>
      <c r="Q713" s="180"/>
      <c r="R713" s="180"/>
      <c r="S713" s="180"/>
      <c r="T713" s="181"/>
      <c r="AT713" s="176" t="s">
        <v>186</v>
      </c>
      <c r="AU713" s="176" t="s">
        <v>80</v>
      </c>
      <c r="AV713" s="174" t="s">
        <v>80</v>
      </c>
      <c r="AW713" s="174" t="s">
        <v>29</v>
      </c>
      <c r="AX713" s="174" t="s">
        <v>72</v>
      </c>
      <c r="AY713" s="176" t="s">
        <v>176</v>
      </c>
    </row>
    <row r="714" spans="2:51" s="174" customFormat="1" ht="12">
      <c r="B714" s="175"/>
      <c r="D714" s="105" t="s">
        <v>186</v>
      </c>
      <c r="E714" s="176" t="s">
        <v>1</v>
      </c>
      <c r="F714" s="177" t="s">
        <v>810</v>
      </c>
      <c r="H714" s="178">
        <v>83.16</v>
      </c>
      <c r="K714" s="237"/>
      <c r="L714" s="175"/>
      <c r="M714" s="179"/>
      <c r="N714" s="180"/>
      <c r="O714" s="180"/>
      <c r="P714" s="180"/>
      <c r="Q714" s="180"/>
      <c r="R714" s="180"/>
      <c r="S714" s="180"/>
      <c r="T714" s="181"/>
      <c r="AT714" s="176" t="s">
        <v>186</v>
      </c>
      <c r="AU714" s="176" t="s">
        <v>80</v>
      </c>
      <c r="AV714" s="174" t="s">
        <v>80</v>
      </c>
      <c r="AW714" s="174" t="s">
        <v>29</v>
      </c>
      <c r="AX714" s="174" t="s">
        <v>72</v>
      </c>
      <c r="AY714" s="176" t="s">
        <v>176</v>
      </c>
    </row>
    <row r="715" spans="2:51" s="174" customFormat="1" ht="12">
      <c r="B715" s="175"/>
      <c r="D715" s="105" t="s">
        <v>186</v>
      </c>
      <c r="E715" s="176" t="s">
        <v>1</v>
      </c>
      <c r="F715" s="177" t="s">
        <v>810</v>
      </c>
      <c r="H715" s="178">
        <v>83.16</v>
      </c>
      <c r="K715" s="237"/>
      <c r="L715" s="175"/>
      <c r="M715" s="179"/>
      <c r="N715" s="180"/>
      <c r="O715" s="180"/>
      <c r="P715" s="180"/>
      <c r="Q715" s="180"/>
      <c r="R715" s="180"/>
      <c r="S715" s="180"/>
      <c r="T715" s="181"/>
      <c r="AT715" s="176" t="s">
        <v>186</v>
      </c>
      <c r="AU715" s="176" t="s">
        <v>80</v>
      </c>
      <c r="AV715" s="174" t="s">
        <v>80</v>
      </c>
      <c r="AW715" s="174" t="s">
        <v>29</v>
      </c>
      <c r="AX715" s="174" t="s">
        <v>72</v>
      </c>
      <c r="AY715" s="176" t="s">
        <v>176</v>
      </c>
    </row>
    <row r="716" spans="2:51" s="182" customFormat="1" ht="12">
      <c r="B716" s="183"/>
      <c r="D716" s="105" t="s">
        <v>186</v>
      </c>
      <c r="E716" s="184" t="s">
        <v>1</v>
      </c>
      <c r="F716" s="185" t="s">
        <v>191</v>
      </c>
      <c r="H716" s="186">
        <v>252.18</v>
      </c>
      <c r="K716" s="238"/>
      <c r="L716" s="183"/>
      <c r="M716" s="187"/>
      <c r="N716" s="188"/>
      <c r="O716" s="188"/>
      <c r="P716" s="188"/>
      <c r="Q716" s="188"/>
      <c r="R716" s="188"/>
      <c r="S716" s="188"/>
      <c r="T716" s="189"/>
      <c r="AT716" s="184" t="s">
        <v>186</v>
      </c>
      <c r="AU716" s="184" t="s">
        <v>80</v>
      </c>
      <c r="AV716" s="182" t="s">
        <v>86</v>
      </c>
      <c r="AW716" s="182" t="s">
        <v>29</v>
      </c>
      <c r="AX716" s="182" t="s">
        <v>76</v>
      </c>
      <c r="AY716" s="184" t="s">
        <v>176</v>
      </c>
    </row>
    <row r="717" spans="1:65" s="15" customFormat="1" ht="24.2" customHeight="1">
      <c r="A717" s="12"/>
      <c r="B717" s="13"/>
      <c r="C717" s="92" t="s">
        <v>552</v>
      </c>
      <c r="D717" s="92" t="s">
        <v>178</v>
      </c>
      <c r="E717" s="93" t="s">
        <v>811</v>
      </c>
      <c r="F717" s="94" t="s">
        <v>812</v>
      </c>
      <c r="G717" s="95" t="s">
        <v>181</v>
      </c>
      <c r="H717" s="96">
        <v>4.32</v>
      </c>
      <c r="I717" s="1">
        <v>0</v>
      </c>
      <c r="J717" s="97">
        <f>ROUND(I717*H717,2)</f>
        <v>0</v>
      </c>
      <c r="K717" s="95" t="s">
        <v>182</v>
      </c>
      <c r="L717" s="13"/>
      <c r="M717" s="98" t="s">
        <v>1</v>
      </c>
      <c r="N717" s="99" t="s">
        <v>37</v>
      </c>
      <c r="O717" s="100"/>
      <c r="P717" s="101">
        <f>O717*H717</f>
        <v>0</v>
      </c>
      <c r="Q717" s="101">
        <v>0</v>
      </c>
      <c r="R717" s="101">
        <f>Q717*H717</f>
        <v>0</v>
      </c>
      <c r="S717" s="101">
        <v>0</v>
      </c>
      <c r="T717" s="102">
        <f>S717*H717</f>
        <v>0</v>
      </c>
      <c r="U717" s="12"/>
      <c r="V717" s="12"/>
      <c r="W717" s="12"/>
      <c r="X717" s="12"/>
      <c r="Y717" s="12"/>
      <c r="Z717" s="12"/>
      <c r="AA717" s="12"/>
      <c r="AB717" s="12"/>
      <c r="AC717" s="12"/>
      <c r="AD717" s="12"/>
      <c r="AE717" s="12"/>
      <c r="AR717" s="103" t="s">
        <v>86</v>
      </c>
      <c r="AT717" s="103" t="s">
        <v>178</v>
      </c>
      <c r="AU717" s="103" t="s">
        <v>80</v>
      </c>
      <c r="AY717" s="5" t="s">
        <v>176</v>
      </c>
      <c r="BE717" s="104">
        <f>IF(N717="základní",J717,0)</f>
        <v>0</v>
      </c>
      <c r="BF717" s="104">
        <f>IF(N717="snížená",J717,0)</f>
        <v>0</v>
      </c>
      <c r="BG717" s="104">
        <f>IF(N717="zákl. přenesená",J717,0)</f>
        <v>0</v>
      </c>
      <c r="BH717" s="104">
        <f>IF(N717="sníž. přenesená",J717,0)</f>
        <v>0</v>
      </c>
      <c r="BI717" s="104">
        <f>IF(N717="nulová",J717,0)</f>
        <v>0</v>
      </c>
      <c r="BJ717" s="5" t="s">
        <v>76</v>
      </c>
      <c r="BK717" s="104">
        <f>ROUND(I717*H717,2)</f>
        <v>0</v>
      </c>
      <c r="BL717" s="5" t="s">
        <v>86</v>
      </c>
      <c r="BM717" s="103" t="s">
        <v>813</v>
      </c>
    </row>
    <row r="718" spans="2:51" s="167" customFormat="1" ht="12">
      <c r="B718" s="168"/>
      <c r="D718" s="105" t="s">
        <v>186</v>
      </c>
      <c r="E718" s="169" t="s">
        <v>1</v>
      </c>
      <c r="F718" s="170" t="s">
        <v>814</v>
      </c>
      <c r="H718" s="169" t="s">
        <v>1</v>
      </c>
      <c r="K718" s="236"/>
      <c r="L718" s="168"/>
      <c r="M718" s="171"/>
      <c r="N718" s="172"/>
      <c r="O718" s="172"/>
      <c r="P718" s="172"/>
      <c r="Q718" s="172"/>
      <c r="R718" s="172"/>
      <c r="S718" s="172"/>
      <c r="T718" s="173"/>
      <c r="AT718" s="169" t="s">
        <v>186</v>
      </c>
      <c r="AU718" s="169" t="s">
        <v>80</v>
      </c>
      <c r="AV718" s="167" t="s">
        <v>76</v>
      </c>
      <c r="AW718" s="167" t="s">
        <v>29</v>
      </c>
      <c r="AX718" s="167" t="s">
        <v>72</v>
      </c>
      <c r="AY718" s="169" t="s">
        <v>176</v>
      </c>
    </row>
    <row r="719" spans="2:51" s="174" customFormat="1" ht="12">
      <c r="B719" s="175"/>
      <c r="D719" s="105" t="s">
        <v>186</v>
      </c>
      <c r="E719" s="176" t="s">
        <v>1</v>
      </c>
      <c r="F719" s="177" t="s">
        <v>317</v>
      </c>
      <c r="H719" s="178">
        <v>4.32</v>
      </c>
      <c r="K719" s="237"/>
      <c r="L719" s="175"/>
      <c r="M719" s="179"/>
      <c r="N719" s="180"/>
      <c r="O719" s="180"/>
      <c r="P719" s="180"/>
      <c r="Q719" s="180"/>
      <c r="R719" s="180"/>
      <c r="S719" s="180"/>
      <c r="T719" s="181"/>
      <c r="AT719" s="176" t="s">
        <v>186</v>
      </c>
      <c r="AU719" s="176" t="s">
        <v>80</v>
      </c>
      <c r="AV719" s="174" t="s">
        <v>80</v>
      </c>
      <c r="AW719" s="174" t="s">
        <v>29</v>
      </c>
      <c r="AX719" s="174" t="s">
        <v>72</v>
      </c>
      <c r="AY719" s="176" t="s">
        <v>176</v>
      </c>
    </row>
    <row r="720" spans="2:51" s="182" customFormat="1" ht="12">
      <c r="B720" s="183"/>
      <c r="D720" s="105" t="s">
        <v>186</v>
      </c>
      <c r="E720" s="184" t="s">
        <v>1</v>
      </c>
      <c r="F720" s="185" t="s">
        <v>191</v>
      </c>
      <c r="H720" s="186">
        <v>4.32</v>
      </c>
      <c r="K720" s="238"/>
      <c r="L720" s="183"/>
      <c r="M720" s="187"/>
      <c r="N720" s="188"/>
      <c r="O720" s="188"/>
      <c r="P720" s="188"/>
      <c r="Q720" s="188"/>
      <c r="R720" s="188"/>
      <c r="S720" s="188"/>
      <c r="T720" s="189"/>
      <c r="AT720" s="184" t="s">
        <v>186</v>
      </c>
      <c r="AU720" s="184" t="s">
        <v>80</v>
      </c>
      <c r="AV720" s="182" t="s">
        <v>86</v>
      </c>
      <c r="AW720" s="182" t="s">
        <v>29</v>
      </c>
      <c r="AX720" s="182" t="s">
        <v>76</v>
      </c>
      <c r="AY720" s="184" t="s">
        <v>176</v>
      </c>
    </row>
    <row r="721" spans="1:65" s="15" customFormat="1" ht="24.2" customHeight="1">
      <c r="A721" s="12"/>
      <c r="B721" s="13"/>
      <c r="C721" s="92" t="s">
        <v>815</v>
      </c>
      <c r="D721" s="92" t="s">
        <v>178</v>
      </c>
      <c r="E721" s="93" t="s">
        <v>816</v>
      </c>
      <c r="F721" s="94" t="s">
        <v>817</v>
      </c>
      <c r="G721" s="95" t="s">
        <v>181</v>
      </c>
      <c r="H721" s="96">
        <v>24.878</v>
      </c>
      <c r="I721" s="1">
        <v>0</v>
      </c>
      <c r="J721" s="97">
        <f>ROUND(I721*H721,2)</f>
        <v>0</v>
      </c>
      <c r="K721" s="95" t="s">
        <v>182</v>
      </c>
      <c r="L721" s="13"/>
      <c r="M721" s="98" t="s">
        <v>1</v>
      </c>
      <c r="N721" s="99" t="s">
        <v>37</v>
      </c>
      <c r="O721" s="100"/>
      <c r="P721" s="101">
        <f>O721*H721</f>
        <v>0</v>
      </c>
      <c r="Q721" s="101">
        <v>0</v>
      </c>
      <c r="R721" s="101">
        <f>Q721*H721</f>
        <v>0</v>
      </c>
      <c r="S721" s="101">
        <v>0</v>
      </c>
      <c r="T721" s="102">
        <f>S721*H721</f>
        <v>0</v>
      </c>
      <c r="U721" s="12"/>
      <c r="V721" s="12"/>
      <c r="W721" s="12"/>
      <c r="X721" s="12"/>
      <c r="Y721" s="12"/>
      <c r="Z721" s="12"/>
      <c r="AA721" s="12"/>
      <c r="AB721" s="12"/>
      <c r="AC721" s="12"/>
      <c r="AD721" s="12"/>
      <c r="AE721" s="12"/>
      <c r="AR721" s="103" t="s">
        <v>86</v>
      </c>
      <c r="AT721" s="103" t="s">
        <v>178</v>
      </c>
      <c r="AU721" s="103" t="s">
        <v>80</v>
      </c>
      <c r="AY721" s="5" t="s">
        <v>176</v>
      </c>
      <c r="BE721" s="104">
        <f>IF(N721="základní",J721,0)</f>
        <v>0</v>
      </c>
      <c r="BF721" s="104">
        <f>IF(N721="snížená",J721,0)</f>
        <v>0</v>
      </c>
      <c r="BG721" s="104">
        <f>IF(N721="zákl. přenesená",J721,0)</f>
        <v>0</v>
      </c>
      <c r="BH721" s="104">
        <f>IF(N721="sníž. přenesená",J721,0)</f>
        <v>0</v>
      </c>
      <c r="BI721" s="104">
        <f>IF(N721="nulová",J721,0)</f>
        <v>0</v>
      </c>
      <c r="BJ721" s="5" t="s">
        <v>76</v>
      </c>
      <c r="BK721" s="104">
        <f>ROUND(I721*H721,2)</f>
        <v>0</v>
      </c>
      <c r="BL721" s="5" t="s">
        <v>86</v>
      </c>
      <c r="BM721" s="103" t="s">
        <v>818</v>
      </c>
    </row>
    <row r="722" spans="2:51" s="167" customFormat="1" ht="12">
      <c r="B722" s="168"/>
      <c r="D722" s="105" t="s">
        <v>186</v>
      </c>
      <c r="E722" s="169" t="s">
        <v>1</v>
      </c>
      <c r="F722" s="170" t="s">
        <v>771</v>
      </c>
      <c r="H722" s="169" t="s">
        <v>1</v>
      </c>
      <c r="K722" s="236"/>
      <c r="L722" s="168"/>
      <c r="M722" s="171"/>
      <c r="N722" s="172"/>
      <c r="O722" s="172"/>
      <c r="P722" s="172"/>
      <c r="Q722" s="172"/>
      <c r="R722" s="172"/>
      <c r="S722" s="172"/>
      <c r="T722" s="173"/>
      <c r="AT722" s="169" t="s">
        <v>186</v>
      </c>
      <c r="AU722" s="169" t="s">
        <v>80</v>
      </c>
      <c r="AV722" s="167" t="s">
        <v>76</v>
      </c>
      <c r="AW722" s="167" t="s">
        <v>29</v>
      </c>
      <c r="AX722" s="167" t="s">
        <v>72</v>
      </c>
      <c r="AY722" s="169" t="s">
        <v>176</v>
      </c>
    </row>
    <row r="723" spans="2:51" s="167" customFormat="1" ht="12">
      <c r="B723" s="168"/>
      <c r="D723" s="105" t="s">
        <v>186</v>
      </c>
      <c r="E723" s="169" t="s">
        <v>1</v>
      </c>
      <c r="F723" s="170" t="s">
        <v>819</v>
      </c>
      <c r="H723" s="169" t="s">
        <v>1</v>
      </c>
      <c r="K723" s="236"/>
      <c r="L723" s="168"/>
      <c r="M723" s="171"/>
      <c r="N723" s="172"/>
      <c r="O723" s="172"/>
      <c r="P723" s="172"/>
      <c r="Q723" s="172"/>
      <c r="R723" s="172"/>
      <c r="S723" s="172"/>
      <c r="T723" s="173"/>
      <c r="AT723" s="169" t="s">
        <v>186</v>
      </c>
      <c r="AU723" s="169" t="s">
        <v>80</v>
      </c>
      <c r="AV723" s="167" t="s">
        <v>76</v>
      </c>
      <c r="AW723" s="167" t="s">
        <v>29</v>
      </c>
      <c r="AX723" s="167" t="s">
        <v>72</v>
      </c>
      <c r="AY723" s="169" t="s">
        <v>176</v>
      </c>
    </row>
    <row r="724" spans="2:51" s="174" customFormat="1" ht="12">
      <c r="B724" s="175"/>
      <c r="D724" s="105" t="s">
        <v>186</v>
      </c>
      <c r="E724" s="176" t="s">
        <v>1</v>
      </c>
      <c r="F724" s="177" t="s">
        <v>213</v>
      </c>
      <c r="H724" s="178">
        <v>6.288</v>
      </c>
      <c r="K724" s="237"/>
      <c r="L724" s="175"/>
      <c r="M724" s="179"/>
      <c r="N724" s="180"/>
      <c r="O724" s="180"/>
      <c r="P724" s="180"/>
      <c r="Q724" s="180"/>
      <c r="R724" s="180"/>
      <c r="S724" s="180"/>
      <c r="T724" s="181"/>
      <c r="AT724" s="176" t="s">
        <v>186</v>
      </c>
      <c r="AU724" s="176" t="s">
        <v>80</v>
      </c>
      <c r="AV724" s="174" t="s">
        <v>80</v>
      </c>
      <c r="AW724" s="174" t="s">
        <v>29</v>
      </c>
      <c r="AX724" s="174" t="s">
        <v>72</v>
      </c>
      <c r="AY724" s="176" t="s">
        <v>176</v>
      </c>
    </row>
    <row r="725" spans="2:51" s="174" customFormat="1" ht="12">
      <c r="B725" s="175"/>
      <c r="D725" s="105" t="s">
        <v>186</v>
      </c>
      <c r="E725" s="176" t="s">
        <v>1</v>
      </c>
      <c r="F725" s="177" t="s">
        <v>316</v>
      </c>
      <c r="H725" s="178">
        <v>10.92</v>
      </c>
      <c r="K725" s="237"/>
      <c r="L725" s="175"/>
      <c r="M725" s="179"/>
      <c r="N725" s="180"/>
      <c r="O725" s="180"/>
      <c r="P725" s="180"/>
      <c r="Q725" s="180"/>
      <c r="R725" s="180"/>
      <c r="S725" s="180"/>
      <c r="T725" s="181"/>
      <c r="AT725" s="176" t="s">
        <v>186</v>
      </c>
      <c r="AU725" s="176" t="s">
        <v>80</v>
      </c>
      <c r="AV725" s="174" t="s">
        <v>80</v>
      </c>
      <c r="AW725" s="174" t="s">
        <v>29</v>
      </c>
      <c r="AX725" s="174" t="s">
        <v>72</v>
      </c>
      <c r="AY725" s="176" t="s">
        <v>176</v>
      </c>
    </row>
    <row r="726" spans="2:51" s="174" customFormat="1" ht="12">
      <c r="B726" s="175"/>
      <c r="D726" s="105" t="s">
        <v>186</v>
      </c>
      <c r="E726" s="176" t="s">
        <v>1</v>
      </c>
      <c r="F726" s="177" t="s">
        <v>772</v>
      </c>
      <c r="H726" s="178">
        <v>7.67</v>
      </c>
      <c r="K726" s="237"/>
      <c r="L726" s="175"/>
      <c r="M726" s="179"/>
      <c r="N726" s="180"/>
      <c r="O726" s="180"/>
      <c r="P726" s="180"/>
      <c r="Q726" s="180"/>
      <c r="R726" s="180"/>
      <c r="S726" s="180"/>
      <c r="T726" s="181"/>
      <c r="AT726" s="176" t="s">
        <v>186</v>
      </c>
      <c r="AU726" s="176" t="s">
        <v>80</v>
      </c>
      <c r="AV726" s="174" t="s">
        <v>80</v>
      </c>
      <c r="AW726" s="174" t="s">
        <v>29</v>
      </c>
      <c r="AX726" s="174" t="s">
        <v>72</v>
      </c>
      <c r="AY726" s="176" t="s">
        <v>176</v>
      </c>
    </row>
    <row r="727" spans="2:51" s="182" customFormat="1" ht="12">
      <c r="B727" s="183"/>
      <c r="D727" s="105" t="s">
        <v>186</v>
      </c>
      <c r="E727" s="184" t="s">
        <v>1</v>
      </c>
      <c r="F727" s="185" t="s">
        <v>191</v>
      </c>
      <c r="H727" s="186">
        <v>24.878</v>
      </c>
      <c r="K727" s="238"/>
      <c r="L727" s="183"/>
      <c r="M727" s="187"/>
      <c r="N727" s="188"/>
      <c r="O727" s="188"/>
      <c r="P727" s="188"/>
      <c r="Q727" s="188"/>
      <c r="R727" s="188"/>
      <c r="S727" s="188"/>
      <c r="T727" s="189"/>
      <c r="AT727" s="184" t="s">
        <v>186</v>
      </c>
      <c r="AU727" s="184" t="s">
        <v>80</v>
      </c>
      <c r="AV727" s="182" t="s">
        <v>86</v>
      </c>
      <c r="AW727" s="182" t="s">
        <v>29</v>
      </c>
      <c r="AX727" s="182" t="s">
        <v>76</v>
      </c>
      <c r="AY727" s="184" t="s">
        <v>176</v>
      </c>
    </row>
    <row r="728" spans="1:65" s="15" customFormat="1" ht="24.2" customHeight="1">
      <c r="A728" s="12"/>
      <c r="B728" s="13"/>
      <c r="C728" s="92" t="s">
        <v>556</v>
      </c>
      <c r="D728" s="92" t="s">
        <v>178</v>
      </c>
      <c r="E728" s="93" t="s">
        <v>820</v>
      </c>
      <c r="F728" s="94" t="s">
        <v>821</v>
      </c>
      <c r="G728" s="95" t="s">
        <v>181</v>
      </c>
      <c r="H728" s="96">
        <v>34.02</v>
      </c>
      <c r="I728" s="1">
        <v>0</v>
      </c>
      <c r="J728" s="97">
        <f>ROUND(I728*H728,2)</f>
        <v>0</v>
      </c>
      <c r="K728" s="95" t="s">
        <v>182</v>
      </c>
      <c r="L728" s="13"/>
      <c r="M728" s="98" t="s">
        <v>1</v>
      </c>
      <c r="N728" s="99" t="s">
        <v>37</v>
      </c>
      <c r="O728" s="100"/>
      <c r="P728" s="101">
        <f>O728*H728</f>
        <v>0</v>
      </c>
      <c r="Q728" s="101">
        <v>0</v>
      </c>
      <c r="R728" s="101">
        <f>Q728*H728</f>
        <v>0</v>
      </c>
      <c r="S728" s="101">
        <v>0</v>
      </c>
      <c r="T728" s="102">
        <f>S728*H728</f>
        <v>0</v>
      </c>
      <c r="U728" s="12"/>
      <c r="V728" s="12"/>
      <c r="W728" s="12"/>
      <c r="X728" s="12"/>
      <c r="Y728" s="12"/>
      <c r="Z728" s="12"/>
      <c r="AA728" s="12"/>
      <c r="AB728" s="12"/>
      <c r="AC728" s="12"/>
      <c r="AD728" s="12"/>
      <c r="AE728" s="12"/>
      <c r="AR728" s="103" t="s">
        <v>86</v>
      </c>
      <c r="AT728" s="103" t="s">
        <v>178</v>
      </c>
      <c r="AU728" s="103" t="s">
        <v>80</v>
      </c>
      <c r="AY728" s="5" t="s">
        <v>176</v>
      </c>
      <c r="BE728" s="104">
        <f>IF(N728="základní",J728,0)</f>
        <v>0</v>
      </c>
      <c r="BF728" s="104">
        <f>IF(N728="snížená",J728,0)</f>
        <v>0</v>
      </c>
      <c r="BG728" s="104">
        <f>IF(N728="zákl. přenesená",J728,0)</f>
        <v>0</v>
      </c>
      <c r="BH728" s="104">
        <f>IF(N728="sníž. přenesená",J728,0)</f>
        <v>0</v>
      </c>
      <c r="BI728" s="104">
        <f>IF(N728="nulová",J728,0)</f>
        <v>0</v>
      </c>
      <c r="BJ728" s="5" t="s">
        <v>76</v>
      </c>
      <c r="BK728" s="104">
        <f>ROUND(I728*H728,2)</f>
        <v>0</v>
      </c>
      <c r="BL728" s="5" t="s">
        <v>86</v>
      </c>
      <c r="BM728" s="103" t="s">
        <v>306</v>
      </c>
    </row>
    <row r="729" spans="2:51" s="167" customFormat="1" ht="12">
      <c r="B729" s="168"/>
      <c r="D729" s="105" t="s">
        <v>186</v>
      </c>
      <c r="E729" s="169" t="s">
        <v>1</v>
      </c>
      <c r="F729" s="170" t="s">
        <v>822</v>
      </c>
      <c r="H729" s="169" t="s">
        <v>1</v>
      </c>
      <c r="K729" s="236"/>
      <c r="L729" s="168"/>
      <c r="M729" s="171"/>
      <c r="N729" s="172"/>
      <c r="O729" s="172"/>
      <c r="P729" s="172"/>
      <c r="Q729" s="172"/>
      <c r="R729" s="172"/>
      <c r="S729" s="172"/>
      <c r="T729" s="173"/>
      <c r="AT729" s="169" t="s">
        <v>186</v>
      </c>
      <c r="AU729" s="169" t="s">
        <v>80</v>
      </c>
      <c r="AV729" s="167" t="s">
        <v>76</v>
      </c>
      <c r="AW729" s="167" t="s">
        <v>29</v>
      </c>
      <c r="AX729" s="167" t="s">
        <v>72</v>
      </c>
      <c r="AY729" s="169" t="s">
        <v>176</v>
      </c>
    </row>
    <row r="730" spans="2:51" s="174" customFormat="1" ht="12">
      <c r="B730" s="175"/>
      <c r="D730" s="105" t="s">
        <v>186</v>
      </c>
      <c r="E730" s="176" t="s">
        <v>1</v>
      </c>
      <c r="F730" s="177" t="s">
        <v>318</v>
      </c>
      <c r="H730" s="178">
        <v>34.02</v>
      </c>
      <c r="K730" s="237"/>
      <c r="L730" s="175"/>
      <c r="M730" s="179"/>
      <c r="N730" s="180"/>
      <c r="O730" s="180"/>
      <c r="P730" s="180"/>
      <c r="Q730" s="180"/>
      <c r="R730" s="180"/>
      <c r="S730" s="180"/>
      <c r="T730" s="181"/>
      <c r="AT730" s="176" t="s">
        <v>186</v>
      </c>
      <c r="AU730" s="176" t="s">
        <v>80</v>
      </c>
      <c r="AV730" s="174" t="s">
        <v>80</v>
      </c>
      <c r="AW730" s="174" t="s">
        <v>29</v>
      </c>
      <c r="AX730" s="174" t="s">
        <v>72</v>
      </c>
      <c r="AY730" s="176" t="s">
        <v>176</v>
      </c>
    </row>
    <row r="731" spans="2:51" s="182" customFormat="1" ht="12">
      <c r="B731" s="183"/>
      <c r="D731" s="105" t="s">
        <v>186</v>
      </c>
      <c r="E731" s="184" t="s">
        <v>1</v>
      </c>
      <c r="F731" s="185" t="s">
        <v>191</v>
      </c>
      <c r="H731" s="186">
        <v>34.02</v>
      </c>
      <c r="K731" s="238"/>
      <c r="L731" s="183"/>
      <c r="M731" s="187"/>
      <c r="N731" s="188"/>
      <c r="O731" s="188"/>
      <c r="P731" s="188"/>
      <c r="Q731" s="188"/>
      <c r="R731" s="188"/>
      <c r="S731" s="188"/>
      <c r="T731" s="189"/>
      <c r="AT731" s="184" t="s">
        <v>186</v>
      </c>
      <c r="AU731" s="184" t="s">
        <v>80</v>
      </c>
      <c r="AV731" s="182" t="s">
        <v>86</v>
      </c>
      <c r="AW731" s="182" t="s">
        <v>29</v>
      </c>
      <c r="AX731" s="182" t="s">
        <v>76</v>
      </c>
      <c r="AY731" s="184" t="s">
        <v>176</v>
      </c>
    </row>
    <row r="732" spans="1:65" s="15" customFormat="1" ht="21.75" customHeight="1">
      <c r="A732" s="12"/>
      <c r="B732" s="13"/>
      <c r="C732" s="92" t="s">
        <v>823</v>
      </c>
      <c r="D732" s="92" t="s">
        <v>178</v>
      </c>
      <c r="E732" s="93" t="s">
        <v>824</v>
      </c>
      <c r="F732" s="94" t="s">
        <v>825</v>
      </c>
      <c r="G732" s="95" t="s">
        <v>181</v>
      </c>
      <c r="H732" s="96">
        <v>65.391</v>
      </c>
      <c r="I732" s="1">
        <v>0</v>
      </c>
      <c r="J732" s="97">
        <f>ROUND(I732*H732,2)</f>
        <v>0</v>
      </c>
      <c r="K732" s="95" t="s">
        <v>182</v>
      </c>
      <c r="L732" s="13"/>
      <c r="M732" s="98" t="s">
        <v>1</v>
      </c>
      <c r="N732" s="99" t="s">
        <v>37</v>
      </c>
      <c r="O732" s="100"/>
      <c r="P732" s="101">
        <f>O732*H732</f>
        <v>0</v>
      </c>
      <c r="Q732" s="101">
        <v>0</v>
      </c>
      <c r="R732" s="101">
        <f>Q732*H732</f>
        <v>0</v>
      </c>
      <c r="S732" s="101">
        <v>0</v>
      </c>
      <c r="T732" s="102">
        <f>S732*H732</f>
        <v>0</v>
      </c>
      <c r="U732" s="12"/>
      <c r="V732" s="12"/>
      <c r="W732" s="12"/>
      <c r="X732" s="12"/>
      <c r="Y732" s="12"/>
      <c r="Z732" s="12"/>
      <c r="AA732" s="12"/>
      <c r="AB732" s="12"/>
      <c r="AC732" s="12"/>
      <c r="AD732" s="12"/>
      <c r="AE732" s="12"/>
      <c r="AR732" s="103" t="s">
        <v>86</v>
      </c>
      <c r="AT732" s="103" t="s">
        <v>178</v>
      </c>
      <c r="AU732" s="103" t="s">
        <v>80</v>
      </c>
      <c r="AY732" s="5" t="s">
        <v>176</v>
      </c>
      <c r="BE732" s="104">
        <f>IF(N732="základní",J732,0)</f>
        <v>0</v>
      </c>
      <c r="BF732" s="104">
        <f>IF(N732="snížená",J732,0)</f>
        <v>0</v>
      </c>
      <c r="BG732" s="104">
        <f>IF(N732="zákl. přenesená",J732,0)</f>
        <v>0</v>
      </c>
      <c r="BH732" s="104">
        <f>IF(N732="sníž. přenesená",J732,0)</f>
        <v>0</v>
      </c>
      <c r="BI732" s="104">
        <f>IF(N732="nulová",J732,0)</f>
        <v>0</v>
      </c>
      <c r="BJ732" s="5" t="s">
        <v>76</v>
      </c>
      <c r="BK732" s="104">
        <f>ROUND(I732*H732,2)</f>
        <v>0</v>
      </c>
      <c r="BL732" s="5" t="s">
        <v>86</v>
      </c>
      <c r="BM732" s="103" t="s">
        <v>826</v>
      </c>
    </row>
    <row r="733" spans="2:51" s="167" customFormat="1" ht="12">
      <c r="B733" s="168"/>
      <c r="D733" s="105" t="s">
        <v>186</v>
      </c>
      <c r="E733" s="169" t="s">
        <v>1</v>
      </c>
      <c r="F733" s="170" t="s">
        <v>806</v>
      </c>
      <c r="H733" s="169" t="s">
        <v>1</v>
      </c>
      <c r="K733" s="236"/>
      <c r="L733" s="168"/>
      <c r="M733" s="171"/>
      <c r="N733" s="172"/>
      <c r="O733" s="172"/>
      <c r="P733" s="172"/>
      <c r="Q733" s="172"/>
      <c r="R733" s="172"/>
      <c r="S733" s="172"/>
      <c r="T733" s="173"/>
      <c r="AT733" s="169" t="s">
        <v>186</v>
      </c>
      <c r="AU733" s="169" t="s">
        <v>80</v>
      </c>
      <c r="AV733" s="167" t="s">
        <v>76</v>
      </c>
      <c r="AW733" s="167" t="s">
        <v>29</v>
      </c>
      <c r="AX733" s="167" t="s">
        <v>72</v>
      </c>
      <c r="AY733" s="169" t="s">
        <v>176</v>
      </c>
    </row>
    <row r="734" spans="2:51" s="174" customFormat="1" ht="12">
      <c r="B734" s="175"/>
      <c r="D734" s="105" t="s">
        <v>186</v>
      </c>
      <c r="E734" s="176" t="s">
        <v>1</v>
      </c>
      <c r="F734" s="177" t="s">
        <v>827</v>
      </c>
      <c r="H734" s="178">
        <v>3.131</v>
      </c>
      <c r="K734" s="237"/>
      <c r="L734" s="175"/>
      <c r="M734" s="179"/>
      <c r="N734" s="180"/>
      <c r="O734" s="180"/>
      <c r="P734" s="180"/>
      <c r="Q734" s="180"/>
      <c r="R734" s="180"/>
      <c r="S734" s="180"/>
      <c r="T734" s="181"/>
      <c r="AT734" s="176" t="s">
        <v>186</v>
      </c>
      <c r="AU734" s="176" t="s">
        <v>80</v>
      </c>
      <c r="AV734" s="174" t="s">
        <v>80</v>
      </c>
      <c r="AW734" s="174" t="s">
        <v>29</v>
      </c>
      <c r="AX734" s="174" t="s">
        <v>72</v>
      </c>
      <c r="AY734" s="176" t="s">
        <v>176</v>
      </c>
    </row>
    <row r="735" spans="2:51" s="174" customFormat="1" ht="12">
      <c r="B735" s="175"/>
      <c r="D735" s="105" t="s">
        <v>186</v>
      </c>
      <c r="E735" s="176" t="s">
        <v>1</v>
      </c>
      <c r="F735" s="177" t="s">
        <v>828</v>
      </c>
      <c r="H735" s="178">
        <v>5.85</v>
      </c>
      <c r="K735" s="237"/>
      <c r="L735" s="175"/>
      <c r="M735" s="179"/>
      <c r="N735" s="180"/>
      <c r="O735" s="180"/>
      <c r="P735" s="180"/>
      <c r="Q735" s="180"/>
      <c r="R735" s="180"/>
      <c r="S735" s="180"/>
      <c r="T735" s="181"/>
      <c r="AT735" s="176" t="s">
        <v>186</v>
      </c>
      <c r="AU735" s="176" t="s">
        <v>80</v>
      </c>
      <c r="AV735" s="174" t="s">
        <v>80</v>
      </c>
      <c r="AW735" s="174" t="s">
        <v>29</v>
      </c>
      <c r="AX735" s="174" t="s">
        <v>72</v>
      </c>
      <c r="AY735" s="176" t="s">
        <v>176</v>
      </c>
    </row>
    <row r="736" spans="2:51" s="174" customFormat="1" ht="12">
      <c r="B736" s="175"/>
      <c r="D736" s="105" t="s">
        <v>186</v>
      </c>
      <c r="E736" s="176" t="s">
        <v>1</v>
      </c>
      <c r="F736" s="177" t="s">
        <v>829</v>
      </c>
      <c r="H736" s="178">
        <v>5.2</v>
      </c>
      <c r="K736" s="237"/>
      <c r="L736" s="175"/>
      <c r="M736" s="179"/>
      <c r="N736" s="180"/>
      <c r="O736" s="180"/>
      <c r="P736" s="180"/>
      <c r="Q736" s="180"/>
      <c r="R736" s="180"/>
      <c r="S736" s="180"/>
      <c r="T736" s="181"/>
      <c r="AT736" s="176" t="s">
        <v>186</v>
      </c>
      <c r="AU736" s="176" t="s">
        <v>80</v>
      </c>
      <c r="AV736" s="174" t="s">
        <v>80</v>
      </c>
      <c r="AW736" s="174" t="s">
        <v>29</v>
      </c>
      <c r="AX736" s="174" t="s">
        <v>72</v>
      </c>
      <c r="AY736" s="176" t="s">
        <v>176</v>
      </c>
    </row>
    <row r="737" spans="2:51" s="174" customFormat="1" ht="12">
      <c r="B737" s="175"/>
      <c r="D737" s="105" t="s">
        <v>186</v>
      </c>
      <c r="E737" s="176" t="s">
        <v>1</v>
      </c>
      <c r="F737" s="177" t="s">
        <v>830</v>
      </c>
      <c r="H737" s="178">
        <v>29.25</v>
      </c>
      <c r="K737" s="237"/>
      <c r="L737" s="175"/>
      <c r="M737" s="179"/>
      <c r="N737" s="180"/>
      <c r="O737" s="180"/>
      <c r="P737" s="180"/>
      <c r="Q737" s="180"/>
      <c r="R737" s="180"/>
      <c r="S737" s="180"/>
      <c r="T737" s="181"/>
      <c r="AT737" s="176" t="s">
        <v>186</v>
      </c>
      <c r="AU737" s="176" t="s">
        <v>80</v>
      </c>
      <c r="AV737" s="174" t="s">
        <v>80</v>
      </c>
      <c r="AW737" s="174" t="s">
        <v>29</v>
      </c>
      <c r="AX737" s="174" t="s">
        <v>72</v>
      </c>
      <c r="AY737" s="176" t="s">
        <v>176</v>
      </c>
    </row>
    <row r="738" spans="2:51" s="174" customFormat="1" ht="12">
      <c r="B738" s="175"/>
      <c r="D738" s="105" t="s">
        <v>186</v>
      </c>
      <c r="E738" s="176" t="s">
        <v>1</v>
      </c>
      <c r="F738" s="177" t="s">
        <v>319</v>
      </c>
      <c r="H738" s="178">
        <v>21.96</v>
      </c>
      <c r="K738" s="237"/>
      <c r="L738" s="175"/>
      <c r="M738" s="179"/>
      <c r="N738" s="180"/>
      <c r="O738" s="180"/>
      <c r="P738" s="180"/>
      <c r="Q738" s="180"/>
      <c r="R738" s="180"/>
      <c r="S738" s="180"/>
      <c r="T738" s="181"/>
      <c r="AT738" s="176" t="s">
        <v>186</v>
      </c>
      <c r="AU738" s="176" t="s">
        <v>80</v>
      </c>
      <c r="AV738" s="174" t="s">
        <v>80</v>
      </c>
      <c r="AW738" s="174" t="s">
        <v>29</v>
      </c>
      <c r="AX738" s="174" t="s">
        <v>72</v>
      </c>
      <c r="AY738" s="176" t="s">
        <v>176</v>
      </c>
    </row>
    <row r="739" spans="2:51" s="182" customFormat="1" ht="12">
      <c r="B739" s="183"/>
      <c r="D739" s="105" t="s">
        <v>186</v>
      </c>
      <c r="E739" s="184" t="s">
        <v>1</v>
      </c>
      <c r="F739" s="185" t="s">
        <v>191</v>
      </c>
      <c r="H739" s="186">
        <v>65.39099999999999</v>
      </c>
      <c r="K739" s="238"/>
      <c r="L739" s="183"/>
      <c r="M739" s="187"/>
      <c r="N739" s="188"/>
      <c r="O739" s="188"/>
      <c r="P739" s="188"/>
      <c r="Q739" s="188"/>
      <c r="R739" s="188"/>
      <c r="S739" s="188"/>
      <c r="T739" s="189"/>
      <c r="AT739" s="184" t="s">
        <v>186</v>
      </c>
      <c r="AU739" s="184" t="s">
        <v>80</v>
      </c>
      <c r="AV739" s="182" t="s">
        <v>86</v>
      </c>
      <c r="AW739" s="182" t="s">
        <v>29</v>
      </c>
      <c r="AX739" s="182" t="s">
        <v>76</v>
      </c>
      <c r="AY739" s="184" t="s">
        <v>176</v>
      </c>
    </row>
    <row r="740" spans="1:65" s="15" customFormat="1" ht="16.5" customHeight="1">
      <c r="A740" s="12"/>
      <c r="B740" s="13"/>
      <c r="C740" s="92" t="s">
        <v>561</v>
      </c>
      <c r="D740" s="92" t="s">
        <v>178</v>
      </c>
      <c r="E740" s="93" t="s">
        <v>831</v>
      </c>
      <c r="F740" s="94" t="s">
        <v>832</v>
      </c>
      <c r="G740" s="95" t="s">
        <v>181</v>
      </c>
      <c r="H740" s="96">
        <v>7.98</v>
      </c>
      <c r="I740" s="1">
        <v>0</v>
      </c>
      <c r="J740" s="97">
        <f>ROUND(I740*H740,2)</f>
        <v>0</v>
      </c>
      <c r="K740" s="95" t="s">
        <v>182</v>
      </c>
      <c r="L740" s="13"/>
      <c r="M740" s="98" t="s">
        <v>1</v>
      </c>
      <c r="N740" s="99" t="s">
        <v>37</v>
      </c>
      <c r="O740" s="100"/>
      <c r="P740" s="101">
        <f>O740*H740</f>
        <v>0</v>
      </c>
      <c r="Q740" s="101">
        <v>0</v>
      </c>
      <c r="R740" s="101">
        <f>Q740*H740</f>
        <v>0</v>
      </c>
      <c r="S740" s="101">
        <v>0</v>
      </c>
      <c r="T740" s="102">
        <f>S740*H740</f>
        <v>0</v>
      </c>
      <c r="U740" s="12"/>
      <c r="V740" s="12"/>
      <c r="W740" s="12"/>
      <c r="X740" s="12"/>
      <c r="Y740" s="12"/>
      <c r="Z740" s="12"/>
      <c r="AA740" s="12"/>
      <c r="AB740" s="12"/>
      <c r="AC740" s="12"/>
      <c r="AD740" s="12"/>
      <c r="AE740" s="12"/>
      <c r="AR740" s="103" t="s">
        <v>86</v>
      </c>
      <c r="AT740" s="103" t="s">
        <v>178</v>
      </c>
      <c r="AU740" s="103" t="s">
        <v>80</v>
      </c>
      <c r="AY740" s="5" t="s">
        <v>176</v>
      </c>
      <c r="BE740" s="104">
        <f>IF(N740="základní",J740,0)</f>
        <v>0</v>
      </c>
      <c r="BF740" s="104">
        <f>IF(N740="snížená",J740,0)</f>
        <v>0</v>
      </c>
      <c r="BG740" s="104">
        <f>IF(N740="zákl. přenesená",J740,0)</f>
        <v>0</v>
      </c>
      <c r="BH740" s="104">
        <f>IF(N740="sníž. přenesená",J740,0)</f>
        <v>0</v>
      </c>
      <c r="BI740" s="104">
        <f>IF(N740="nulová",J740,0)</f>
        <v>0</v>
      </c>
      <c r="BJ740" s="5" t="s">
        <v>76</v>
      </c>
      <c r="BK740" s="104">
        <f>ROUND(I740*H740,2)</f>
        <v>0</v>
      </c>
      <c r="BL740" s="5" t="s">
        <v>86</v>
      </c>
      <c r="BM740" s="103" t="s">
        <v>833</v>
      </c>
    </row>
    <row r="741" spans="2:51" s="167" customFormat="1" ht="12">
      <c r="B741" s="168"/>
      <c r="D741" s="105" t="s">
        <v>186</v>
      </c>
      <c r="E741" s="169" t="s">
        <v>1</v>
      </c>
      <c r="F741" s="170" t="s">
        <v>771</v>
      </c>
      <c r="H741" s="169" t="s">
        <v>1</v>
      </c>
      <c r="K741" s="236"/>
      <c r="L741" s="168"/>
      <c r="M741" s="171"/>
      <c r="N741" s="172"/>
      <c r="O741" s="172"/>
      <c r="P741" s="172"/>
      <c r="Q741" s="172"/>
      <c r="R741" s="172"/>
      <c r="S741" s="172"/>
      <c r="T741" s="173"/>
      <c r="AT741" s="169" t="s">
        <v>186</v>
      </c>
      <c r="AU741" s="169" t="s">
        <v>80</v>
      </c>
      <c r="AV741" s="167" t="s">
        <v>76</v>
      </c>
      <c r="AW741" s="167" t="s">
        <v>29</v>
      </c>
      <c r="AX741" s="167" t="s">
        <v>72</v>
      </c>
      <c r="AY741" s="169" t="s">
        <v>176</v>
      </c>
    </row>
    <row r="742" spans="2:51" s="174" customFormat="1" ht="12">
      <c r="B742" s="175"/>
      <c r="D742" s="105" t="s">
        <v>186</v>
      </c>
      <c r="E742" s="176" t="s">
        <v>1</v>
      </c>
      <c r="F742" s="177" t="s">
        <v>834</v>
      </c>
      <c r="H742" s="178">
        <v>7.98</v>
      </c>
      <c r="K742" s="237"/>
      <c r="L742" s="175"/>
      <c r="M742" s="179"/>
      <c r="N742" s="180"/>
      <c r="O742" s="180"/>
      <c r="P742" s="180"/>
      <c r="Q742" s="180"/>
      <c r="R742" s="180"/>
      <c r="S742" s="180"/>
      <c r="T742" s="181"/>
      <c r="AT742" s="176" t="s">
        <v>186</v>
      </c>
      <c r="AU742" s="176" t="s">
        <v>80</v>
      </c>
      <c r="AV742" s="174" t="s">
        <v>80</v>
      </c>
      <c r="AW742" s="174" t="s">
        <v>29</v>
      </c>
      <c r="AX742" s="174" t="s">
        <v>72</v>
      </c>
      <c r="AY742" s="176" t="s">
        <v>176</v>
      </c>
    </row>
    <row r="743" spans="2:51" s="182" customFormat="1" ht="12">
      <c r="B743" s="183"/>
      <c r="D743" s="105" t="s">
        <v>186</v>
      </c>
      <c r="E743" s="184" t="s">
        <v>1</v>
      </c>
      <c r="F743" s="185" t="s">
        <v>191</v>
      </c>
      <c r="H743" s="186">
        <v>7.98</v>
      </c>
      <c r="K743" s="238"/>
      <c r="L743" s="183"/>
      <c r="M743" s="187"/>
      <c r="N743" s="188"/>
      <c r="O743" s="188"/>
      <c r="P743" s="188"/>
      <c r="Q743" s="188"/>
      <c r="R743" s="188"/>
      <c r="S743" s="188"/>
      <c r="T743" s="189"/>
      <c r="AT743" s="184" t="s">
        <v>186</v>
      </c>
      <c r="AU743" s="184" t="s">
        <v>80</v>
      </c>
      <c r="AV743" s="182" t="s">
        <v>86</v>
      </c>
      <c r="AW743" s="182" t="s">
        <v>29</v>
      </c>
      <c r="AX743" s="182" t="s">
        <v>76</v>
      </c>
      <c r="AY743" s="184" t="s">
        <v>176</v>
      </c>
    </row>
    <row r="744" spans="1:65" s="15" customFormat="1" ht="16.5" customHeight="1">
      <c r="A744" s="12"/>
      <c r="B744" s="13"/>
      <c r="C744" s="92" t="s">
        <v>835</v>
      </c>
      <c r="D744" s="92" t="s">
        <v>178</v>
      </c>
      <c r="E744" s="93" t="s">
        <v>836</v>
      </c>
      <c r="F744" s="94" t="s">
        <v>837</v>
      </c>
      <c r="G744" s="95" t="s">
        <v>700</v>
      </c>
      <c r="H744" s="96">
        <v>1</v>
      </c>
      <c r="I744" s="1">
        <v>0</v>
      </c>
      <c r="J744" s="97">
        <f>ROUND(I744*H744,2)</f>
        <v>0</v>
      </c>
      <c r="K744" s="95" t="s">
        <v>1898</v>
      </c>
      <c r="L744" s="13"/>
      <c r="M744" s="98" t="s">
        <v>1</v>
      </c>
      <c r="N744" s="99" t="s">
        <v>37</v>
      </c>
      <c r="O744" s="100"/>
      <c r="P744" s="101">
        <f>O744*H744</f>
        <v>0</v>
      </c>
      <c r="Q744" s="101">
        <v>0</v>
      </c>
      <c r="R744" s="101">
        <f>Q744*H744</f>
        <v>0</v>
      </c>
      <c r="S744" s="101">
        <v>0</v>
      </c>
      <c r="T744" s="102">
        <f>S744*H744</f>
        <v>0</v>
      </c>
      <c r="U744" s="12"/>
      <c r="V744" s="12"/>
      <c r="W744" s="12"/>
      <c r="X744" s="12"/>
      <c r="Y744" s="12"/>
      <c r="Z744" s="12"/>
      <c r="AA744" s="12"/>
      <c r="AB744" s="12"/>
      <c r="AC744" s="12"/>
      <c r="AD744" s="12"/>
      <c r="AE744" s="12"/>
      <c r="AR744" s="103" t="s">
        <v>86</v>
      </c>
      <c r="AT744" s="103" t="s">
        <v>178</v>
      </c>
      <c r="AU744" s="103" t="s">
        <v>80</v>
      </c>
      <c r="AY744" s="5" t="s">
        <v>176</v>
      </c>
      <c r="BE744" s="104">
        <f>IF(N744="základní",J744,0)</f>
        <v>0</v>
      </c>
      <c r="BF744" s="104">
        <f>IF(N744="snížená",J744,0)</f>
        <v>0</v>
      </c>
      <c r="BG744" s="104">
        <f>IF(N744="zákl. přenesená",J744,0)</f>
        <v>0</v>
      </c>
      <c r="BH744" s="104">
        <f>IF(N744="sníž. přenesená",J744,0)</f>
        <v>0</v>
      </c>
      <c r="BI744" s="104">
        <f>IF(N744="nulová",J744,0)</f>
        <v>0</v>
      </c>
      <c r="BJ744" s="5" t="s">
        <v>76</v>
      </c>
      <c r="BK744" s="104">
        <f>ROUND(I744*H744,2)</f>
        <v>0</v>
      </c>
      <c r="BL744" s="5" t="s">
        <v>86</v>
      </c>
      <c r="BM744" s="103" t="s">
        <v>838</v>
      </c>
    </row>
    <row r="745" spans="1:65" s="15" customFormat="1" ht="24.2" customHeight="1">
      <c r="A745" s="12"/>
      <c r="B745" s="13"/>
      <c r="C745" s="92" t="s">
        <v>566</v>
      </c>
      <c r="D745" s="92" t="s">
        <v>178</v>
      </c>
      <c r="E745" s="93" t="s">
        <v>839</v>
      </c>
      <c r="F745" s="94" t="s">
        <v>840</v>
      </c>
      <c r="G745" s="95" t="s">
        <v>185</v>
      </c>
      <c r="H745" s="96">
        <v>1.354</v>
      </c>
      <c r="I745" s="1">
        <v>0</v>
      </c>
      <c r="J745" s="97">
        <f>ROUND(I745*H745,2)</f>
        <v>0</v>
      </c>
      <c r="K745" s="95" t="s">
        <v>182</v>
      </c>
      <c r="L745" s="13"/>
      <c r="M745" s="98" t="s">
        <v>1</v>
      </c>
      <c r="N745" s="99" t="s">
        <v>37</v>
      </c>
      <c r="O745" s="100"/>
      <c r="P745" s="101">
        <f>O745*H745</f>
        <v>0</v>
      </c>
      <c r="Q745" s="101">
        <v>0</v>
      </c>
      <c r="R745" s="101">
        <f>Q745*H745</f>
        <v>0</v>
      </c>
      <c r="S745" s="101">
        <v>0</v>
      </c>
      <c r="T745" s="102">
        <f>S745*H745</f>
        <v>0</v>
      </c>
      <c r="U745" s="12"/>
      <c r="V745" s="12"/>
      <c r="W745" s="12"/>
      <c r="X745" s="12"/>
      <c r="Y745" s="12"/>
      <c r="Z745" s="12"/>
      <c r="AA745" s="12"/>
      <c r="AB745" s="12"/>
      <c r="AC745" s="12"/>
      <c r="AD745" s="12"/>
      <c r="AE745" s="12"/>
      <c r="AR745" s="103" t="s">
        <v>86</v>
      </c>
      <c r="AT745" s="103" t="s">
        <v>178</v>
      </c>
      <c r="AU745" s="103" t="s">
        <v>80</v>
      </c>
      <c r="AY745" s="5" t="s">
        <v>176</v>
      </c>
      <c r="BE745" s="104">
        <f>IF(N745="základní",J745,0)</f>
        <v>0</v>
      </c>
      <c r="BF745" s="104">
        <f>IF(N745="snížená",J745,0)</f>
        <v>0</v>
      </c>
      <c r="BG745" s="104">
        <f>IF(N745="zákl. přenesená",J745,0)</f>
        <v>0</v>
      </c>
      <c r="BH745" s="104">
        <f>IF(N745="sníž. přenesená",J745,0)</f>
        <v>0</v>
      </c>
      <c r="BI745" s="104">
        <f>IF(N745="nulová",J745,0)</f>
        <v>0</v>
      </c>
      <c r="BJ745" s="5" t="s">
        <v>76</v>
      </c>
      <c r="BK745" s="104">
        <f>ROUND(I745*H745,2)</f>
        <v>0</v>
      </c>
      <c r="BL745" s="5" t="s">
        <v>86</v>
      </c>
      <c r="BM745" s="103" t="s">
        <v>841</v>
      </c>
    </row>
    <row r="746" spans="2:51" s="167" customFormat="1" ht="12">
      <c r="B746" s="168"/>
      <c r="D746" s="105" t="s">
        <v>186</v>
      </c>
      <c r="E746" s="169" t="s">
        <v>1</v>
      </c>
      <c r="F746" s="170" t="s">
        <v>842</v>
      </c>
      <c r="H746" s="169" t="s">
        <v>1</v>
      </c>
      <c r="K746" s="236"/>
      <c r="L746" s="168"/>
      <c r="M746" s="171"/>
      <c r="N746" s="172"/>
      <c r="O746" s="172"/>
      <c r="P746" s="172"/>
      <c r="Q746" s="172"/>
      <c r="R746" s="172"/>
      <c r="S746" s="172"/>
      <c r="T746" s="173"/>
      <c r="AT746" s="169" t="s">
        <v>186</v>
      </c>
      <c r="AU746" s="169" t="s">
        <v>80</v>
      </c>
      <c r="AV746" s="167" t="s">
        <v>76</v>
      </c>
      <c r="AW746" s="167" t="s">
        <v>29</v>
      </c>
      <c r="AX746" s="167" t="s">
        <v>72</v>
      </c>
      <c r="AY746" s="169" t="s">
        <v>176</v>
      </c>
    </row>
    <row r="747" spans="2:51" s="167" customFormat="1" ht="12">
      <c r="B747" s="168"/>
      <c r="D747" s="105" t="s">
        <v>186</v>
      </c>
      <c r="E747" s="169" t="s">
        <v>1</v>
      </c>
      <c r="F747" s="170" t="s">
        <v>843</v>
      </c>
      <c r="H747" s="169" t="s">
        <v>1</v>
      </c>
      <c r="K747" s="236"/>
      <c r="L747" s="168"/>
      <c r="M747" s="171"/>
      <c r="N747" s="172"/>
      <c r="O747" s="172"/>
      <c r="P747" s="172"/>
      <c r="Q747" s="172"/>
      <c r="R747" s="172"/>
      <c r="S747" s="172"/>
      <c r="T747" s="173"/>
      <c r="AT747" s="169" t="s">
        <v>186</v>
      </c>
      <c r="AU747" s="169" t="s">
        <v>80</v>
      </c>
      <c r="AV747" s="167" t="s">
        <v>76</v>
      </c>
      <c r="AW747" s="167" t="s">
        <v>29</v>
      </c>
      <c r="AX747" s="167" t="s">
        <v>72</v>
      </c>
      <c r="AY747" s="169" t="s">
        <v>176</v>
      </c>
    </row>
    <row r="748" spans="2:51" s="174" customFormat="1" ht="12">
      <c r="B748" s="175"/>
      <c r="D748" s="105" t="s">
        <v>186</v>
      </c>
      <c r="E748" s="176" t="s">
        <v>1</v>
      </c>
      <c r="F748" s="177" t="s">
        <v>844</v>
      </c>
      <c r="H748" s="178">
        <v>0.63</v>
      </c>
      <c r="K748" s="237"/>
      <c r="L748" s="175"/>
      <c r="M748" s="179"/>
      <c r="N748" s="180"/>
      <c r="O748" s="180"/>
      <c r="P748" s="180"/>
      <c r="Q748" s="180"/>
      <c r="R748" s="180"/>
      <c r="S748" s="180"/>
      <c r="T748" s="181"/>
      <c r="AT748" s="176" t="s">
        <v>186</v>
      </c>
      <c r="AU748" s="176" t="s">
        <v>80</v>
      </c>
      <c r="AV748" s="174" t="s">
        <v>80</v>
      </c>
      <c r="AW748" s="174" t="s">
        <v>29</v>
      </c>
      <c r="AX748" s="174" t="s">
        <v>72</v>
      </c>
      <c r="AY748" s="176" t="s">
        <v>176</v>
      </c>
    </row>
    <row r="749" spans="2:51" s="167" customFormat="1" ht="12">
      <c r="B749" s="168"/>
      <c r="D749" s="105" t="s">
        <v>186</v>
      </c>
      <c r="E749" s="169" t="s">
        <v>1</v>
      </c>
      <c r="F749" s="170" t="s">
        <v>845</v>
      </c>
      <c r="H749" s="169" t="s">
        <v>1</v>
      </c>
      <c r="K749" s="236"/>
      <c r="L749" s="168"/>
      <c r="M749" s="171"/>
      <c r="N749" s="172"/>
      <c r="O749" s="172"/>
      <c r="P749" s="172"/>
      <c r="Q749" s="172"/>
      <c r="R749" s="172"/>
      <c r="S749" s="172"/>
      <c r="T749" s="173"/>
      <c r="AT749" s="169" t="s">
        <v>186</v>
      </c>
      <c r="AU749" s="169" t="s">
        <v>80</v>
      </c>
      <c r="AV749" s="167" t="s">
        <v>76</v>
      </c>
      <c r="AW749" s="167" t="s">
        <v>29</v>
      </c>
      <c r="AX749" s="167" t="s">
        <v>72</v>
      </c>
      <c r="AY749" s="169" t="s">
        <v>176</v>
      </c>
    </row>
    <row r="750" spans="2:51" s="174" customFormat="1" ht="12">
      <c r="B750" s="175"/>
      <c r="D750" s="105" t="s">
        <v>186</v>
      </c>
      <c r="E750" s="176" t="s">
        <v>1</v>
      </c>
      <c r="F750" s="177" t="s">
        <v>846</v>
      </c>
      <c r="H750" s="178">
        <v>0.724</v>
      </c>
      <c r="K750" s="237"/>
      <c r="L750" s="175"/>
      <c r="M750" s="179"/>
      <c r="N750" s="180"/>
      <c r="O750" s="180"/>
      <c r="P750" s="180"/>
      <c r="Q750" s="180"/>
      <c r="R750" s="180"/>
      <c r="S750" s="180"/>
      <c r="T750" s="181"/>
      <c r="AT750" s="176" t="s">
        <v>186</v>
      </c>
      <c r="AU750" s="176" t="s">
        <v>80</v>
      </c>
      <c r="AV750" s="174" t="s">
        <v>80</v>
      </c>
      <c r="AW750" s="174" t="s">
        <v>29</v>
      </c>
      <c r="AX750" s="174" t="s">
        <v>72</v>
      </c>
      <c r="AY750" s="176" t="s">
        <v>176</v>
      </c>
    </row>
    <row r="751" spans="2:51" s="182" customFormat="1" ht="12">
      <c r="B751" s="183"/>
      <c r="D751" s="105" t="s">
        <v>186</v>
      </c>
      <c r="E751" s="184" t="s">
        <v>1</v>
      </c>
      <c r="F751" s="185" t="s">
        <v>191</v>
      </c>
      <c r="H751" s="186">
        <v>1.354</v>
      </c>
      <c r="K751" s="238"/>
      <c r="L751" s="183"/>
      <c r="M751" s="187"/>
      <c r="N751" s="188"/>
      <c r="O751" s="188"/>
      <c r="P751" s="188"/>
      <c r="Q751" s="188"/>
      <c r="R751" s="188"/>
      <c r="S751" s="188"/>
      <c r="T751" s="189"/>
      <c r="AT751" s="184" t="s">
        <v>186</v>
      </c>
      <c r="AU751" s="184" t="s">
        <v>80</v>
      </c>
      <c r="AV751" s="182" t="s">
        <v>86</v>
      </c>
      <c r="AW751" s="182" t="s">
        <v>29</v>
      </c>
      <c r="AX751" s="182" t="s">
        <v>76</v>
      </c>
      <c r="AY751" s="184" t="s">
        <v>176</v>
      </c>
    </row>
    <row r="752" spans="1:65" s="15" customFormat="1" ht="24.2" customHeight="1">
      <c r="A752" s="12"/>
      <c r="B752" s="13"/>
      <c r="C752" s="92" t="s">
        <v>847</v>
      </c>
      <c r="D752" s="92" t="s">
        <v>178</v>
      </c>
      <c r="E752" s="93" t="s">
        <v>848</v>
      </c>
      <c r="F752" s="94" t="s">
        <v>849</v>
      </c>
      <c r="G752" s="95" t="s">
        <v>259</v>
      </c>
      <c r="H752" s="96">
        <v>8</v>
      </c>
      <c r="I752" s="1">
        <v>0</v>
      </c>
      <c r="J752" s="97">
        <f>ROUND(I752*H752,2)</f>
        <v>0</v>
      </c>
      <c r="K752" s="95" t="s">
        <v>182</v>
      </c>
      <c r="L752" s="13"/>
      <c r="M752" s="98" t="s">
        <v>1</v>
      </c>
      <c r="N752" s="99" t="s">
        <v>37</v>
      </c>
      <c r="O752" s="100"/>
      <c r="P752" s="101">
        <f>O752*H752</f>
        <v>0</v>
      </c>
      <c r="Q752" s="101">
        <v>0</v>
      </c>
      <c r="R752" s="101">
        <f>Q752*H752</f>
        <v>0</v>
      </c>
      <c r="S752" s="101">
        <v>0</v>
      </c>
      <c r="T752" s="102">
        <f>S752*H752</f>
        <v>0</v>
      </c>
      <c r="U752" s="12"/>
      <c r="V752" s="12"/>
      <c r="W752" s="12"/>
      <c r="X752" s="12"/>
      <c r="Y752" s="12"/>
      <c r="Z752" s="12"/>
      <c r="AA752" s="12"/>
      <c r="AB752" s="12"/>
      <c r="AC752" s="12"/>
      <c r="AD752" s="12"/>
      <c r="AE752" s="12"/>
      <c r="AR752" s="103" t="s">
        <v>86</v>
      </c>
      <c r="AT752" s="103" t="s">
        <v>178</v>
      </c>
      <c r="AU752" s="103" t="s">
        <v>80</v>
      </c>
      <c r="AY752" s="5" t="s">
        <v>176</v>
      </c>
      <c r="BE752" s="104">
        <f>IF(N752="základní",J752,0)</f>
        <v>0</v>
      </c>
      <c r="BF752" s="104">
        <f>IF(N752="snížená",J752,0)</f>
        <v>0</v>
      </c>
      <c r="BG752" s="104">
        <f>IF(N752="zákl. přenesená",J752,0)</f>
        <v>0</v>
      </c>
      <c r="BH752" s="104">
        <f>IF(N752="sníž. přenesená",J752,0)</f>
        <v>0</v>
      </c>
      <c r="BI752" s="104">
        <f>IF(N752="nulová",J752,0)</f>
        <v>0</v>
      </c>
      <c r="BJ752" s="5" t="s">
        <v>76</v>
      </c>
      <c r="BK752" s="104">
        <f>ROUND(I752*H752,2)</f>
        <v>0</v>
      </c>
      <c r="BL752" s="5" t="s">
        <v>86</v>
      </c>
      <c r="BM752" s="103" t="s">
        <v>850</v>
      </c>
    </row>
    <row r="753" spans="2:51" s="167" customFormat="1" ht="12">
      <c r="B753" s="168"/>
      <c r="D753" s="105" t="s">
        <v>186</v>
      </c>
      <c r="E753" s="169" t="s">
        <v>1</v>
      </c>
      <c r="F753" s="170" t="s">
        <v>851</v>
      </c>
      <c r="H753" s="169" t="s">
        <v>1</v>
      </c>
      <c r="K753" s="236"/>
      <c r="L753" s="168"/>
      <c r="M753" s="171"/>
      <c r="N753" s="172"/>
      <c r="O753" s="172"/>
      <c r="P753" s="172"/>
      <c r="Q753" s="172"/>
      <c r="R753" s="172"/>
      <c r="S753" s="172"/>
      <c r="T753" s="173"/>
      <c r="AT753" s="169" t="s">
        <v>186</v>
      </c>
      <c r="AU753" s="169" t="s">
        <v>80</v>
      </c>
      <c r="AV753" s="167" t="s">
        <v>76</v>
      </c>
      <c r="AW753" s="167" t="s">
        <v>29</v>
      </c>
      <c r="AX753" s="167" t="s">
        <v>72</v>
      </c>
      <c r="AY753" s="169" t="s">
        <v>176</v>
      </c>
    </row>
    <row r="754" spans="2:51" s="174" customFormat="1" ht="12">
      <c r="B754" s="175"/>
      <c r="D754" s="105" t="s">
        <v>186</v>
      </c>
      <c r="E754" s="176" t="s">
        <v>1</v>
      </c>
      <c r="F754" s="177" t="s">
        <v>852</v>
      </c>
      <c r="H754" s="178">
        <v>8</v>
      </c>
      <c r="K754" s="237"/>
      <c r="L754" s="175"/>
      <c r="M754" s="179"/>
      <c r="N754" s="180"/>
      <c r="O754" s="180"/>
      <c r="P754" s="180"/>
      <c r="Q754" s="180"/>
      <c r="R754" s="180"/>
      <c r="S754" s="180"/>
      <c r="T754" s="181"/>
      <c r="AT754" s="176" t="s">
        <v>186</v>
      </c>
      <c r="AU754" s="176" t="s">
        <v>80</v>
      </c>
      <c r="AV754" s="174" t="s">
        <v>80</v>
      </c>
      <c r="AW754" s="174" t="s">
        <v>29</v>
      </c>
      <c r="AX754" s="174" t="s">
        <v>72</v>
      </c>
      <c r="AY754" s="176" t="s">
        <v>176</v>
      </c>
    </row>
    <row r="755" spans="2:51" s="182" customFormat="1" ht="12">
      <c r="B755" s="183"/>
      <c r="D755" s="105" t="s">
        <v>186</v>
      </c>
      <c r="E755" s="184" t="s">
        <v>1</v>
      </c>
      <c r="F755" s="185" t="s">
        <v>191</v>
      </c>
      <c r="H755" s="186">
        <v>8</v>
      </c>
      <c r="K755" s="238"/>
      <c r="L755" s="183"/>
      <c r="M755" s="187"/>
      <c r="N755" s="188"/>
      <c r="O755" s="188"/>
      <c r="P755" s="188"/>
      <c r="Q755" s="188"/>
      <c r="R755" s="188"/>
      <c r="S755" s="188"/>
      <c r="T755" s="189"/>
      <c r="AT755" s="184" t="s">
        <v>186</v>
      </c>
      <c r="AU755" s="184" t="s">
        <v>80</v>
      </c>
      <c r="AV755" s="182" t="s">
        <v>86</v>
      </c>
      <c r="AW755" s="182" t="s">
        <v>29</v>
      </c>
      <c r="AX755" s="182" t="s">
        <v>76</v>
      </c>
      <c r="AY755" s="184" t="s">
        <v>176</v>
      </c>
    </row>
    <row r="756" spans="1:65" s="15" customFormat="1" ht="37.7" customHeight="1">
      <c r="A756" s="12"/>
      <c r="B756" s="13"/>
      <c r="C756" s="92" t="s">
        <v>571</v>
      </c>
      <c r="D756" s="92" t="s">
        <v>178</v>
      </c>
      <c r="E756" s="93" t="s">
        <v>853</v>
      </c>
      <c r="F756" s="94" t="s">
        <v>854</v>
      </c>
      <c r="G756" s="95" t="s">
        <v>181</v>
      </c>
      <c r="H756" s="96">
        <v>1858.655</v>
      </c>
      <c r="I756" s="1">
        <v>0</v>
      </c>
      <c r="J756" s="97">
        <f>ROUND(I756*H756,2)</f>
        <v>0</v>
      </c>
      <c r="K756" s="95" t="s">
        <v>182</v>
      </c>
      <c r="L756" s="13"/>
      <c r="M756" s="98" t="s">
        <v>1</v>
      </c>
      <c r="N756" s="99" t="s">
        <v>37</v>
      </c>
      <c r="O756" s="100"/>
      <c r="P756" s="101">
        <f>O756*H756</f>
        <v>0</v>
      </c>
      <c r="Q756" s="101">
        <v>0</v>
      </c>
      <c r="R756" s="101">
        <f>Q756*H756</f>
        <v>0</v>
      </c>
      <c r="S756" s="101">
        <v>0</v>
      </c>
      <c r="T756" s="102">
        <f>S756*H756</f>
        <v>0</v>
      </c>
      <c r="U756" s="12"/>
      <c r="V756" s="12"/>
      <c r="W756" s="12"/>
      <c r="X756" s="12"/>
      <c r="Y756" s="12"/>
      <c r="Z756" s="12"/>
      <c r="AA756" s="12"/>
      <c r="AB756" s="12"/>
      <c r="AC756" s="12"/>
      <c r="AD756" s="12"/>
      <c r="AE756" s="12"/>
      <c r="AR756" s="103" t="s">
        <v>86</v>
      </c>
      <c r="AT756" s="103" t="s">
        <v>178</v>
      </c>
      <c r="AU756" s="103" t="s">
        <v>80</v>
      </c>
      <c r="AY756" s="5" t="s">
        <v>176</v>
      </c>
      <c r="BE756" s="104">
        <f>IF(N756="základní",J756,0)</f>
        <v>0</v>
      </c>
      <c r="BF756" s="104">
        <f>IF(N756="snížená",J756,0)</f>
        <v>0</v>
      </c>
      <c r="BG756" s="104">
        <f>IF(N756="zákl. přenesená",J756,0)</f>
        <v>0</v>
      </c>
      <c r="BH756" s="104">
        <f>IF(N756="sníž. přenesená",J756,0)</f>
        <v>0</v>
      </c>
      <c r="BI756" s="104">
        <f>IF(N756="nulová",J756,0)</f>
        <v>0</v>
      </c>
      <c r="BJ756" s="5" t="s">
        <v>76</v>
      </c>
      <c r="BK756" s="104">
        <f>ROUND(I756*H756,2)</f>
        <v>0</v>
      </c>
      <c r="BL756" s="5" t="s">
        <v>86</v>
      </c>
      <c r="BM756" s="103" t="s">
        <v>855</v>
      </c>
    </row>
    <row r="757" spans="2:51" s="167" customFormat="1" ht="12">
      <c r="B757" s="168"/>
      <c r="D757" s="105" t="s">
        <v>186</v>
      </c>
      <c r="E757" s="169" t="s">
        <v>1</v>
      </c>
      <c r="F757" s="170" t="s">
        <v>856</v>
      </c>
      <c r="H757" s="169" t="s">
        <v>1</v>
      </c>
      <c r="K757" s="236"/>
      <c r="L757" s="168"/>
      <c r="M757" s="171"/>
      <c r="N757" s="172"/>
      <c r="O757" s="172"/>
      <c r="P757" s="172"/>
      <c r="Q757" s="172"/>
      <c r="R757" s="172"/>
      <c r="S757" s="172"/>
      <c r="T757" s="173"/>
      <c r="AT757" s="169" t="s">
        <v>186</v>
      </c>
      <c r="AU757" s="169" t="s">
        <v>80</v>
      </c>
      <c r="AV757" s="167" t="s">
        <v>76</v>
      </c>
      <c r="AW757" s="167" t="s">
        <v>29</v>
      </c>
      <c r="AX757" s="167" t="s">
        <v>72</v>
      </c>
      <c r="AY757" s="169" t="s">
        <v>176</v>
      </c>
    </row>
    <row r="758" spans="2:51" s="174" customFormat="1" ht="12">
      <c r="B758" s="175"/>
      <c r="D758" s="105" t="s">
        <v>186</v>
      </c>
      <c r="E758" s="176" t="s">
        <v>1</v>
      </c>
      <c r="F758" s="177" t="s">
        <v>857</v>
      </c>
      <c r="H758" s="178">
        <v>1858.655</v>
      </c>
      <c r="K758" s="237"/>
      <c r="L758" s="175"/>
      <c r="M758" s="179"/>
      <c r="N758" s="180"/>
      <c r="O758" s="180"/>
      <c r="P758" s="180"/>
      <c r="Q758" s="180"/>
      <c r="R758" s="180"/>
      <c r="S758" s="180"/>
      <c r="T758" s="181"/>
      <c r="AT758" s="176" t="s">
        <v>186</v>
      </c>
      <c r="AU758" s="176" t="s">
        <v>80</v>
      </c>
      <c r="AV758" s="174" t="s">
        <v>80</v>
      </c>
      <c r="AW758" s="174" t="s">
        <v>29</v>
      </c>
      <c r="AX758" s="174" t="s">
        <v>72</v>
      </c>
      <c r="AY758" s="176" t="s">
        <v>176</v>
      </c>
    </row>
    <row r="759" spans="2:51" s="182" customFormat="1" ht="12">
      <c r="B759" s="183"/>
      <c r="D759" s="105" t="s">
        <v>186</v>
      </c>
      <c r="E759" s="184" t="s">
        <v>1</v>
      </c>
      <c r="F759" s="185" t="s">
        <v>191</v>
      </c>
      <c r="H759" s="186">
        <v>1858.655</v>
      </c>
      <c r="K759" s="238"/>
      <c r="L759" s="183"/>
      <c r="M759" s="187"/>
      <c r="N759" s="188"/>
      <c r="O759" s="188"/>
      <c r="P759" s="188"/>
      <c r="Q759" s="188"/>
      <c r="R759" s="188"/>
      <c r="S759" s="188"/>
      <c r="T759" s="189"/>
      <c r="AT759" s="184" t="s">
        <v>186</v>
      </c>
      <c r="AU759" s="184" t="s">
        <v>80</v>
      </c>
      <c r="AV759" s="182" t="s">
        <v>86</v>
      </c>
      <c r="AW759" s="182" t="s">
        <v>29</v>
      </c>
      <c r="AX759" s="182" t="s">
        <v>76</v>
      </c>
      <c r="AY759" s="184" t="s">
        <v>176</v>
      </c>
    </row>
    <row r="760" spans="1:65" s="15" customFormat="1" ht="37.7" customHeight="1">
      <c r="A760" s="12"/>
      <c r="B760" s="13"/>
      <c r="C760" s="92" t="s">
        <v>858</v>
      </c>
      <c r="D760" s="92" t="s">
        <v>178</v>
      </c>
      <c r="E760" s="93" t="s">
        <v>859</v>
      </c>
      <c r="F760" s="94" t="s">
        <v>860</v>
      </c>
      <c r="G760" s="95" t="s">
        <v>181</v>
      </c>
      <c r="H760" s="96">
        <v>30.6</v>
      </c>
      <c r="I760" s="1">
        <v>0</v>
      </c>
      <c r="J760" s="97">
        <f>ROUND(I760*H760,2)</f>
        <v>0</v>
      </c>
      <c r="K760" s="95" t="s">
        <v>182</v>
      </c>
      <c r="L760" s="13"/>
      <c r="M760" s="98" t="s">
        <v>1</v>
      </c>
      <c r="N760" s="99" t="s">
        <v>37</v>
      </c>
      <c r="O760" s="100"/>
      <c r="P760" s="101">
        <f>O760*H760</f>
        <v>0</v>
      </c>
      <c r="Q760" s="101">
        <v>0</v>
      </c>
      <c r="R760" s="101">
        <f>Q760*H760</f>
        <v>0</v>
      </c>
      <c r="S760" s="101">
        <v>0</v>
      </c>
      <c r="T760" s="102">
        <f>S760*H760</f>
        <v>0</v>
      </c>
      <c r="U760" s="12"/>
      <c r="V760" s="12"/>
      <c r="W760" s="12"/>
      <c r="X760" s="12"/>
      <c r="Y760" s="12"/>
      <c r="Z760" s="12"/>
      <c r="AA760" s="12"/>
      <c r="AB760" s="12"/>
      <c r="AC760" s="12"/>
      <c r="AD760" s="12"/>
      <c r="AE760" s="12"/>
      <c r="AR760" s="103" t="s">
        <v>86</v>
      </c>
      <c r="AT760" s="103" t="s">
        <v>178</v>
      </c>
      <c r="AU760" s="103" t="s">
        <v>80</v>
      </c>
      <c r="AY760" s="5" t="s">
        <v>176</v>
      </c>
      <c r="BE760" s="104">
        <f>IF(N760="základní",J760,0)</f>
        <v>0</v>
      </c>
      <c r="BF760" s="104">
        <f>IF(N760="snížená",J760,0)</f>
        <v>0</v>
      </c>
      <c r="BG760" s="104">
        <f>IF(N760="zákl. přenesená",J760,0)</f>
        <v>0</v>
      </c>
      <c r="BH760" s="104">
        <f>IF(N760="sníž. přenesená",J760,0)</f>
        <v>0</v>
      </c>
      <c r="BI760" s="104">
        <f>IF(N760="nulová",J760,0)</f>
        <v>0</v>
      </c>
      <c r="BJ760" s="5" t="s">
        <v>76</v>
      </c>
      <c r="BK760" s="104">
        <f>ROUND(I760*H760,2)</f>
        <v>0</v>
      </c>
      <c r="BL760" s="5" t="s">
        <v>86</v>
      </c>
      <c r="BM760" s="103" t="s">
        <v>861</v>
      </c>
    </row>
    <row r="761" spans="2:51" s="167" customFormat="1" ht="12">
      <c r="B761" s="168"/>
      <c r="D761" s="105" t="s">
        <v>186</v>
      </c>
      <c r="E761" s="169" t="s">
        <v>1</v>
      </c>
      <c r="F761" s="170" t="s">
        <v>273</v>
      </c>
      <c r="H761" s="169" t="s">
        <v>1</v>
      </c>
      <c r="K761" s="236"/>
      <c r="L761" s="168"/>
      <c r="M761" s="171"/>
      <c r="N761" s="172"/>
      <c r="O761" s="172"/>
      <c r="P761" s="172"/>
      <c r="Q761" s="172"/>
      <c r="R761" s="172"/>
      <c r="S761" s="172"/>
      <c r="T761" s="173"/>
      <c r="AT761" s="169" t="s">
        <v>186</v>
      </c>
      <c r="AU761" s="169" t="s">
        <v>80</v>
      </c>
      <c r="AV761" s="167" t="s">
        <v>76</v>
      </c>
      <c r="AW761" s="167" t="s">
        <v>29</v>
      </c>
      <c r="AX761" s="167" t="s">
        <v>72</v>
      </c>
      <c r="AY761" s="169" t="s">
        <v>176</v>
      </c>
    </row>
    <row r="762" spans="2:51" s="167" customFormat="1" ht="12">
      <c r="B762" s="168"/>
      <c r="D762" s="105" t="s">
        <v>186</v>
      </c>
      <c r="E762" s="169" t="s">
        <v>1</v>
      </c>
      <c r="F762" s="170" t="s">
        <v>862</v>
      </c>
      <c r="H762" s="169" t="s">
        <v>1</v>
      </c>
      <c r="K762" s="236"/>
      <c r="L762" s="168"/>
      <c r="M762" s="171"/>
      <c r="N762" s="172"/>
      <c r="O762" s="172"/>
      <c r="P762" s="172"/>
      <c r="Q762" s="172"/>
      <c r="R762" s="172"/>
      <c r="S762" s="172"/>
      <c r="T762" s="173"/>
      <c r="AT762" s="169" t="s">
        <v>186</v>
      </c>
      <c r="AU762" s="169" t="s">
        <v>80</v>
      </c>
      <c r="AV762" s="167" t="s">
        <v>76</v>
      </c>
      <c r="AW762" s="167" t="s">
        <v>29</v>
      </c>
      <c r="AX762" s="167" t="s">
        <v>72</v>
      </c>
      <c r="AY762" s="169" t="s">
        <v>176</v>
      </c>
    </row>
    <row r="763" spans="2:51" s="174" customFormat="1" ht="12">
      <c r="B763" s="175"/>
      <c r="D763" s="105" t="s">
        <v>186</v>
      </c>
      <c r="E763" s="176" t="s">
        <v>1</v>
      </c>
      <c r="F763" s="177" t="s">
        <v>863</v>
      </c>
      <c r="H763" s="178">
        <v>30.6</v>
      </c>
      <c r="K763" s="237"/>
      <c r="L763" s="175"/>
      <c r="M763" s="179"/>
      <c r="N763" s="180"/>
      <c r="O763" s="180"/>
      <c r="P763" s="180"/>
      <c r="Q763" s="180"/>
      <c r="R763" s="180"/>
      <c r="S763" s="180"/>
      <c r="T763" s="181"/>
      <c r="AT763" s="176" t="s">
        <v>186</v>
      </c>
      <c r="AU763" s="176" t="s">
        <v>80</v>
      </c>
      <c r="AV763" s="174" t="s">
        <v>80</v>
      </c>
      <c r="AW763" s="174" t="s">
        <v>29</v>
      </c>
      <c r="AX763" s="174" t="s">
        <v>72</v>
      </c>
      <c r="AY763" s="176" t="s">
        <v>176</v>
      </c>
    </row>
    <row r="764" spans="2:51" s="182" customFormat="1" ht="12">
      <c r="B764" s="183"/>
      <c r="D764" s="105" t="s">
        <v>186</v>
      </c>
      <c r="E764" s="184" t="s">
        <v>1</v>
      </c>
      <c r="F764" s="185" t="s">
        <v>191</v>
      </c>
      <c r="H764" s="186">
        <v>30.6</v>
      </c>
      <c r="K764" s="238"/>
      <c r="L764" s="183"/>
      <c r="M764" s="187"/>
      <c r="N764" s="188"/>
      <c r="O764" s="188"/>
      <c r="P764" s="188"/>
      <c r="Q764" s="188"/>
      <c r="R764" s="188"/>
      <c r="S764" s="188"/>
      <c r="T764" s="189"/>
      <c r="AT764" s="184" t="s">
        <v>186</v>
      </c>
      <c r="AU764" s="184" t="s">
        <v>80</v>
      </c>
      <c r="AV764" s="182" t="s">
        <v>86</v>
      </c>
      <c r="AW764" s="182" t="s">
        <v>29</v>
      </c>
      <c r="AX764" s="182" t="s">
        <v>76</v>
      </c>
      <c r="AY764" s="184" t="s">
        <v>176</v>
      </c>
    </row>
    <row r="765" spans="1:65" s="15" customFormat="1" ht="24.2" customHeight="1">
      <c r="A765" s="12"/>
      <c r="B765" s="13"/>
      <c r="C765" s="92" t="s">
        <v>579</v>
      </c>
      <c r="D765" s="92" t="s">
        <v>178</v>
      </c>
      <c r="E765" s="93" t="s">
        <v>864</v>
      </c>
      <c r="F765" s="94" t="s">
        <v>865</v>
      </c>
      <c r="G765" s="95" t="s">
        <v>181</v>
      </c>
      <c r="H765" s="96">
        <v>402.636</v>
      </c>
      <c r="I765" s="1">
        <v>0</v>
      </c>
      <c r="J765" s="97">
        <f>ROUND(I765*H765,2)</f>
        <v>0</v>
      </c>
      <c r="K765" s="95" t="s">
        <v>182</v>
      </c>
      <c r="L765" s="13"/>
      <c r="M765" s="98" t="s">
        <v>1</v>
      </c>
      <c r="N765" s="99" t="s">
        <v>37</v>
      </c>
      <c r="O765" s="100"/>
      <c r="P765" s="101">
        <f>O765*H765</f>
        <v>0</v>
      </c>
      <c r="Q765" s="101">
        <v>0</v>
      </c>
      <c r="R765" s="101">
        <f>Q765*H765</f>
        <v>0</v>
      </c>
      <c r="S765" s="101">
        <v>0</v>
      </c>
      <c r="T765" s="102">
        <f>S765*H765</f>
        <v>0</v>
      </c>
      <c r="U765" s="12"/>
      <c r="V765" s="12"/>
      <c r="W765" s="12"/>
      <c r="X765" s="12"/>
      <c r="Y765" s="12"/>
      <c r="Z765" s="12"/>
      <c r="AA765" s="12"/>
      <c r="AB765" s="12"/>
      <c r="AC765" s="12"/>
      <c r="AD765" s="12"/>
      <c r="AE765" s="12"/>
      <c r="AR765" s="103" t="s">
        <v>86</v>
      </c>
      <c r="AT765" s="103" t="s">
        <v>178</v>
      </c>
      <c r="AU765" s="103" t="s">
        <v>80</v>
      </c>
      <c r="AY765" s="5" t="s">
        <v>176</v>
      </c>
      <c r="BE765" s="104">
        <f>IF(N765="základní",J765,0)</f>
        <v>0</v>
      </c>
      <c r="BF765" s="104">
        <f>IF(N765="snížená",J765,0)</f>
        <v>0</v>
      </c>
      <c r="BG765" s="104">
        <f>IF(N765="zákl. přenesená",J765,0)</f>
        <v>0</v>
      </c>
      <c r="BH765" s="104">
        <f>IF(N765="sníž. přenesená",J765,0)</f>
        <v>0</v>
      </c>
      <c r="BI765" s="104">
        <f>IF(N765="nulová",J765,0)</f>
        <v>0</v>
      </c>
      <c r="BJ765" s="5" t="s">
        <v>76</v>
      </c>
      <c r="BK765" s="104">
        <f>ROUND(I765*H765,2)</f>
        <v>0</v>
      </c>
      <c r="BL765" s="5" t="s">
        <v>86</v>
      </c>
      <c r="BM765" s="103" t="s">
        <v>866</v>
      </c>
    </row>
    <row r="766" spans="2:51" s="167" customFormat="1" ht="12">
      <c r="B766" s="168"/>
      <c r="D766" s="105" t="s">
        <v>186</v>
      </c>
      <c r="E766" s="169" t="s">
        <v>1</v>
      </c>
      <c r="F766" s="170" t="s">
        <v>231</v>
      </c>
      <c r="H766" s="169" t="s">
        <v>1</v>
      </c>
      <c r="K766" s="236"/>
      <c r="L766" s="168"/>
      <c r="M766" s="171"/>
      <c r="N766" s="172"/>
      <c r="O766" s="172"/>
      <c r="P766" s="172"/>
      <c r="Q766" s="172"/>
      <c r="R766" s="172"/>
      <c r="S766" s="172"/>
      <c r="T766" s="173"/>
      <c r="AT766" s="169" t="s">
        <v>186</v>
      </c>
      <c r="AU766" s="169" t="s">
        <v>80</v>
      </c>
      <c r="AV766" s="167" t="s">
        <v>76</v>
      </c>
      <c r="AW766" s="167" t="s">
        <v>29</v>
      </c>
      <c r="AX766" s="167" t="s">
        <v>72</v>
      </c>
      <c r="AY766" s="169" t="s">
        <v>176</v>
      </c>
    </row>
    <row r="767" spans="2:51" s="167" customFormat="1" ht="12">
      <c r="B767" s="168"/>
      <c r="D767" s="105" t="s">
        <v>186</v>
      </c>
      <c r="E767" s="169" t="s">
        <v>1</v>
      </c>
      <c r="F767" s="170" t="s">
        <v>867</v>
      </c>
      <c r="H767" s="169" t="s">
        <v>1</v>
      </c>
      <c r="K767" s="236"/>
      <c r="L767" s="168"/>
      <c r="M767" s="171"/>
      <c r="N767" s="172"/>
      <c r="O767" s="172"/>
      <c r="P767" s="172"/>
      <c r="Q767" s="172"/>
      <c r="R767" s="172"/>
      <c r="S767" s="172"/>
      <c r="T767" s="173"/>
      <c r="AT767" s="169" t="s">
        <v>186</v>
      </c>
      <c r="AU767" s="169" t="s">
        <v>80</v>
      </c>
      <c r="AV767" s="167" t="s">
        <v>76</v>
      </c>
      <c r="AW767" s="167" t="s">
        <v>29</v>
      </c>
      <c r="AX767" s="167" t="s">
        <v>72</v>
      </c>
      <c r="AY767" s="169" t="s">
        <v>176</v>
      </c>
    </row>
    <row r="768" spans="2:51" s="167" customFormat="1" ht="12">
      <c r="B768" s="168"/>
      <c r="D768" s="105" t="s">
        <v>186</v>
      </c>
      <c r="E768" s="169" t="s">
        <v>1</v>
      </c>
      <c r="F768" s="170" t="s">
        <v>233</v>
      </c>
      <c r="H768" s="169" t="s">
        <v>1</v>
      </c>
      <c r="K768" s="236"/>
      <c r="L768" s="168"/>
      <c r="M768" s="171"/>
      <c r="N768" s="172"/>
      <c r="O768" s="172"/>
      <c r="P768" s="172"/>
      <c r="Q768" s="172"/>
      <c r="R768" s="172"/>
      <c r="S768" s="172"/>
      <c r="T768" s="173"/>
      <c r="AT768" s="169" t="s">
        <v>186</v>
      </c>
      <c r="AU768" s="169" t="s">
        <v>80</v>
      </c>
      <c r="AV768" s="167" t="s">
        <v>76</v>
      </c>
      <c r="AW768" s="167" t="s">
        <v>29</v>
      </c>
      <c r="AX768" s="167" t="s">
        <v>72</v>
      </c>
      <c r="AY768" s="169" t="s">
        <v>176</v>
      </c>
    </row>
    <row r="769" spans="2:51" s="174" customFormat="1" ht="12">
      <c r="B769" s="175"/>
      <c r="D769" s="105" t="s">
        <v>186</v>
      </c>
      <c r="E769" s="176" t="s">
        <v>1</v>
      </c>
      <c r="F769" s="177" t="s">
        <v>234</v>
      </c>
      <c r="H769" s="178">
        <v>32.451</v>
      </c>
      <c r="K769" s="237"/>
      <c r="L769" s="175"/>
      <c r="M769" s="179"/>
      <c r="N769" s="180"/>
      <c r="O769" s="180"/>
      <c r="P769" s="180"/>
      <c r="Q769" s="180"/>
      <c r="R769" s="180"/>
      <c r="S769" s="180"/>
      <c r="T769" s="181"/>
      <c r="AT769" s="176" t="s">
        <v>186</v>
      </c>
      <c r="AU769" s="176" t="s">
        <v>80</v>
      </c>
      <c r="AV769" s="174" t="s">
        <v>80</v>
      </c>
      <c r="AW769" s="174" t="s">
        <v>29</v>
      </c>
      <c r="AX769" s="174" t="s">
        <v>72</v>
      </c>
      <c r="AY769" s="176" t="s">
        <v>176</v>
      </c>
    </row>
    <row r="770" spans="2:51" s="174" customFormat="1" ht="12">
      <c r="B770" s="175"/>
      <c r="D770" s="105" t="s">
        <v>186</v>
      </c>
      <c r="E770" s="176" t="s">
        <v>1</v>
      </c>
      <c r="F770" s="177" t="s">
        <v>235</v>
      </c>
      <c r="H770" s="178">
        <v>26.32</v>
      </c>
      <c r="K770" s="237"/>
      <c r="L770" s="175"/>
      <c r="M770" s="179"/>
      <c r="N770" s="180"/>
      <c r="O770" s="180"/>
      <c r="P770" s="180"/>
      <c r="Q770" s="180"/>
      <c r="R770" s="180"/>
      <c r="S770" s="180"/>
      <c r="T770" s="181"/>
      <c r="AT770" s="176" t="s">
        <v>186</v>
      </c>
      <c r="AU770" s="176" t="s">
        <v>80</v>
      </c>
      <c r="AV770" s="174" t="s">
        <v>80</v>
      </c>
      <c r="AW770" s="174" t="s">
        <v>29</v>
      </c>
      <c r="AX770" s="174" t="s">
        <v>72</v>
      </c>
      <c r="AY770" s="176" t="s">
        <v>176</v>
      </c>
    </row>
    <row r="771" spans="2:51" s="174" customFormat="1" ht="22.5">
      <c r="B771" s="175"/>
      <c r="D771" s="105" t="s">
        <v>186</v>
      </c>
      <c r="E771" s="176" t="s">
        <v>1</v>
      </c>
      <c r="F771" s="177" t="s">
        <v>236</v>
      </c>
      <c r="H771" s="178">
        <v>88.98</v>
      </c>
      <c r="K771" s="237"/>
      <c r="L771" s="175"/>
      <c r="M771" s="179"/>
      <c r="N771" s="180"/>
      <c r="O771" s="180"/>
      <c r="P771" s="180"/>
      <c r="Q771" s="180"/>
      <c r="R771" s="180"/>
      <c r="S771" s="180"/>
      <c r="T771" s="181"/>
      <c r="AT771" s="176" t="s">
        <v>186</v>
      </c>
      <c r="AU771" s="176" t="s">
        <v>80</v>
      </c>
      <c r="AV771" s="174" t="s">
        <v>80</v>
      </c>
      <c r="AW771" s="174" t="s">
        <v>29</v>
      </c>
      <c r="AX771" s="174" t="s">
        <v>72</v>
      </c>
      <c r="AY771" s="176" t="s">
        <v>176</v>
      </c>
    </row>
    <row r="772" spans="2:51" s="174" customFormat="1" ht="12">
      <c r="B772" s="175"/>
      <c r="D772" s="105" t="s">
        <v>186</v>
      </c>
      <c r="E772" s="176" t="s">
        <v>1</v>
      </c>
      <c r="F772" s="177" t="s">
        <v>237</v>
      </c>
      <c r="H772" s="178">
        <v>120.01</v>
      </c>
      <c r="K772" s="237"/>
      <c r="L772" s="175"/>
      <c r="M772" s="179"/>
      <c r="N772" s="180"/>
      <c r="O772" s="180"/>
      <c r="P772" s="180"/>
      <c r="Q772" s="180"/>
      <c r="R772" s="180"/>
      <c r="S772" s="180"/>
      <c r="T772" s="181"/>
      <c r="AT772" s="176" t="s">
        <v>186</v>
      </c>
      <c r="AU772" s="176" t="s">
        <v>80</v>
      </c>
      <c r="AV772" s="174" t="s">
        <v>80</v>
      </c>
      <c r="AW772" s="174" t="s">
        <v>29</v>
      </c>
      <c r="AX772" s="174" t="s">
        <v>72</v>
      </c>
      <c r="AY772" s="176" t="s">
        <v>176</v>
      </c>
    </row>
    <row r="773" spans="2:51" s="174" customFormat="1" ht="22.5">
      <c r="B773" s="175"/>
      <c r="D773" s="105" t="s">
        <v>186</v>
      </c>
      <c r="E773" s="176" t="s">
        <v>1</v>
      </c>
      <c r="F773" s="177" t="s">
        <v>238</v>
      </c>
      <c r="H773" s="178">
        <v>-14.673</v>
      </c>
      <c r="K773" s="237"/>
      <c r="L773" s="175"/>
      <c r="M773" s="179"/>
      <c r="N773" s="180"/>
      <c r="O773" s="180"/>
      <c r="P773" s="180"/>
      <c r="Q773" s="180"/>
      <c r="R773" s="180"/>
      <c r="S773" s="180"/>
      <c r="T773" s="181"/>
      <c r="AT773" s="176" t="s">
        <v>186</v>
      </c>
      <c r="AU773" s="176" t="s">
        <v>80</v>
      </c>
      <c r="AV773" s="174" t="s">
        <v>80</v>
      </c>
      <c r="AW773" s="174" t="s">
        <v>29</v>
      </c>
      <c r="AX773" s="174" t="s">
        <v>72</v>
      </c>
      <c r="AY773" s="176" t="s">
        <v>176</v>
      </c>
    </row>
    <row r="774" spans="2:51" s="167" customFormat="1" ht="12">
      <c r="B774" s="168"/>
      <c r="D774" s="105" t="s">
        <v>186</v>
      </c>
      <c r="E774" s="169" t="s">
        <v>1</v>
      </c>
      <c r="F774" s="170" t="s">
        <v>207</v>
      </c>
      <c r="H774" s="169" t="s">
        <v>1</v>
      </c>
      <c r="K774" s="236"/>
      <c r="L774" s="168"/>
      <c r="M774" s="171"/>
      <c r="N774" s="172"/>
      <c r="O774" s="172"/>
      <c r="P774" s="172"/>
      <c r="Q774" s="172"/>
      <c r="R774" s="172"/>
      <c r="S774" s="172"/>
      <c r="T774" s="173"/>
      <c r="AT774" s="169" t="s">
        <v>186</v>
      </c>
      <c r="AU774" s="169" t="s">
        <v>80</v>
      </c>
      <c r="AV774" s="167" t="s">
        <v>76</v>
      </c>
      <c r="AW774" s="167" t="s">
        <v>29</v>
      </c>
      <c r="AX774" s="167" t="s">
        <v>72</v>
      </c>
      <c r="AY774" s="169" t="s">
        <v>176</v>
      </c>
    </row>
    <row r="775" spans="2:51" s="174" customFormat="1" ht="12">
      <c r="B775" s="175"/>
      <c r="D775" s="105" t="s">
        <v>186</v>
      </c>
      <c r="E775" s="176" t="s">
        <v>1</v>
      </c>
      <c r="F775" s="177" t="s">
        <v>239</v>
      </c>
      <c r="H775" s="178">
        <v>176.715</v>
      </c>
      <c r="K775" s="237"/>
      <c r="L775" s="175"/>
      <c r="M775" s="179"/>
      <c r="N775" s="180"/>
      <c r="O775" s="180"/>
      <c r="P775" s="180"/>
      <c r="Q775" s="180"/>
      <c r="R775" s="180"/>
      <c r="S775" s="180"/>
      <c r="T775" s="181"/>
      <c r="AT775" s="176" t="s">
        <v>186</v>
      </c>
      <c r="AU775" s="176" t="s">
        <v>80</v>
      </c>
      <c r="AV775" s="174" t="s">
        <v>80</v>
      </c>
      <c r="AW775" s="174" t="s">
        <v>29</v>
      </c>
      <c r="AX775" s="174" t="s">
        <v>72</v>
      </c>
      <c r="AY775" s="176" t="s">
        <v>176</v>
      </c>
    </row>
    <row r="776" spans="2:51" s="174" customFormat="1" ht="12">
      <c r="B776" s="175"/>
      <c r="D776" s="105" t="s">
        <v>186</v>
      </c>
      <c r="E776" s="176" t="s">
        <v>1</v>
      </c>
      <c r="F776" s="177" t="s">
        <v>868</v>
      </c>
      <c r="H776" s="178">
        <v>-5.522</v>
      </c>
      <c r="K776" s="237"/>
      <c r="L776" s="175"/>
      <c r="M776" s="179"/>
      <c r="N776" s="180"/>
      <c r="O776" s="180"/>
      <c r="P776" s="180"/>
      <c r="Q776" s="180"/>
      <c r="R776" s="180"/>
      <c r="S776" s="180"/>
      <c r="T776" s="181"/>
      <c r="AT776" s="176" t="s">
        <v>186</v>
      </c>
      <c r="AU776" s="176" t="s">
        <v>80</v>
      </c>
      <c r="AV776" s="174" t="s">
        <v>80</v>
      </c>
      <c r="AW776" s="174" t="s">
        <v>29</v>
      </c>
      <c r="AX776" s="174" t="s">
        <v>72</v>
      </c>
      <c r="AY776" s="176" t="s">
        <v>176</v>
      </c>
    </row>
    <row r="777" spans="2:51" s="174" customFormat="1" ht="12">
      <c r="B777" s="175"/>
      <c r="D777" s="105" t="s">
        <v>186</v>
      </c>
      <c r="E777" s="176" t="s">
        <v>1</v>
      </c>
      <c r="F777" s="177" t="s">
        <v>240</v>
      </c>
      <c r="H777" s="178">
        <v>-9.98</v>
      </c>
      <c r="K777" s="237"/>
      <c r="L777" s="175"/>
      <c r="M777" s="179"/>
      <c r="N777" s="180"/>
      <c r="O777" s="180"/>
      <c r="P777" s="180"/>
      <c r="Q777" s="180"/>
      <c r="R777" s="180"/>
      <c r="S777" s="180"/>
      <c r="T777" s="181"/>
      <c r="AT777" s="176" t="s">
        <v>186</v>
      </c>
      <c r="AU777" s="176" t="s">
        <v>80</v>
      </c>
      <c r="AV777" s="174" t="s">
        <v>80</v>
      </c>
      <c r="AW777" s="174" t="s">
        <v>29</v>
      </c>
      <c r="AX777" s="174" t="s">
        <v>72</v>
      </c>
      <c r="AY777" s="176" t="s">
        <v>176</v>
      </c>
    </row>
    <row r="778" spans="2:51" s="174" customFormat="1" ht="12">
      <c r="B778" s="175"/>
      <c r="D778" s="105" t="s">
        <v>186</v>
      </c>
      <c r="E778" s="176" t="s">
        <v>1</v>
      </c>
      <c r="F778" s="177" t="s">
        <v>869</v>
      </c>
      <c r="H778" s="178">
        <v>-10.585</v>
      </c>
      <c r="K778" s="237"/>
      <c r="L778" s="175"/>
      <c r="M778" s="179"/>
      <c r="N778" s="180"/>
      <c r="O778" s="180"/>
      <c r="P778" s="180"/>
      <c r="Q778" s="180"/>
      <c r="R778" s="180"/>
      <c r="S778" s="180"/>
      <c r="T778" s="181"/>
      <c r="AT778" s="176" t="s">
        <v>186</v>
      </c>
      <c r="AU778" s="176" t="s">
        <v>80</v>
      </c>
      <c r="AV778" s="174" t="s">
        <v>80</v>
      </c>
      <c r="AW778" s="174" t="s">
        <v>29</v>
      </c>
      <c r="AX778" s="174" t="s">
        <v>72</v>
      </c>
      <c r="AY778" s="176" t="s">
        <v>176</v>
      </c>
    </row>
    <row r="779" spans="2:51" s="174" customFormat="1" ht="12">
      <c r="B779" s="175"/>
      <c r="D779" s="105" t="s">
        <v>186</v>
      </c>
      <c r="E779" s="176" t="s">
        <v>1</v>
      </c>
      <c r="F779" s="177" t="s">
        <v>242</v>
      </c>
      <c r="H779" s="178">
        <v>-1.08</v>
      </c>
      <c r="K779" s="237"/>
      <c r="L779" s="175"/>
      <c r="M779" s="179"/>
      <c r="N779" s="180"/>
      <c r="O779" s="180"/>
      <c r="P779" s="180"/>
      <c r="Q779" s="180"/>
      <c r="R779" s="180"/>
      <c r="S779" s="180"/>
      <c r="T779" s="181"/>
      <c r="AT779" s="176" t="s">
        <v>186</v>
      </c>
      <c r="AU779" s="176" t="s">
        <v>80</v>
      </c>
      <c r="AV779" s="174" t="s">
        <v>80</v>
      </c>
      <c r="AW779" s="174" t="s">
        <v>29</v>
      </c>
      <c r="AX779" s="174" t="s">
        <v>72</v>
      </c>
      <c r="AY779" s="176" t="s">
        <v>176</v>
      </c>
    </row>
    <row r="780" spans="2:51" s="182" customFormat="1" ht="12">
      <c r="B780" s="183"/>
      <c r="D780" s="105" t="s">
        <v>186</v>
      </c>
      <c r="E780" s="184" t="s">
        <v>1</v>
      </c>
      <c r="F780" s="185" t="s">
        <v>191</v>
      </c>
      <c r="H780" s="186">
        <v>402.636</v>
      </c>
      <c r="K780" s="238"/>
      <c r="L780" s="183"/>
      <c r="M780" s="187"/>
      <c r="N780" s="188"/>
      <c r="O780" s="188"/>
      <c r="P780" s="188"/>
      <c r="Q780" s="188"/>
      <c r="R780" s="188"/>
      <c r="S780" s="188"/>
      <c r="T780" s="189"/>
      <c r="AT780" s="184" t="s">
        <v>186</v>
      </c>
      <c r="AU780" s="184" t="s">
        <v>80</v>
      </c>
      <c r="AV780" s="182" t="s">
        <v>86</v>
      </c>
      <c r="AW780" s="182" t="s">
        <v>29</v>
      </c>
      <c r="AX780" s="182" t="s">
        <v>76</v>
      </c>
      <c r="AY780" s="184" t="s">
        <v>176</v>
      </c>
    </row>
    <row r="781" spans="2:63" s="79" customFormat="1" ht="22.7" customHeight="1">
      <c r="B781" s="80"/>
      <c r="D781" s="81" t="s">
        <v>71</v>
      </c>
      <c r="E781" s="90" t="s">
        <v>870</v>
      </c>
      <c r="F781" s="90" t="s">
        <v>871</v>
      </c>
      <c r="J781" s="91">
        <f>BK781</f>
        <v>0</v>
      </c>
      <c r="K781" s="88"/>
      <c r="L781" s="80"/>
      <c r="M781" s="84"/>
      <c r="N781" s="85"/>
      <c r="O781" s="85"/>
      <c r="P781" s="86">
        <f>SUM(P782:P787)</f>
        <v>0</v>
      </c>
      <c r="Q781" s="85"/>
      <c r="R781" s="86">
        <f>SUM(R782:R787)</f>
        <v>0</v>
      </c>
      <c r="S781" s="85"/>
      <c r="T781" s="87">
        <f>SUM(T782:T787)</f>
        <v>0</v>
      </c>
      <c r="AR781" s="81" t="s">
        <v>76</v>
      </c>
      <c r="AT781" s="88" t="s">
        <v>71</v>
      </c>
      <c r="AU781" s="88" t="s">
        <v>76</v>
      </c>
      <c r="AY781" s="81" t="s">
        <v>176</v>
      </c>
      <c r="BK781" s="89">
        <f>SUM(BK782:BK787)</f>
        <v>0</v>
      </c>
    </row>
    <row r="782" spans="1:65" s="15" customFormat="1" ht="33" customHeight="1">
      <c r="A782" s="12"/>
      <c r="B782" s="13"/>
      <c r="C782" s="92" t="s">
        <v>872</v>
      </c>
      <c r="D782" s="92" t="s">
        <v>178</v>
      </c>
      <c r="E782" s="93" t="s">
        <v>873</v>
      </c>
      <c r="F782" s="94" t="s">
        <v>874</v>
      </c>
      <c r="G782" s="95" t="s">
        <v>221</v>
      </c>
      <c r="H782" s="96">
        <v>280.502</v>
      </c>
      <c r="I782" s="1">
        <v>0</v>
      </c>
      <c r="J782" s="97">
        <f>ROUND(I782*H782,2)</f>
        <v>0</v>
      </c>
      <c r="K782" s="95" t="s">
        <v>182</v>
      </c>
      <c r="L782" s="13"/>
      <c r="M782" s="98" t="s">
        <v>1</v>
      </c>
      <c r="N782" s="99" t="s">
        <v>37</v>
      </c>
      <c r="O782" s="100"/>
      <c r="P782" s="101">
        <f>O782*H782</f>
        <v>0</v>
      </c>
      <c r="Q782" s="101">
        <v>0</v>
      </c>
      <c r="R782" s="101">
        <f>Q782*H782</f>
        <v>0</v>
      </c>
      <c r="S782" s="101">
        <v>0</v>
      </c>
      <c r="T782" s="102">
        <f>S782*H782</f>
        <v>0</v>
      </c>
      <c r="U782" s="12"/>
      <c r="V782" s="12"/>
      <c r="W782" s="12"/>
      <c r="X782" s="12"/>
      <c r="Y782" s="12"/>
      <c r="Z782" s="12"/>
      <c r="AA782" s="12"/>
      <c r="AB782" s="12"/>
      <c r="AC782" s="12"/>
      <c r="AD782" s="12"/>
      <c r="AE782" s="12"/>
      <c r="AR782" s="103" t="s">
        <v>86</v>
      </c>
      <c r="AT782" s="103" t="s">
        <v>178</v>
      </c>
      <c r="AU782" s="103" t="s">
        <v>80</v>
      </c>
      <c r="AY782" s="5" t="s">
        <v>176</v>
      </c>
      <c r="BE782" s="104">
        <f>IF(N782="základní",J782,0)</f>
        <v>0</v>
      </c>
      <c r="BF782" s="104">
        <f>IF(N782="snížená",J782,0)</f>
        <v>0</v>
      </c>
      <c r="BG782" s="104">
        <f>IF(N782="zákl. přenesená",J782,0)</f>
        <v>0</v>
      </c>
      <c r="BH782" s="104">
        <f>IF(N782="sníž. přenesená",J782,0)</f>
        <v>0</v>
      </c>
      <c r="BI782" s="104">
        <f>IF(N782="nulová",J782,0)</f>
        <v>0</v>
      </c>
      <c r="BJ782" s="5" t="s">
        <v>76</v>
      </c>
      <c r="BK782" s="104">
        <f>ROUND(I782*H782,2)</f>
        <v>0</v>
      </c>
      <c r="BL782" s="5" t="s">
        <v>86</v>
      </c>
      <c r="BM782" s="103" t="s">
        <v>875</v>
      </c>
    </row>
    <row r="783" spans="1:65" s="15" customFormat="1" ht="24.2" customHeight="1">
      <c r="A783" s="12"/>
      <c r="B783" s="13"/>
      <c r="C783" s="92" t="s">
        <v>588</v>
      </c>
      <c r="D783" s="92" t="s">
        <v>178</v>
      </c>
      <c r="E783" s="93" t="s">
        <v>876</v>
      </c>
      <c r="F783" s="94" t="s">
        <v>877</v>
      </c>
      <c r="G783" s="95" t="s">
        <v>221</v>
      </c>
      <c r="H783" s="96">
        <v>280.502</v>
      </c>
      <c r="I783" s="1">
        <v>0</v>
      </c>
      <c r="J783" s="97">
        <f>ROUND(I783*H783,2)</f>
        <v>0</v>
      </c>
      <c r="K783" s="95" t="s">
        <v>182</v>
      </c>
      <c r="L783" s="13"/>
      <c r="M783" s="98" t="s">
        <v>1</v>
      </c>
      <c r="N783" s="99" t="s">
        <v>37</v>
      </c>
      <c r="O783" s="100"/>
      <c r="P783" s="101">
        <f>O783*H783</f>
        <v>0</v>
      </c>
      <c r="Q783" s="101">
        <v>0</v>
      </c>
      <c r="R783" s="101">
        <f>Q783*H783</f>
        <v>0</v>
      </c>
      <c r="S783" s="101">
        <v>0</v>
      </c>
      <c r="T783" s="102">
        <f>S783*H783</f>
        <v>0</v>
      </c>
      <c r="U783" s="12"/>
      <c r="V783" s="12"/>
      <c r="W783" s="12"/>
      <c r="X783" s="12"/>
      <c r="Y783" s="12"/>
      <c r="Z783" s="12"/>
      <c r="AA783" s="12"/>
      <c r="AB783" s="12"/>
      <c r="AC783" s="12"/>
      <c r="AD783" s="12"/>
      <c r="AE783" s="12"/>
      <c r="AR783" s="103" t="s">
        <v>86</v>
      </c>
      <c r="AT783" s="103" t="s">
        <v>178</v>
      </c>
      <c r="AU783" s="103" t="s">
        <v>80</v>
      </c>
      <c r="AY783" s="5" t="s">
        <v>176</v>
      </c>
      <c r="BE783" s="104">
        <f>IF(N783="základní",J783,0)</f>
        <v>0</v>
      </c>
      <c r="BF783" s="104">
        <f>IF(N783="snížená",J783,0)</f>
        <v>0</v>
      </c>
      <c r="BG783" s="104">
        <f>IF(N783="zákl. přenesená",J783,0)</f>
        <v>0</v>
      </c>
      <c r="BH783" s="104">
        <f>IF(N783="sníž. přenesená",J783,0)</f>
        <v>0</v>
      </c>
      <c r="BI783" s="104">
        <f>IF(N783="nulová",J783,0)</f>
        <v>0</v>
      </c>
      <c r="BJ783" s="5" t="s">
        <v>76</v>
      </c>
      <c r="BK783" s="104">
        <f>ROUND(I783*H783,2)</f>
        <v>0</v>
      </c>
      <c r="BL783" s="5" t="s">
        <v>86</v>
      </c>
      <c r="BM783" s="103" t="s">
        <v>878</v>
      </c>
    </row>
    <row r="784" spans="1:65" s="15" customFormat="1" ht="24.2" customHeight="1">
      <c r="A784" s="12"/>
      <c r="B784" s="13"/>
      <c r="C784" s="92" t="s">
        <v>879</v>
      </c>
      <c r="D784" s="92" t="s">
        <v>178</v>
      </c>
      <c r="E784" s="93" t="s">
        <v>880</v>
      </c>
      <c r="F784" s="94" t="s">
        <v>881</v>
      </c>
      <c r="G784" s="95" t="s">
        <v>221</v>
      </c>
      <c r="H784" s="96">
        <v>5329.538</v>
      </c>
      <c r="I784" s="1">
        <v>0</v>
      </c>
      <c r="J784" s="97">
        <f>ROUND(I784*H784,2)</f>
        <v>0</v>
      </c>
      <c r="K784" s="95" t="s">
        <v>182</v>
      </c>
      <c r="L784" s="13"/>
      <c r="M784" s="98" t="s">
        <v>1</v>
      </c>
      <c r="N784" s="99" t="s">
        <v>37</v>
      </c>
      <c r="O784" s="100"/>
      <c r="P784" s="101">
        <f>O784*H784</f>
        <v>0</v>
      </c>
      <c r="Q784" s="101">
        <v>0</v>
      </c>
      <c r="R784" s="101">
        <f>Q784*H784</f>
        <v>0</v>
      </c>
      <c r="S784" s="101">
        <v>0</v>
      </c>
      <c r="T784" s="102">
        <f>S784*H784</f>
        <v>0</v>
      </c>
      <c r="U784" s="12"/>
      <c r="V784" s="12"/>
      <c r="W784" s="12"/>
      <c r="X784" s="12"/>
      <c r="Y784" s="12"/>
      <c r="Z784" s="12"/>
      <c r="AA784" s="12"/>
      <c r="AB784" s="12"/>
      <c r="AC784" s="12"/>
      <c r="AD784" s="12"/>
      <c r="AE784" s="12"/>
      <c r="AR784" s="103" t="s">
        <v>86</v>
      </c>
      <c r="AT784" s="103" t="s">
        <v>178</v>
      </c>
      <c r="AU784" s="103" t="s">
        <v>80</v>
      </c>
      <c r="AY784" s="5" t="s">
        <v>176</v>
      </c>
      <c r="BE784" s="104">
        <f>IF(N784="základní",J784,0)</f>
        <v>0</v>
      </c>
      <c r="BF784" s="104">
        <f>IF(N784="snížená",J784,0)</f>
        <v>0</v>
      </c>
      <c r="BG784" s="104">
        <f>IF(N784="zákl. přenesená",J784,0)</f>
        <v>0</v>
      </c>
      <c r="BH784" s="104">
        <f>IF(N784="sníž. přenesená",J784,0)</f>
        <v>0</v>
      </c>
      <c r="BI784" s="104">
        <f>IF(N784="nulová",J784,0)</f>
        <v>0</v>
      </c>
      <c r="BJ784" s="5" t="s">
        <v>76</v>
      </c>
      <c r="BK784" s="104">
        <f>ROUND(I784*H784,2)</f>
        <v>0</v>
      </c>
      <c r="BL784" s="5" t="s">
        <v>86</v>
      </c>
      <c r="BM784" s="103" t="s">
        <v>882</v>
      </c>
    </row>
    <row r="785" spans="2:51" s="174" customFormat="1" ht="12">
      <c r="B785" s="175"/>
      <c r="D785" s="105" t="s">
        <v>186</v>
      </c>
      <c r="E785" s="176" t="s">
        <v>1</v>
      </c>
      <c r="F785" s="177" t="s">
        <v>883</v>
      </c>
      <c r="H785" s="178">
        <v>5329.538</v>
      </c>
      <c r="K785" s="237"/>
      <c r="L785" s="175"/>
      <c r="M785" s="179"/>
      <c r="N785" s="180"/>
      <c r="O785" s="180"/>
      <c r="P785" s="180"/>
      <c r="Q785" s="180"/>
      <c r="R785" s="180"/>
      <c r="S785" s="180"/>
      <c r="T785" s="181"/>
      <c r="AT785" s="176" t="s">
        <v>186</v>
      </c>
      <c r="AU785" s="176" t="s">
        <v>80</v>
      </c>
      <c r="AV785" s="174" t="s">
        <v>80</v>
      </c>
      <c r="AW785" s="174" t="s">
        <v>29</v>
      </c>
      <c r="AX785" s="174" t="s">
        <v>72</v>
      </c>
      <c r="AY785" s="176" t="s">
        <v>176</v>
      </c>
    </row>
    <row r="786" spans="2:51" s="182" customFormat="1" ht="12">
      <c r="B786" s="183"/>
      <c r="D786" s="105" t="s">
        <v>186</v>
      </c>
      <c r="E786" s="184" t="s">
        <v>1</v>
      </c>
      <c r="F786" s="185" t="s">
        <v>191</v>
      </c>
      <c r="H786" s="186">
        <v>5329.538</v>
      </c>
      <c r="K786" s="238"/>
      <c r="L786" s="183"/>
      <c r="M786" s="187"/>
      <c r="N786" s="188"/>
      <c r="O786" s="188"/>
      <c r="P786" s="188"/>
      <c r="Q786" s="188"/>
      <c r="R786" s="188"/>
      <c r="S786" s="188"/>
      <c r="T786" s="189"/>
      <c r="AT786" s="184" t="s">
        <v>186</v>
      </c>
      <c r="AU786" s="184" t="s">
        <v>80</v>
      </c>
      <c r="AV786" s="182" t="s">
        <v>86</v>
      </c>
      <c r="AW786" s="182" t="s">
        <v>29</v>
      </c>
      <c r="AX786" s="182" t="s">
        <v>76</v>
      </c>
      <c r="AY786" s="184" t="s">
        <v>176</v>
      </c>
    </row>
    <row r="787" spans="1:65" s="15" customFormat="1" ht="33" customHeight="1">
      <c r="A787" s="12"/>
      <c r="B787" s="13"/>
      <c r="C787" s="92" t="s">
        <v>591</v>
      </c>
      <c r="D787" s="92" t="s">
        <v>178</v>
      </c>
      <c r="E787" s="93" t="s">
        <v>884</v>
      </c>
      <c r="F787" s="94" t="s">
        <v>885</v>
      </c>
      <c r="G787" s="95" t="s">
        <v>221</v>
      </c>
      <c r="H787" s="96">
        <v>280.502</v>
      </c>
      <c r="I787" s="1">
        <v>0</v>
      </c>
      <c r="J787" s="97">
        <f>ROUND(I787*H787,2)</f>
        <v>0</v>
      </c>
      <c r="K787" s="95" t="s">
        <v>182</v>
      </c>
      <c r="L787" s="13"/>
      <c r="M787" s="98" t="s">
        <v>1</v>
      </c>
      <c r="N787" s="99" t="s">
        <v>37</v>
      </c>
      <c r="O787" s="100"/>
      <c r="P787" s="101">
        <f>O787*H787</f>
        <v>0</v>
      </c>
      <c r="Q787" s="101">
        <v>0</v>
      </c>
      <c r="R787" s="101">
        <f>Q787*H787</f>
        <v>0</v>
      </c>
      <c r="S787" s="101">
        <v>0</v>
      </c>
      <c r="T787" s="102">
        <f>S787*H787</f>
        <v>0</v>
      </c>
      <c r="U787" s="12"/>
      <c r="V787" s="12"/>
      <c r="W787" s="12"/>
      <c r="X787" s="12"/>
      <c r="Y787" s="12"/>
      <c r="Z787" s="12"/>
      <c r="AA787" s="12"/>
      <c r="AB787" s="12"/>
      <c r="AC787" s="12"/>
      <c r="AD787" s="12"/>
      <c r="AE787" s="12"/>
      <c r="AR787" s="103" t="s">
        <v>86</v>
      </c>
      <c r="AT787" s="103" t="s">
        <v>178</v>
      </c>
      <c r="AU787" s="103" t="s">
        <v>80</v>
      </c>
      <c r="AY787" s="5" t="s">
        <v>176</v>
      </c>
      <c r="BE787" s="104">
        <f>IF(N787="základní",J787,0)</f>
        <v>0</v>
      </c>
      <c r="BF787" s="104">
        <f>IF(N787="snížená",J787,0)</f>
        <v>0</v>
      </c>
      <c r="BG787" s="104">
        <f>IF(N787="zákl. přenesená",J787,0)</f>
        <v>0</v>
      </c>
      <c r="BH787" s="104">
        <f>IF(N787="sníž. přenesená",J787,0)</f>
        <v>0</v>
      </c>
      <c r="BI787" s="104">
        <f>IF(N787="nulová",J787,0)</f>
        <v>0</v>
      </c>
      <c r="BJ787" s="5" t="s">
        <v>76</v>
      </c>
      <c r="BK787" s="104">
        <f>ROUND(I787*H787,2)</f>
        <v>0</v>
      </c>
      <c r="BL787" s="5" t="s">
        <v>86</v>
      </c>
      <c r="BM787" s="103" t="s">
        <v>886</v>
      </c>
    </row>
    <row r="788" spans="2:63" s="79" customFormat="1" ht="22.7" customHeight="1">
      <c r="B788" s="80"/>
      <c r="D788" s="81" t="s">
        <v>71</v>
      </c>
      <c r="E788" s="90" t="s">
        <v>887</v>
      </c>
      <c r="F788" s="90" t="s">
        <v>888</v>
      </c>
      <c r="J788" s="91">
        <f>BK788</f>
        <v>0</v>
      </c>
      <c r="K788" s="88"/>
      <c r="L788" s="80"/>
      <c r="M788" s="84"/>
      <c r="N788" s="85"/>
      <c r="O788" s="85"/>
      <c r="P788" s="86">
        <f>P789</f>
        <v>0</v>
      </c>
      <c r="Q788" s="85"/>
      <c r="R788" s="86">
        <f>R789</f>
        <v>0</v>
      </c>
      <c r="S788" s="85"/>
      <c r="T788" s="87">
        <f>T789</f>
        <v>0</v>
      </c>
      <c r="AR788" s="81" t="s">
        <v>76</v>
      </c>
      <c r="AT788" s="88" t="s">
        <v>71</v>
      </c>
      <c r="AU788" s="88" t="s">
        <v>76</v>
      </c>
      <c r="AY788" s="81" t="s">
        <v>176</v>
      </c>
      <c r="BK788" s="89">
        <f>BK789</f>
        <v>0</v>
      </c>
    </row>
    <row r="789" spans="1:65" s="15" customFormat="1" ht="24.2" customHeight="1">
      <c r="A789" s="12"/>
      <c r="B789" s="13"/>
      <c r="C789" s="92" t="s">
        <v>889</v>
      </c>
      <c r="D789" s="92" t="s">
        <v>178</v>
      </c>
      <c r="E789" s="93" t="s">
        <v>890</v>
      </c>
      <c r="F789" s="94" t="s">
        <v>891</v>
      </c>
      <c r="G789" s="95" t="s">
        <v>221</v>
      </c>
      <c r="H789" s="96">
        <v>112.639</v>
      </c>
      <c r="I789" s="1">
        <v>0</v>
      </c>
      <c r="J789" s="97">
        <f>ROUND(I789*H789,2)</f>
        <v>0</v>
      </c>
      <c r="K789" s="95" t="s">
        <v>182</v>
      </c>
      <c r="L789" s="13"/>
      <c r="M789" s="98" t="s">
        <v>1</v>
      </c>
      <c r="N789" s="99" t="s">
        <v>37</v>
      </c>
      <c r="O789" s="100"/>
      <c r="P789" s="101">
        <f>O789*H789</f>
        <v>0</v>
      </c>
      <c r="Q789" s="101">
        <v>0</v>
      </c>
      <c r="R789" s="101">
        <f>Q789*H789</f>
        <v>0</v>
      </c>
      <c r="S789" s="101">
        <v>0</v>
      </c>
      <c r="T789" s="102">
        <f>S789*H789</f>
        <v>0</v>
      </c>
      <c r="U789" s="12"/>
      <c r="V789" s="12"/>
      <c r="W789" s="12"/>
      <c r="X789" s="12"/>
      <c r="Y789" s="12"/>
      <c r="Z789" s="12"/>
      <c r="AA789" s="12"/>
      <c r="AB789" s="12"/>
      <c r="AC789" s="12"/>
      <c r="AD789" s="12"/>
      <c r="AE789" s="12"/>
      <c r="AR789" s="103" t="s">
        <v>86</v>
      </c>
      <c r="AT789" s="103" t="s">
        <v>178</v>
      </c>
      <c r="AU789" s="103" t="s">
        <v>80</v>
      </c>
      <c r="AY789" s="5" t="s">
        <v>176</v>
      </c>
      <c r="BE789" s="104">
        <f>IF(N789="základní",J789,0)</f>
        <v>0</v>
      </c>
      <c r="BF789" s="104">
        <f>IF(N789="snížená",J789,0)</f>
        <v>0</v>
      </c>
      <c r="BG789" s="104">
        <f>IF(N789="zákl. přenesená",J789,0)</f>
        <v>0</v>
      </c>
      <c r="BH789" s="104">
        <f>IF(N789="sníž. přenesená",J789,0)</f>
        <v>0</v>
      </c>
      <c r="BI789" s="104">
        <f>IF(N789="nulová",J789,0)</f>
        <v>0</v>
      </c>
      <c r="BJ789" s="5" t="s">
        <v>76</v>
      </c>
      <c r="BK789" s="104">
        <f>ROUND(I789*H789,2)</f>
        <v>0</v>
      </c>
      <c r="BL789" s="5" t="s">
        <v>86</v>
      </c>
      <c r="BM789" s="103" t="s">
        <v>892</v>
      </c>
    </row>
    <row r="790" spans="2:63" s="79" customFormat="1" ht="26.1" customHeight="1">
      <c r="B790" s="80"/>
      <c r="D790" s="81" t="s">
        <v>71</v>
      </c>
      <c r="E790" s="82" t="s">
        <v>893</v>
      </c>
      <c r="F790" s="82" t="s">
        <v>894</v>
      </c>
      <c r="J790" s="83">
        <f>BK790</f>
        <v>0</v>
      </c>
      <c r="K790" s="88"/>
      <c r="L790" s="80"/>
      <c r="M790" s="84"/>
      <c r="N790" s="85"/>
      <c r="O790" s="85"/>
      <c r="P790" s="86">
        <f>P791+P810+P915+P942+P949+P954+P962+P1012+P1071+P1187+P1208+P1233</f>
        <v>0</v>
      </c>
      <c r="Q790" s="85"/>
      <c r="R790" s="86">
        <f>R791+R810+R915+R942+R949+R954+R962+R1012+R1071+R1187+R1208+R1233</f>
        <v>1.9713696</v>
      </c>
      <c r="S790" s="85"/>
      <c r="T790" s="87">
        <f>T791+T810+T915+T942+T949+T954+T962+T1012+T1071+T1187+T1208+T1233</f>
        <v>0</v>
      </c>
      <c r="AR790" s="81" t="s">
        <v>80</v>
      </c>
      <c r="AT790" s="88" t="s">
        <v>71</v>
      </c>
      <c r="AU790" s="88" t="s">
        <v>72</v>
      </c>
      <c r="AY790" s="81" t="s">
        <v>176</v>
      </c>
      <c r="BK790" s="89">
        <f>BK791+BK810+BK915+BK942+BK949+BK954+BK962+BK1012+BK1071+BK1187+BK1208+BK1233</f>
        <v>0</v>
      </c>
    </row>
    <row r="791" spans="2:63" s="79" customFormat="1" ht="22.7" customHeight="1">
      <c r="B791" s="80"/>
      <c r="D791" s="81" t="s">
        <v>71</v>
      </c>
      <c r="E791" s="90" t="s">
        <v>895</v>
      </c>
      <c r="F791" s="90" t="s">
        <v>896</v>
      </c>
      <c r="J791" s="91">
        <f>BK791</f>
        <v>0</v>
      </c>
      <c r="K791" s="88"/>
      <c r="L791" s="80"/>
      <c r="M791" s="84"/>
      <c r="N791" s="85"/>
      <c r="O791" s="85"/>
      <c r="P791" s="86">
        <f>SUM(P792:P809)</f>
        <v>0</v>
      </c>
      <c r="Q791" s="85"/>
      <c r="R791" s="86">
        <f>SUM(R792:R809)</f>
        <v>0</v>
      </c>
      <c r="S791" s="85"/>
      <c r="T791" s="87">
        <f>SUM(T792:T809)</f>
        <v>0</v>
      </c>
      <c r="AR791" s="81" t="s">
        <v>80</v>
      </c>
      <c r="AT791" s="88" t="s">
        <v>71</v>
      </c>
      <c r="AU791" s="88" t="s">
        <v>76</v>
      </c>
      <c r="AY791" s="81" t="s">
        <v>176</v>
      </c>
      <c r="BK791" s="89">
        <f>SUM(BK792:BK809)</f>
        <v>0</v>
      </c>
    </row>
    <row r="792" spans="1:65" s="15" customFormat="1" ht="24.2" customHeight="1">
      <c r="A792" s="12"/>
      <c r="B792" s="13"/>
      <c r="C792" s="92" t="s">
        <v>595</v>
      </c>
      <c r="D792" s="92" t="s">
        <v>178</v>
      </c>
      <c r="E792" s="93" t="s">
        <v>897</v>
      </c>
      <c r="F792" s="94" t="s">
        <v>898</v>
      </c>
      <c r="G792" s="95" t="s">
        <v>181</v>
      </c>
      <c r="H792" s="96">
        <v>13.87</v>
      </c>
      <c r="I792" s="1">
        <v>0</v>
      </c>
      <c r="J792" s="97">
        <f>ROUND(I792*H792,2)</f>
        <v>0</v>
      </c>
      <c r="K792" s="95" t="s">
        <v>182</v>
      </c>
      <c r="L792" s="13"/>
      <c r="M792" s="98" t="s">
        <v>1</v>
      </c>
      <c r="N792" s="99" t="s">
        <v>37</v>
      </c>
      <c r="O792" s="100"/>
      <c r="P792" s="101">
        <f>O792*H792</f>
        <v>0</v>
      </c>
      <c r="Q792" s="101">
        <v>0</v>
      </c>
      <c r="R792" s="101">
        <f>Q792*H792</f>
        <v>0</v>
      </c>
      <c r="S792" s="101">
        <v>0</v>
      </c>
      <c r="T792" s="102">
        <f>S792*H792</f>
        <v>0</v>
      </c>
      <c r="U792" s="12"/>
      <c r="V792" s="12"/>
      <c r="W792" s="12"/>
      <c r="X792" s="12"/>
      <c r="Y792" s="12"/>
      <c r="Z792" s="12"/>
      <c r="AA792" s="12"/>
      <c r="AB792" s="12"/>
      <c r="AC792" s="12"/>
      <c r="AD792" s="12"/>
      <c r="AE792" s="12"/>
      <c r="AR792" s="103" t="s">
        <v>230</v>
      </c>
      <c r="AT792" s="103" t="s">
        <v>178</v>
      </c>
      <c r="AU792" s="103" t="s">
        <v>80</v>
      </c>
      <c r="AY792" s="5" t="s">
        <v>176</v>
      </c>
      <c r="BE792" s="104">
        <f>IF(N792="základní",J792,0)</f>
        <v>0</v>
      </c>
      <c r="BF792" s="104">
        <f>IF(N792="snížená",J792,0)</f>
        <v>0</v>
      </c>
      <c r="BG792" s="104">
        <f>IF(N792="zákl. přenesená",J792,0)</f>
        <v>0</v>
      </c>
      <c r="BH792" s="104">
        <f>IF(N792="sníž. přenesená",J792,0)</f>
        <v>0</v>
      </c>
      <c r="BI792" s="104">
        <f>IF(N792="nulová",J792,0)</f>
        <v>0</v>
      </c>
      <c r="BJ792" s="5" t="s">
        <v>76</v>
      </c>
      <c r="BK792" s="104">
        <f>ROUND(I792*H792,2)</f>
        <v>0</v>
      </c>
      <c r="BL792" s="5" t="s">
        <v>230</v>
      </c>
      <c r="BM792" s="103" t="s">
        <v>899</v>
      </c>
    </row>
    <row r="793" spans="2:51" s="167" customFormat="1" ht="12">
      <c r="B793" s="168"/>
      <c r="D793" s="105" t="s">
        <v>186</v>
      </c>
      <c r="E793" s="169" t="s">
        <v>1</v>
      </c>
      <c r="F793" s="170" t="s">
        <v>900</v>
      </c>
      <c r="H793" s="169" t="s">
        <v>1</v>
      </c>
      <c r="K793" s="236"/>
      <c r="L793" s="168"/>
      <c r="M793" s="171"/>
      <c r="N793" s="172"/>
      <c r="O793" s="172"/>
      <c r="P793" s="172"/>
      <c r="Q793" s="172"/>
      <c r="R793" s="172"/>
      <c r="S793" s="172"/>
      <c r="T793" s="173"/>
      <c r="AT793" s="169" t="s">
        <v>186</v>
      </c>
      <c r="AU793" s="169" t="s">
        <v>80</v>
      </c>
      <c r="AV793" s="167" t="s">
        <v>76</v>
      </c>
      <c r="AW793" s="167" t="s">
        <v>29</v>
      </c>
      <c r="AX793" s="167" t="s">
        <v>72</v>
      </c>
      <c r="AY793" s="169" t="s">
        <v>176</v>
      </c>
    </row>
    <row r="794" spans="2:51" s="174" customFormat="1" ht="12">
      <c r="B794" s="175"/>
      <c r="D794" s="105" t="s">
        <v>186</v>
      </c>
      <c r="E794" s="176" t="s">
        <v>1</v>
      </c>
      <c r="F794" s="177" t="s">
        <v>901</v>
      </c>
      <c r="H794" s="178">
        <v>13.87</v>
      </c>
      <c r="K794" s="237"/>
      <c r="L794" s="175"/>
      <c r="M794" s="179"/>
      <c r="N794" s="180"/>
      <c r="O794" s="180"/>
      <c r="P794" s="180"/>
      <c r="Q794" s="180"/>
      <c r="R794" s="180"/>
      <c r="S794" s="180"/>
      <c r="T794" s="181"/>
      <c r="AT794" s="176" t="s">
        <v>186</v>
      </c>
      <c r="AU794" s="176" t="s">
        <v>80</v>
      </c>
      <c r="AV794" s="174" t="s">
        <v>80</v>
      </c>
      <c r="AW794" s="174" t="s">
        <v>29</v>
      </c>
      <c r="AX794" s="174" t="s">
        <v>72</v>
      </c>
      <c r="AY794" s="176" t="s">
        <v>176</v>
      </c>
    </row>
    <row r="795" spans="2:51" s="182" customFormat="1" ht="12">
      <c r="B795" s="183"/>
      <c r="D795" s="105" t="s">
        <v>186</v>
      </c>
      <c r="E795" s="184" t="s">
        <v>1</v>
      </c>
      <c r="F795" s="185" t="s">
        <v>191</v>
      </c>
      <c r="H795" s="186">
        <v>13.87</v>
      </c>
      <c r="K795" s="238"/>
      <c r="L795" s="183"/>
      <c r="M795" s="187"/>
      <c r="N795" s="188"/>
      <c r="O795" s="188"/>
      <c r="P795" s="188"/>
      <c r="Q795" s="188"/>
      <c r="R795" s="188"/>
      <c r="S795" s="188"/>
      <c r="T795" s="189"/>
      <c r="AT795" s="184" t="s">
        <v>186</v>
      </c>
      <c r="AU795" s="184" t="s">
        <v>80</v>
      </c>
      <c r="AV795" s="182" t="s">
        <v>86</v>
      </c>
      <c r="AW795" s="182" t="s">
        <v>29</v>
      </c>
      <c r="AX795" s="182" t="s">
        <v>76</v>
      </c>
      <c r="AY795" s="184" t="s">
        <v>176</v>
      </c>
    </row>
    <row r="796" spans="1:65" s="15" customFormat="1" ht="16.5" customHeight="1">
      <c r="A796" s="12"/>
      <c r="B796" s="13"/>
      <c r="C796" s="190" t="s">
        <v>902</v>
      </c>
      <c r="D796" s="190" t="s">
        <v>265</v>
      </c>
      <c r="E796" s="191" t="s">
        <v>903</v>
      </c>
      <c r="F796" s="192" t="s">
        <v>904</v>
      </c>
      <c r="G796" s="193" t="s">
        <v>221</v>
      </c>
      <c r="H796" s="194">
        <v>0.005</v>
      </c>
      <c r="I796" s="2">
        <v>0</v>
      </c>
      <c r="J796" s="195">
        <f>ROUND(I796*H796,2)</f>
        <v>0</v>
      </c>
      <c r="K796" s="193" t="s">
        <v>182</v>
      </c>
      <c r="L796" s="196"/>
      <c r="M796" s="197" t="s">
        <v>1</v>
      </c>
      <c r="N796" s="198" t="s">
        <v>37</v>
      </c>
      <c r="O796" s="100"/>
      <c r="P796" s="101">
        <f>O796*H796</f>
        <v>0</v>
      </c>
      <c r="Q796" s="101">
        <v>0</v>
      </c>
      <c r="R796" s="101">
        <f>Q796*H796</f>
        <v>0</v>
      </c>
      <c r="S796" s="101">
        <v>0</v>
      </c>
      <c r="T796" s="102">
        <f>S796*H796</f>
        <v>0</v>
      </c>
      <c r="U796" s="12"/>
      <c r="V796" s="12"/>
      <c r="W796" s="12"/>
      <c r="X796" s="12"/>
      <c r="Y796" s="12"/>
      <c r="Z796" s="12"/>
      <c r="AA796" s="12"/>
      <c r="AB796" s="12"/>
      <c r="AC796" s="12"/>
      <c r="AD796" s="12"/>
      <c r="AE796" s="12"/>
      <c r="AR796" s="103" t="s">
        <v>304</v>
      </c>
      <c r="AT796" s="103" t="s">
        <v>265</v>
      </c>
      <c r="AU796" s="103" t="s">
        <v>80</v>
      </c>
      <c r="AY796" s="5" t="s">
        <v>176</v>
      </c>
      <c r="BE796" s="104">
        <f>IF(N796="základní",J796,0)</f>
        <v>0</v>
      </c>
      <c r="BF796" s="104">
        <f>IF(N796="snížená",J796,0)</f>
        <v>0</v>
      </c>
      <c r="BG796" s="104">
        <f>IF(N796="zákl. přenesená",J796,0)</f>
        <v>0</v>
      </c>
      <c r="BH796" s="104">
        <f>IF(N796="sníž. přenesená",J796,0)</f>
        <v>0</v>
      </c>
      <c r="BI796" s="104">
        <f>IF(N796="nulová",J796,0)</f>
        <v>0</v>
      </c>
      <c r="BJ796" s="5" t="s">
        <v>76</v>
      </c>
      <c r="BK796" s="104">
        <f>ROUND(I796*H796,2)</f>
        <v>0</v>
      </c>
      <c r="BL796" s="5" t="s">
        <v>230</v>
      </c>
      <c r="BM796" s="103" t="s">
        <v>905</v>
      </c>
    </row>
    <row r="797" spans="1:47" s="15" customFormat="1" ht="29.25">
      <c r="A797" s="12"/>
      <c r="B797" s="13"/>
      <c r="C797" s="12"/>
      <c r="D797" s="105" t="s">
        <v>906</v>
      </c>
      <c r="E797" s="12"/>
      <c r="F797" s="106" t="s">
        <v>907</v>
      </c>
      <c r="G797" s="12"/>
      <c r="H797" s="12"/>
      <c r="I797" s="12"/>
      <c r="J797" s="12"/>
      <c r="K797" s="225"/>
      <c r="L797" s="13"/>
      <c r="M797" s="107"/>
      <c r="N797" s="108"/>
      <c r="O797" s="100"/>
      <c r="P797" s="100"/>
      <c r="Q797" s="100"/>
      <c r="R797" s="100"/>
      <c r="S797" s="100"/>
      <c r="T797" s="109"/>
      <c r="U797" s="12"/>
      <c r="V797" s="12"/>
      <c r="W797" s="12"/>
      <c r="X797" s="12"/>
      <c r="Y797" s="12"/>
      <c r="Z797" s="12"/>
      <c r="AA797" s="12"/>
      <c r="AB797" s="12"/>
      <c r="AC797" s="12"/>
      <c r="AD797" s="12"/>
      <c r="AE797" s="12"/>
      <c r="AT797" s="5" t="s">
        <v>906</v>
      </c>
      <c r="AU797" s="5" t="s">
        <v>80</v>
      </c>
    </row>
    <row r="798" spans="2:51" s="174" customFormat="1" ht="12">
      <c r="B798" s="175"/>
      <c r="D798" s="105" t="s">
        <v>186</v>
      </c>
      <c r="E798" s="176" t="s">
        <v>1</v>
      </c>
      <c r="F798" s="177" t="s">
        <v>908</v>
      </c>
      <c r="H798" s="178">
        <v>0.005</v>
      </c>
      <c r="K798" s="237"/>
      <c r="L798" s="175"/>
      <c r="M798" s="179"/>
      <c r="N798" s="180"/>
      <c r="O798" s="180"/>
      <c r="P798" s="180"/>
      <c r="Q798" s="180"/>
      <c r="R798" s="180"/>
      <c r="S798" s="180"/>
      <c r="T798" s="181"/>
      <c r="AT798" s="176" t="s">
        <v>186</v>
      </c>
      <c r="AU798" s="176" t="s">
        <v>80</v>
      </c>
      <c r="AV798" s="174" t="s">
        <v>80</v>
      </c>
      <c r="AW798" s="174" t="s">
        <v>29</v>
      </c>
      <c r="AX798" s="174" t="s">
        <v>72</v>
      </c>
      <c r="AY798" s="176" t="s">
        <v>176</v>
      </c>
    </row>
    <row r="799" spans="2:51" s="182" customFormat="1" ht="12">
      <c r="B799" s="183"/>
      <c r="D799" s="105" t="s">
        <v>186</v>
      </c>
      <c r="E799" s="184" t="s">
        <v>1</v>
      </c>
      <c r="F799" s="185" t="s">
        <v>191</v>
      </c>
      <c r="H799" s="186">
        <v>0.005</v>
      </c>
      <c r="K799" s="238"/>
      <c r="L799" s="183"/>
      <c r="M799" s="187"/>
      <c r="N799" s="188"/>
      <c r="O799" s="188"/>
      <c r="P799" s="188"/>
      <c r="Q799" s="188"/>
      <c r="R799" s="188"/>
      <c r="S799" s="188"/>
      <c r="T799" s="189"/>
      <c r="AT799" s="184" t="s">
        <v>186</v>
      </c>
      <c r="AU799" s="184" t="s">
        <v>80</v>
      </c>
      <c r="AV799" s="182" t="s">
        <v>86</v>
      </c>
      <c r="AW799" s="182" t="s">
        <v>29</v>
      </c>
      <c r="AX799" s="182" t="s">
        <v>76</v>
      </c>
      <c r="AY799" s="184" t="s">
        <v>176</v>
      </c>
    </row>
    <row r="800" spans="1:65" s="15" customFormat="1" ht="16.5" customHeight="1">
      <c r="A800" s="12"/>
      <c r="B800" s="13"/>
      <c r="C800" s="92" t="s">
        <v>599</v>
      </c>
      <c r="D800" s="92" t="s">
        <v>178</v>
      </c>
      <c r="E800" s="93" t="s">
        <v>909</v>
      </c>
      <c r="F800" s="94" t="s">
        <v>910</v>
      </c>
      <c r="G800" s="95" t="s">
        <v>181</v>
      </c>
      <c r="H800" s="96">
        <v>23.58</v>
      </c>
      <c r="I800" s="1">
        <v>0</v>
      </c>
      <c r="J800" s="97">
        <f>ROUND(I800*H800,2)</f>
        <v>0</v>
      </c>
      <c r="K800" s="95" t="s">
        <v>182</v>
      </c>
      <c r="L800" s="13"/>
      <c r="M800" s="98" t="s">
        <v>1</v>
      </c>
      <c r="N800" s="99" t="s">
        <v>37</v>
      </c>
      <c r="O800" s="100"/>
      <c r="P800" s="101">
        <f>O800*H800</f>
        <v>0</v>
      </c>
      <c r="Q800" s="101">
        <v>0</v>
      </c>
      <c r="R800" s="101">
        <f>Q800*H800</f>
        <v>0</v>
      </c>
      <c r="S800" s="101">
        <v>0</v>
      </c>
      <c r="T800" s="102">
        <f>S800*H800</f>
        <v>0</v>
      </c>
      <c r="U800" s="12"/>
      <c r="V800" s="12"/>
      <c r="W800" s="12"/>
      <c r="X800" s="12"/>
      <c r="Y800" s="12"/>
      <c r="Z800" s="12"/>
      <c r="AA800" s="12"/>
      <c r="AB800" s="12"/>
      <c r="AC800" s="12"/>
      <c r="AD800" s="12"/>
      <c r="AE800" s="12"/>
      <c r="AR800" s="103" t="s">
        <v>230</v>
      </c>
      <c r="AT800" s="103" t="s">
        <v>178</v>
      </c>
      <c r="AU800" s="103" t="s">
        <v>80</v>
      </c>
      <c r="AY800" s="5" t="s">
        <v>176</v>
      </c>
      <c r="BE800" s="104">
        <f>IF(N800="základní",J800,0)</f>
        <v>0</v>
      </c>
      <c r="BF800" s="104">
        <f>IF(N800="snížená",J800,0)</f>
        <v>0</v>
      </c>
      <c r="BG800" s="104">
        <f>IF(N800="zákl. přenesená",J800,0)</f>
        <v>0</v>
      </c>
      <c r="BH800" s="104">
        <f>IF(N800="sníž. přenesená",J800,0)</f>
        <v>0</v>
      </c>
      <c r="BI800" s="104">
        <f>IF(N800="nulová",J800,0)</f>
        <v>0</v>
      </c>
      <c r="BJ800" s="5" t="s">
        <v>76</v>
      </c>
      <c r="BK800" s="104">
        <f>ROUND(I800*H800,2)</f>
        <v>0</v>
      </c>
      <c r="BL800" s="5" t="s">
        <v>230</v>
      </c>
      <c r="BM800" s="103" t="s">
        <v>911</v>
      </c>
    </row>
    <row r="801" spans="2:51" s="167" customFormat="1" ht="12">
      <c r="B801" s="168"/>
      <c r="D801" s="105" t="s">
        <v>186</v>
      </c>
      <c r="E801" s="169" t="s">
        <v>1</v>
      </c>
      <c r="F801" s="170" t="s">
        <v>783</v>
      </c>
      <c r="H801" s="169" t="s">
        <v>1</v>
      </c>
      <c r="K801" s="236"/>
      <c r="L801" s="168"/>
      <c r="M801" s="171"/>
      <c r="N801" s="172"/>
      <c r="O801" s="172"/>
      <c r="P801" s="172"/>
      <c r="Q801" s="172"/>
      <c r="R801" s="172"/>
      <c r="S801" s="172"/>
      <c r="T801" s="173"/>
      <c r="AT801" s="169" t="s">
        <v>186</v>
      </c>
      <c r="AU801" s="169" t="s">
        <v>80</v>
      </c>
      <c r="AV801" s="167" t="s">
        <v>76</v>
      </c>
      <c r="AW801" s="167" t="s">
        <v>29</v>
      </c>
      <c r="AX801" s="167" t="s">
        <v>72</v>
      </c>
      <c r="AY801" s="169" t="s">
        <v>176</v>
      </c>
    </row>
    <row r="802" spans="2:51" s="174" customFormat="1" ht="12">
      <c r="B802" s="175"/>
      <c r="D802" s="105" t="s">
        <v>186</v>
      </c>
      <c r="E802" s="176" t="s">
        <v>1</v>
      </c>
      <c r="F802" s="177" t="s">
        <v>784</v>
      </c>
      <c r="H802" s="178">
        <v>9.9</v>
      </c>
      <c r="K802" s="237"/>
      <c r="L802" s="175"/>
      <c r="M802" s="179"/>
      <c r="N802" s="180"/>
      <c r="O802" s="180"/>
      <c r="P802" s="180"/>
      <c r="Q802" s="180"/>
      <c r="R802" s="180"/>
      <c r="S802" s="180"/>
      <c r="T802" s="181"/>
      <c r="AT802" s="176" t="s">
        <v>186</v>
      </c>
      <c r="AU802" s="176" t="s">
        <v>80</v>
      </c>
      <c r="AV802" s="174" t="s">
        <v>80</v>
      </c>
      <c r="AW802" s="174" t="s">
        <v>29</v>
      </c>
      <c r="AX802" s="174" t="s">
        <v>72</v>
      </c>
      <c r="AY802" s="176" t="s">
        <v>176</v>
      </c>
    </row>
    <row r="803" spans="2:51" s="174" customFormat="1" ht="12">
      <c r="B803" s="175"/>
      <c r="D803" s="105" t="s">
        <v>186</v>
      </c>
      <c r="E803" s="176" t="s">
        <v>1</v>
      </c>
      <c r="F803" s="177" t="s">
        <v>785</v>
      </c>
      <c r="H803" s="178">
        <v>13.68</v>
      </c>
      <c r="K803" s="237"/>
      <c r="L803" s="175"/>
      <c r="M803" s="179"/>
      <c r="N803" s="180"/>
      <c r="O803" s="180"/>
      <c r="P803" s="180"/>
      <c r="Q803" s="180"/>
      <c r="R803" s="180"/>
      <c r="S803" s="180"/>
      <c r="T803" s="181"/>
      <c r="AT803" s="176" t="s">
        <v>186</v>
      </c>
      <c r="AU803" s="176" t="s">
        <v>80</v>
      </c>
      <c r="AV803" s="174" t="s">
        <v>80</v>
      </c>
      <c r="AW803" s="174" t="s">
        <v>29</v>
      </c>
      <c r="AX803" s="174" t="s">
        <v>72</v>
      </c>
      <c r="AY803" s="176" t="s">
        <v>176</v>
      </c>
    </row>
    <row r="804" spans="2:51" s="182" customFormat="1" ht="12">
      <c r="B804" s="183"/>
      <c r="D804" s="105" t="s">
        <v>186</v>
      </c>
      <c r="E804" s="184" t="s">
        <v>1</v>
      </c>
      <c r="F804" s="185" t="s">
        <v>191</v>
      </c>
      <c r="H804" s="186">
        <v>23.58</v>
      </c>
      <c r="K804" s="238"/>
      <c r="L804" s="183"/>
      <c r="M804" s="187"/>
      <c r="N804" s="188"/>
      <c r="O804" s="188"/>
      <c r="P804" s="188"/>
      <c r="Q804" s="188"/>
      <c r="R804" s="188"/>
      <c r="S804" s="188"/>
      <c r="T804" s="189"/>
      <c r="AT804" s="184" t="s">
        <v>186</v>
      </c>
      <c r="AU804" s="184" t="s">
        <v>80</v>
      </c>
      <c r="AV804" s="182" t="s">
        <v>86</v>
      </c>
      <c r="AW804" s="182" t="s">
        <v>29</v>
      </c>
      <c r="AX804" s="182" t="s">
        <v>76</v>
      </c>
      <c r="AY804" s="184" t="s">
        <v>176</v>
      </c>
    </row>
    <row r="805" spans="1:65" s="15" customFormat="1" ht="24.2" customHeight="1">
      <c r="A805" s="12"/>
      <c r="B805" s="13"/>
      <c r="C805" s="92" t="s">
        <v>912</v>
      </c>
      <c r="D805" s="92" t="s">
        <v>178</v>
      </c>
      <c r="E805" s="93" t="s">
        <v>913</v>
      </c>
      <c r="F805" s="94" t="s">
        <v>914</v>
      </c>
      <c r="G805" s="95" t="s">
        <v>181</v>
      </c>
      <c r="H805" s="96">
        <v>13.87</v>
      </c>
      <c r="I805" s="1">
        <v>0</v>
      </c>
      <c r="J805" s="97">
        <f>ROUND(I805*H805,2)</f>
        <v>0</v>
      </c>
      <c r="K805" s="95" t="s">
        <v>182</v>
      </c>
      <c r="L805" s="13"/>
      <c r="M805" s="98" t="s">
        <v>1</v>
      </c>
      <c r="N805" s="99" t="s">
        <v>37</v>
      </c>
      <c r="O805" s="100"/>
      <c r="P805" s="101">
        <f>O805*H805</f>
        <v>0</v>
      </c>
      <c r="Q805" s="101">
        <v>0</v>
      </c>
      <c r="R805" s="101">
        <f>Q805*H805</f>
        <v>0</v>
      </c>
      <c r="S805" s="101">
        <v>0</v>
      </c>
      <c r="T805" s="102">
        <f>S805*H805</f>
        <v>0</v>
      </c>
      <c r="U805" s="12"/>
      <c r="V805" s="12"/>
      <c r="W805" s="12"/>
      <c r="X805" s="12"/>
      <c r="Y805" s="12"/>
      <c r="Z805" s="12"/>
      <c r="AA805" s="12"/>
      <c r="AB805" s="12"/>
      <c r="AC805" s="12"/>
      <c r="AD805" s="12"/>
      <c r="AE805" s="12"/>
      <c r="AR805" s="103" t="s">
        <v>230</v>
      </c>
      <c r="AT805" s="103" t="s">
        <v>178</v>
      </c>
      <c r="AU805" s="103" t="s">
        <v>80</v>
      </c>
      <c r="AY805" s="5" t="s">
        <v>176</v>
      </c>
      <c r="BE805" s="104">
        <f>IF(N805="základní",J805,0)</f>
        <v>0</v>
      </c>
      <c r="BF805" s="104">
        <f>IF(N805="snížená",J805,0)</f>
        <v>0</v>
      </c>
      <c r="BG805" s="104">
        <f>IF(N805="zákl. přenesená",J805,0)</f>
        <v>0</v>
      </c>
      <c r="BH805" s="104">
        <f>IF(N805="sníž. přenesená",J805,0)</f>
        <v>0</v>
      </c>
      <c r="BI805" s="104">
        <f>IF(N805="nulová",J805,0)</f>
        <v>0</v>
      </c>
      <c r="BJ805" s="5" t="s">
        <v>76</v>
      </c>
      <c r="BK805" s="104">
        <f>ROUND(I805*H805,2)</f>
        <v>0</v>
      </c>
      <c r="BL805" s="5" t="s">
        <v>230</v>
      </c>
      <c r="BM805" s="103" t="s">
        <v>915</v>
      </c>
    </row>
    <row r="806" spans="1:65" s="15" customFormat="1" ht="44.25" customHeight="1">
      <c r="A806" s="12"/>
      <c r="B806" s="13"/>
      <c r="C806" s="190" t="s">
        <v>612</v>
      </c>
      <c r="D806" s="190" t="s">
        <v>265</v>
      </c>
      <c r="E806" s="191" t="s">
        <v>916</v>
      </c>
      <c r="F806" s="192" t="s">
        <v>917</v>
      </c>
      <c r="G806" s="193" t="s">
        <v>181</v>
      </c>
      <c r="H806" s="194">
        <v>16.165</v>
      </c>
      <c r="I806" s="2">
        <v>0</v>
      </c>
      <c r="J806" s="195">
        <f>ROUND(I806*H806,2)</f>
        <v>0</v>
      </c>
      <c r="K806" s="193" t="s">
        <v>182</v>
      </c>
      <c r="L806" s="196"/>
      <c r="M806" s="197" t="s">
        <v>1</v>
      </c>
      <c r="N806" s="198" t="s">
        <v>37</v>
      </c>
      <c r="O806" s="100"/>
      <c r="P806" s="101">
        <f>O806*H806</f>
        <v>0</v>
      </c>
      <c r="Q806" s="101">
        <v>0</v>
      </c>
      <c r="R806" s="101">
        <f>Q806*H806</f>
        <v>0</v>
      </c>
      <c r="S806" s="101">
        <v>0</v>
      </c>
      <c r="T806" s="102">
        <f>S806*H806</f>
        <v>0</v>
      </c>
      <c r="U806" s="12"/>
      <c r="V806" s="12"/>
      <c r="W806" s="12"/>
      <c r="X806" s="12"/>
      <c r="Y806" s="12"/>
      <c r="Z806" s="12"/>
      <c r="AA806" s="12"/>
      <c r="AB806" s="12"/>
      <c r="AC806" s="12"/>
      <c r="AD806" s="12"/>
      <c r="AE806" s="12"/>
      <c r="AR806" s="103" t="s">
        <v>304</v>
      </c>
      <c r="AT806" s="103" t="s">
        <v>265</v>
      </c>
      <c r="AU806" s="103" t="s">
        <v>80</v>
      </c>
      <c r="AY806" s="5" t="s">
        <v>176</v>
      </c>
      <c r="BE806" s="104">
        <f>IF(N806="základní",J806,0)</f>
        <v>0</v>
      </c>
      <c r="BF806" s="104">
        <f>IF(N806="snížená",J806,0)</f>
        <v>0</v>
      </c>
      <c r="BG806" s="104">
        <f>IF(N806="zákl. přenesená",J806,0)</f>
        <v>0</v>
      </c>
      <c r="BH806" s="104">
        <f>IF(N806="sníž. přenesená",J806,0)</f>
        <v>0</v>
      </c>
      <c r="BI806" s="104">
        <f>IF(N806="nulová",J806,0)</f>
        <v>0</v>
      </c>
      <c r="BJ806" s="5" t="s">
        <v>76</v>
      </c>
      <c r="BK806" s="104">
        <f>ROUND(I806*H806,2)</f>
        <v>0</v>
      </c>
      <c r="BL806" s="5" t="s">
        <v>230</v>
      </c>
      <c r="BM806" s="103" t="s">
        <v>918</v>
      </c>
    </row>
    <row r="807" spans="2:51" s="174" customFormat="1" ht="12">
      <c r="B807" s="175"/>
      <c r="D807" s="105" t="s">
        <v>186</v>
      </c>
      <c r="E807" s="176" t="s">
        <v>1</v>
      </c>
      <c r="F807" s="177" t="s">
        <v>919</v>
      </c>
      <c r="H807" s="178">
        <v>16.165</v>
      </c>
      <c r="K807" s="237"/>
      <c r="L807" s="175"/>
      <c r="M807" s="179"/>
      <c r="N807" s="180"/>
      <c r="O807" s="180"/>
      <c r="P807" s="180"/>
      <c r="Q807" s="180"/>
      <c r="R807" s="180"/>
      <c r="S807" s="180"/>
      <c r="T807" s="181"/>
      <c r="AT807" s="176" t="s">
        <v>186</v>
      </c>
      <c r="AU807" s="176" t="s">
        <v>80</v>
      </c>
      <c r="AV807" s="174" t="s">
        <v>80</v>
      </c>
      <c r="AW807" s="174" t="s">
        <v>29</v>
      </c>
      <c r="AX807" s="174" t="s">
        <v>72</v>
      </c>
      <c r="AY807" s="176" t="s">
        <v>176</v>
      </c>
    </row>
    <row r="808" spans="2:51" s="182" customFormat="1" ht="12">
      <c r="B808" s="183"/>
      <c r="D808" s="105" t="s">
        <v>186</v>
      </c>
      <c r="E808" s="184" t="s">
        <v>1</v>
      </c>
      <c r="F808" s="185" t="s">
        <v>191</v>
      </c>
      <c r="H808" s="186">
        <v>16.165</v>
      </c>
      <c r="K808" s="238"/>
      <c r="L808" s="183"/>
      <c r="M808" s="187"/>
      <c r="N808" s="188"/>
      <c r="O808" s="188"/>
      <c r="P808" s="188"/>
      <c r="Q808" s="188"/>
      <c r="R808" s="188"/>
      <c r="S808" s="188"/>
      <c r="T808" s="189"/>
      <c r="AT808" s="184" t="s">
        <v>186</v>
      </c>
      <c r="AU808" s="184" t="s">
        <v>80</v>
      </c>
      <c r="AV808" s="182" t="s">
        <v>86</v>
      </c>
      <c r="AW808" s="182" t="s">
        <v>29</v>
      </c>
      <c r="AX808" s="182" t="s">
        <v>76</v>
      </c>
      <c r="AY808" s="184" t="s">
        <v>176</v>
      </c>
    </row>
    <row r="809" spans="1:65" s="15" customFormat="1" ht="33" customHeight="1">
      <c r="A809" s="12"/>
      <c r="B809" s="13"/>
      <c r="C809" s="92" t="s">
        <v>920</v>
      </c>
      <c r="D809" s="92" t="s">
        <v>178</v>
      </c>
      <c r="E809" s="93" t="s">
        <v>921</v>
      </c>
      <c r="F809" s="94" t="s">
        <v>922</v>
      </c>
      <c r="G809" s="95" t="s">
        <v>221</v>
      </c>
      <c r="H809" s="96">
        <v>0.098</v>
      </c>
      <c r="I809" s="1">
        <v>0</v>
      </c>
      <c r="J809" s="97">
        <f>ROUND(I809*H809,2)</f>
        <v>0</v>
      </c>
      <c r="K809" s="95" t="s">
        <v>182</v>
      </c>
      <c r="L809" s="13"/>
      <c r="M809" s="98" t="s">
        <v>1</v>
      </c>
      <c r="N809" s="99" t="s">
        <v>37</v>
      </c>
      <c r="O809" s="100"/>
      <c r="P809" s="101">
        <f>O809*H809</f>
        <v>0</v>
      </c>
      <c r="Q809" s="101">
        <v>0</v>
      </c>
      <c r="R809" s="101">
        <f>Q809*H809</f>
        <v>0</v>
      </c>
      <c r="S809" s="101">
        <v>0</v>
      </c>
      <c r="T809" s="102">
        <f>S809*H809</f>
        <v>0</v>
      </c>
      <c r="U809" s="12"/>
      <c r="V809" s="12"/>
      <c r="W809" s="12"/>
      <c r="X809" s="12"/>
      <c r="Y809" s="12"/>
      <c r="Z809" s="12"/>
      <c r="AA809" s="12"/>
      <c r="AB809" s="12"/>
      <c r="AC809" s="12"/>
      <c r="AD809" s="12"/>
      <c r="AE809" s="12"/>
      <c r="AR809" s="103" t="s">
        <v>230</v>
      </c>
      <c r="AT809" s="103" t="s">
        <v>178</v>
      </c>
      <c r="AU809" s="103" t="s">
        <v>80</v>
      </c>
      <c r="AY809" s="5" t="s">
        <v>176</v>
      </c>
      <c r="BE809" s="104">
        <f>IF(N809="základní",J809,0)</f>
        <v>0</v>
      </c>
      <c r="BF809" s="104">
        <f>IF(N809="snížená",J809,0)</f>
        <v>0</v>
      </c>
      <c r="BG809" s="104">
        <f>IF(N809="zákl. přenesená",J809,0)</f>
        <v>0</v>
      </c>
      <c r="BH809" s="104">
        <f>IF(N809="sníž. přenesená",J809,0)</f>
        <v>0</v>
      </c>
      <c r="BI809" s="104">
        <f>IF(N809="nulová",J809,0)</f>
        <v>0</v>
      </c>
      <c r="BJ809" s="5" t="s">
        <v>76</v>
      </c>
      <c r="BK809" s="104">
        <f>ROUND(I809*H809,2)</f>
        <v>0</v>
      </c>
      <c r="BL809" s="5" t="s">
        <v>230</v>
      </c>
      <c r="BM809" s="103" t="s">
        <v>923</v>
      </c>
    </row>
    <row r="810" spans="2:63" s="79" customFormat="1" ht="22.7" customHeight="1">
      <c r="B810" s="80"/>
      <c r="D810" s="81" t="s">
        <v>71</v>
      </c>
      <c r="E810" s="90" t="s">
        <v>924</v>
      </c>
      <c r="F810" s="90" t="s">
        <v>925</v>
      </c>
      <c r="J810" s="91">
        <f>BK810</f>
        <v>0</v>
      </c>
      <c r="K810" s="88"/>
      <c r="L810" s="80"/>
      <c r="M810" s="84"/>
      <c r="N810" s="85"/>
      <c r="O810" s="85"/>
      <c r="P810" s="86">
        <f>SUM(P811:P914)</f>
        <v>0</v>
      </c>
      <c r="Q810" s="85"/>
      <c r="R810" s="86">
        <f>SUM(R811:R914)</f>
        <v>0</v>
      </c>
      <c r="S810" s="85"/>
      <c r="T810" s="87">
        <f>SUM(T811:T914)</f>
        <v>0</v>
      </c>
      <c r="AR810" s="81" t="s">
        <v>80</v>
      </c>
      <c r="AT810" s="88" t="s">
        <v>71</v>
      </c>
      <c r="AU810" s="88" t="s">
        <v>76</v>
      </c>
      <c r="AY810" s="81" t="s">
        <v>176</v>
      </c>
      <c r="BK810" s="89">
        <f>SUM(BK811:BK914)</f>
        <v>0</v>
      </c>
    </row>
    <row r="811" spans="1:65" s="15" customFormat="1" ht="33" customHeight="1">
      <c r="A811" s="12"/>
      <c r="B811" s="13"/>
      <c r="C811" s="92" t="s">
        <v>615</v>
      </c>
      <c r="D811" s="92" t="s">
        <v>178</v>
      </c>
      <c r="E811" s="93" t="s">
        <v>926</v>
      </c>
      <c r="F811" s="94" t="s">
        <v>927</v>
      </c>
      <c r="G811" s="95" t="s">
        <v>181</v>
      </c>
      <c r="H811" s="96">
        <v>833.86</v>
      </c>
      <c r="I811" s="1">
        <v>0</v>
      </c>
      <c r="J811" s="97">
        <f>ROUND(I811*H811,2)</f>
        <v>0</v>
      </c>
      <c r="K811" s="95" t="s">
        <v>182</v>
      </c>
      <c r="L811" s="13"/>
      <c r="M811" s="98" t="s">
        <v>1</v>
      </c>
      <c r="N811" s="99" t="s">
        <v>37</v>
      </c>
      <c r="O811" s="100"/>
      <c r="P811" s="101">
        <f>O811*H811</f>
        <v>0</v>
      </c>
      <c r="Q811" s="101">
        <v>0</v>
      </c>
      <c r="R811" s="101">
        <f>Q811*H811</f>
        <v>0</v>
      </c>
      <c r="S811" s="101">
        <v>0</v>
      </c>
      <c r="T811" s="102">
        <f>S811*H811</f>
        <v>0</v>
      </c>
      <c r="U811" s="12"/>
      <c r="V811" s="12"/>
      <c r="W811" s="12"/>
      <c r="X811" s="12"/>
      <c r="Y811" s="12"/>
      <c r="Z811" s="12"/>
      <c r="AA811" s="12"/>
      <c r="AB811" s="12"/>
      <c r="AC811" s="12"/>
      <c r="AD811" s="12"/>
      <c r="AE811" s="12"/>
      <c r="AR811" s="103" t="s">
        <v>230</v>
      </c>
      <c r="AT811" s="103" t="s">
        <v>178</v>
      </c>
      <c r="AU811" s="103" t="s">
        <v>80</v>
      </c>
      <c r="AY811" s="5" t="s">
        <v>176</v>
      </c>
      <c r="BE811" s="104">
        <f>IF(N811="základní",J811,0)</f>
        <v>0</v>
      </c>
      <c r="BF811" s="104">
        <f>IF(N811="snížená",J811,0)</f>
        <v>0</v>
      </c>
      <c r="BG811" s="104">
        <f>IF(N811="zákl. přenesená",J811,0)</f>
        <v>0</v>
      </c>
      <c r="BH811" s="104">
        <f>IF(N811="sníž. přenesená",J811,0)</f>
        <v>0</v>
      </c>
      <c r="BI811" s="104">
        <f>IF(N811="nulová",J811,0)</f>
        <v>0</v>
      </c>
      <c r="BJ811" s="5" t="s">
        <v>76</v>
      </c>
      <c r="BK811" s="104">
        <f>ROUND(I811*H811,2)</f>
        <v>0</v>
      </c>
      <c r="BL811" s="5" t="s">
        <v>230</v>
      </c>
      <c r="BM811" s="103" t="s">
        <v>928</v>
      </c>
    </row>
    <row r="812" spans="2:51" s="167" customFormat="1" ht="12">
      <c r="B812" s="168"/>
      <c r="D812" s="105" t="s">
        <v>186</v>
      </c>
      <c r="E812" s="169" t="s">
        <v>1</v>
      </c>
      <c r="F812" s="170" t="s">
        <v>929</v>
      </c>
      <c r="H812" s="169" t="s">
        <v>1</v>
      </c>
      <c r="K812" s="236"/>
      <c r="L812" s="168"/>
      <c r="M812" s="171"/>
      <c r="N812" s="172"/>
      <c r="O812" s="172"/>
      <c r="P812" s="172"/>
      <c r="Q812" s="172"/>
      <c r="R812" s="172"/>
      <c r="S812" s="172"/>
      <c r="T812" s="173"/>
      <c r="AT812" s="169" t="s">
        <v>186</v>
      </c>
      <c r="AU812" s="169" t="s">
        <v>80</v>
      </c>
      <c r="AV812" s="167" t="s">
        <v>76</v>
      </c>
      <c r="AW812" s="167" t="s">
        <v>29</v>
      </c>
      <c r="AX812" s="167" t="s">
        <v>72</v>
      </c>
      <c r="AY812" s="169" t="s">
        <v>176</v>
      </c>
    </row>
    <row r="813" spans="2:51" s="167" customFormat="1" ht="12">
      <c r="B813" s="168"/>
      <c r="D813" s="105" t="s">
        <v>186</v>
      </c>
      <c r="E813" s="169" t="s">
        <v>1</v>
      </c>
      <c r="F813" s="170" t="s">
        <v>930</v>
      </c>
      <c r="H813" s="169" t="s">
        <v>1</v>
      </c>
      <c r="K813" s="236"/>
      <c r="L813" s="168"/>
      <c r="M813" s="171"/>
      <c r="N813" s="172"/>
      <c r="O813" s="172"/>
      <c r="P813" s="172"/>
      <c r="Q813" s="172"/>
      <c r="R813" s="172"/>
      <c r="S813" s="172"/>
      <c r="T813" s="173"/>
      <c r="AT813" s="169" t="s">
        <v>186</v>
      </c>
      <c r="AU813" s="169" t="s">
        <v>80</v>
      </c>
      <c r="AV813" s="167" t="s">
        <v>76</v>
      </c>
      <c r="AW813" s="167" t="s">
        <v>29</v>
      </c>
      <c r="AX813" s="167" t="s">
        <v>72</v>
      </c>
      <c r="AY813" s="169" t="s">
        <v>176</v>
      </c>
    </row>
    <row r="814" spans="2:51" s="174" customFormat="1" ht="12">
      <c r="B814" s="175"/>
      <c r="D814" s="105" t="s">
        <v>186</v>
      </c>
      <c r="E814" s="176" t="s">
        <v>1</v>
      </c>
      <c r="F814" s="177" t="s">
        <v>931</v>
      </c>
      <c r="H814" s="178">
        <v>741.6</v>
      </c>
      <c r="K814" s="237"/>
      <c r="L814" s="175"/>
      <c r="M814" s="179"/>
      <c r="N814" s="180"/>
      <c r="O814" s="180"/>
      <c r="P814" s="180"/>
      <c r="Q814" s="180"/>
      <c r="R814" s="180"/>
      <c r="S814" s="180"/>
      <c r="T814" s="181"/>
      <c r="AT814" s="176" t="s">
        <v>186</v>
      </c>
      <c r="AU814" s="176" t="s">
        <v>80</v>
      </c>
      <c r="AV814" s="174" t="s">
        <v>80</v>
      </c>
      <c r="AW814" s="174" t="s">
        <v>29</v>
      </c>
      <c r="AX814" s="174" t="s">
        <v>72</v>
      </c>
      <c r="AY814" s="176" t="s">
        <v>176</v>
      </c>
    </row>
    <row r="815" spans="2:51" s="167" customFormat="1" ht="22.5">
      <c r="B815" s="168"/>
      <c r="D815" s="105" t="s">
        <v>186</v>
      </c>
      <c r="E815" s="169" t="s">
        <v>1</v>
      </c>
      <c r="F815" s="170" t="s">
        <v>932</v>
      </c>
      <c r="H815" s="169" t="s">
        <v>1</v>
      </c>
      <c r="K815" s="236"/>
      <c r="L815" s="168"/>
      <c r="M815" s="171"/>
      <c r="N815" s="172"/>
      <c r="O815" s="172"/>
      <c r="P815" s="172"/>
      <c r="Q815" s="172"/>
      <c r="R815" s="172"/>
      <c r="S815" s="172"/>
      <c r="T815" s="173"/>
      <c r="AT815" s="169" t="s">
        <v>186</v>
      </c>
      <c r="AU815" s="169" t="s">
        <v>80</v>
      </c>
      <c r="AV815" s="167" t="s">
        <v>76</v>
      </c>
      <c r="AW815" s="167" t="s">
        <v>29</v>
      </c>
      <c r="AX815" s="167" t="s">
        <v>72</v>
      </c>
      <c r="AY815" s="169" t="s">
        <v>176</v>
      </c>
    </row>
    <row r="816" spans="2:51" s="174" customFormat="1" ht="12">
      <c r="B816" s="175"/>
      <c r="D816" s="105" t="s">
        <v>186</v>
      </c>
      <c r="E816" s="176" t="s">
        <v>1</v>
      </c>
      <c r="F816" s="177" t="s">
        <v>933</v>
      </c>
      <c r="H816" s="178">
        <v>92.26</v>
      </c>
      <c r="K816" s="237"/>
      <c r="L816" s="175"/>
      <c r="M816" s="179"/>
      <c r="N816" s="180"/>
      <c r="O816" s="180"/>
      <c r="P816" s="180"/>
      <c r="Q816" s="180"/>
      <c r="R816" s="180"/>
      <c r="S816" s="180"/>
      <c r="T816" s="181"/>
      <c r="AT816" s="176" t="s">
        <v>186</v>
      </c>
      <c r="AU816" s="176" t="s">
        <v>80</v>
      </c>
      <c r="AV816" s="174" t="s">
        <v>80</v>
      </c>
      <c r="AW816" s="174" t="s">
        <v>29</v>
      </c>
      <c r="AX816" s="174" t="s">
        <v>72</v>
      </c>
      <c r="AY816" s="176" t="s">
        <v>176</v>
      </c>
    </row>
    <row r="817" spans="2:51" s="182" customFormat="1" ht="12">
      <c r="B817" s="183"/>
      <c r="D817" s="105" t="s">
        <v>186</v>
      </c>
      <c r="E817" s="184" t="s">
        <v>1</v>
      </c>
      <c r="F817" s="185" t="s">
        <v>191</v>
      </c>
      <c r="H817" s="186">
        <v>833.86</v>
      </c>
      <c r="K817" s="238"/>
      <c r="L817" s="183"/>
      <c r="M817" s="187"/>
      <c r="N817" s="188"/>
      <c r="O817" s="188"/>
      <c r="P817" s="188"/>
      <c r="Q817" s="188"/>
      <c r="R817" s="188"/>
      <c r="S817" s="188"/>
      <c r="T817" s="189"/>
      <c r="AT817" s="184" t="s">
        <v>186</v>
      </c>
      <c r="AU817" s="184" t="s">
        <v>80</v>
      </c>
      <c r="AV817" s="182" t="s">
        <v>86</v>
      </c>
      <c r="AW817" s="182" t="s">
        <v>29</v>
      </c>
      <c r="AX817" s="182" t="s">
        <v>76</v>
      </c>
      <c r="AY817" s="184" t="s">
        <v>176</v>
      </c>
    </row>
    <row r="818" spans="1:65" s="15" customFormat="1" ht="24.2" customHeight="1">
      <c r="A818" s="12"/>
      <c r="B818" s="13"/>
      <c r="C818" s="92" t="s">
        <v>934</v>
      </c>
      <c r="D818" s="92" t="s">
        <v>178</v>
      </c>
      <c r="E818" s="93" t="s">
        <v>935</v>
      </c>
      <c r="F818" s="94" t="s">
        <v>936</v>
      </c>
      <c r="G818" s="95" t="s">
        <v>181</v>
      </c>
      <c r="H818" s="96">
        <v>85.06</v>
      </c>
      <c r="I818" s="1">
        <v>0</v>
      </c>
      <c r="J818" s="97">
        <f>ROUND(I818*H818,2)</f>
        <v>0</v>
      </c>
      <c r="K818" s="95" t="s">
        <v>182</v>
      </c>
      <c r="L818" s="13"/>
      <c r="M818" s="98" t="s">
        <v>1</v>
      </c>
      <c r="N818" s="99" t="s">
        <v>37</v>
      </c>
      <c r="O818" s="100"/>
      <c r="P818" s="101">
        <f>O818*H818</f>
        <v>0</v>
      </c>
      <c r="Q818" s="101">
        <v>0</v>
      </c>
      <c r="R818" s="101">
        <f>Q818*H818</f>
        <v>0</v>
      </c>
      <c r="S818" s="101">
        <v>0</v>
      </c>
      <c r="T818" s="102">
        <f>S818*H818</f>
        <v>0</v>
      </c>
      <c r="U818" s="12"/>
      <c r="V818" s="12"/>
      <c r="W818" s="12"/>
      <c r="X818" s="12"/>
      <c r="Y818" s="12"/>
      <c r="Z818" s="12"/>
      <c r="AA818" s="12"/>
      <c r="AB818" s="12"/>
      <c r="AC818" s="12"/>
      <c r="AD818" s="12"/>
      <c r="AE818" s="12"/>
      <c r="AR818" s="103" t="s">
        <v>230</v>
      </c>
      <c r="AT818" s="103" t="s">
        <v>178</v>
      </c>
      <c r="AU818" s="103" t="s">
        <v>80</v>
      </c>
      <c r="AY818" s="5" t="s">
        <v>176</v>
      </c>
      <c r="BE818" s="104">
        <f>IF(N818="základní",J818,0)</f>
        <v>0</v>
      </c>
      <c r="BF818" s="104">
        <f>IF(N818="snížená",J818,0)</f>
        <v>0</v>
      </c>
      <c r="BG818" s="104">
        <f>IF(N818="zákl. přenesená",J818,0)</f>
        <v>0</v>
      </c>
      <c r="BH818" s="104">
        <f>IF(N818="sníž. přenesená",J818,0)</f>
        <v>0</v>
      </c>
      <c r="BI818" s="104">
        <f>IF(N818="nulová",J818,0)</f>
        <v>0</v>
      </c>
      <c r="BJ818" s="5" t="s">
        <v>76</v>
      </c>
      <c r="BK818" s="104">
        <f>ROUND(I818*H818,2)</f>
        <v>0</v>
      </c>
      <c r="BL818" s="5" t="s">
        <v>230</v>
      </c>
      <c r="BM818" s="103" t="s">
        <v>937</v>
      </c>
    </row>
    <row r="819" spans="2:51" s="167" customFormat="1" ht="12">
      <c r="B819" s="168"/>
      <c r="D819" s="105" t="s">
        <v>186</v>
      </c>
      <c r="E819" s="169" t="s">
        <v>1</v>
      </c>
      <c r="F819" s="170" t="s">
        <v>929</v>
      </c>
      <c r="H819" s="169" t="s">
        <v>1</v>
      </c>
      <c r="K819" s="236"/>
      <c r="L819" s="168"/>
      <c r="M819" s="171"/>
      <c r="N819" s="172"/>
      <c r="O819" s="172"/>
      <c r="P819" s="172"/>
      <c r="Q819" s="172"/>
      <c r="R819" s="172"/>
      <c r="S819" s="172"/>
      <c r="T819" s="173"/>
      <c r="AT819" s="169" t="s">
        <v>186</v>
      </c>
      <c r="AU819" s="169" t="s">
        <v>80</v>
      </c>
      <c r="AV819" s="167" t="s">
        <v>76</v>
      </c>
      <c r="AW819" s="167" t="s">
        <v>29</v>
      </c>
      <c r="AX819" s="167" t="s">
        <v>72</v>
      </c>
      <c r="AY819" s="169" t="s">
        <v>176</v>
      </c>
    </row>
    <row r="820" spans="2:51" s="167" customFormat="1" ht="12">
      <c r="B820" s="168"/>
      <c r="D820" s="105" t="s">
        <v>186</v>
      </c>
      <c r="E820" s="169" t="s">
        <v>1</v>
      </c>
      <c r="F820" s="170" t="s">
        <v>938</v>
      </c>
      <c r="H820" s="169" t="s">
        <v>1</v>
      </c>
      <c r="K820" s="236"/>
      <c r="L820" s="168"/>
      <c r="M820" s="171"/>
      <c r="N820" s="172"/>
      <c r="O820" s="172"/>
      <c r="P820" s="172"/>
      <c r="Q820" s="172"/>
      <c r="R820" s="172"/>
      <c r="S820" s="172"/>
      <c r="T820" s="173"/>
      <c r="AT820" s="169" t="s">
        <v>186</v>
      </c>
      <c r="AU820" s="169" t="s">
        <v>80</v>
      </c>
      <c r="AV820" s="167" t="s">
        <v>76</v>
      </c>
      <c r="AW820" s="167" t="s">
        <v>29</v>
      </c>
      <c r="AX820" s="167" t="s">
        <v>72</v>
      </c>
      <c r="AY820" s="169" t="s">
        <v>176</v>
      </c>
    </row>
    <row r="821" spans="2:51" s="174" customFormat="1" ht="12">
      <c r="B821" s="175"/>
      <c r="D821" s="105" t="s">
        <v>186</v>
      </c>
      <c r="E821" s="176" t="s">
        <v>1</v>
      </c>
      <c r="F821" s="177" t="s">
        <v>939</v>
      </c>
      <c r="H821" s="178">
        <v>48</v>
      </c>
      <c r="K821" s="237"/>
      <c r="L821" s="175"/>
      <c r="M821" s="179"/>
      <c r="N821" s="180"/>
      <c r="O821" s="180"/>
      <c r="P821" s="180"/>
      <c r="Q821" s="180"/>
      <c r="R821" s="180"/>
      <c r="S821" s="180"/>
      <c r="T821" s="181"/>
      <c r="AT821" s="176" t="s">
        <v>186</v>
      </c>
      <c r="AU821" s="176" t="s">
        <v>80</v>
      </c>
      <c r="AV821" s="174" t="s">
        <v>80</v>
      </c>
      <c r="AW821" s="174" t="s">
        <v>29</v>
      </c>
      <c r="AX821" s="174" t="s">
        <v>72</v>
      </c>
      <c r="AY821" s="176" t="s">
        <v>176</v>
      </c>
    </row>
    <row r="822" spans="2:51" s="174" customFormat="1" ht="12">
      <c r="B822" s="175"/>
      <c r="D822" s="105" t="s">
        <v>186</v>
      </c>
      <c r="E822" s="176" t="s">
        <v>1</v>
      </c>
      <c r="F822" s="177" t="s">
        <v>940</v>
      </c>
      <c r="H822" s="178">
        <v>13.48</v>
      </c>
      <c r="K822" s="237"/>
      <c r="L822" s="175"/>
      <c r="M822" s="179"/>
      <c r="N822" s="180"/>
      <c r="O822" s="180"/>
      <c r="P822" s="180"/>
      <c r="Q822" s="180"/>
      <c r="R822" s="180"/>
      <c r="S822" s="180"/>
      <c r="T822" s="181"/>
      <c r="AT822" s="176" t="s">
        <v>186</v>
      </c>
      <c r="AU822" s="176" t="s">
        <v>80</v>
      </c>
      <c r="AV822" s="174" t="s">
        <v>80</v>
      </c>
      <c r="AW822" s="174" t="s">
        <v>29</v>
      </c>
      <c r="AX822" s="174" t="s">
        <v>72</v>
      </c>
      <c r="AY822" s="176" t="s">
        <v>176</v>
      </c>
    </row>
    <row r="823" spans="2:51" s="174" customFormat="1" ht="12">
      <c r="B823" s="175"/>
      <c r="D823" s="105" t="s">
        <v>186</v>
      </c>
      <c r="E823" s="176" t="s">
        <v>1</v>
      </c>
      <c r="F823" s="177" t="s">
        <v>784</v>
      </c>
      <c r="H823" s="178">
        <v>9.9</v>
      </c>
      <c r="K823" s="237"/>
      <c r="L823" s="175"/>
      <c r="M823" s="179"/>
      <c r="N823" s="180"/>
      <c r="O823" s="180"/>
      <c r="P823" s="180"/>
      <c r="Q823" s="180"/>
      <c r="R823" s="180"/>
      <c r="S823" s="180"/>
      <c r="T823" s="181"/>
      <c r="AT823" s="176" t="s">
        <v>186</v>
      </c>
      <c r="AU823" s="176" t="s">
        <v>80</v>
      </c>
      <c r="AV823" s="174" t="s">
        <v>80</v>
      </c>
      <c r="AW823" s="174" t="s">
        <v>29</v>
      </c>
      <c r="AX823" s="174" t="s">
        <v>72</v>
      </c>
      <c r="AY823" s="176" t="s">
        <v>176</v>
      </c>
    </row>
    <row r="824" spans="2:51" s="174" customFormat="1" ht="12">
      <c r="B824" s="175"/>
      <c r="D824" s="105" t="s">
        <v>186</v>
      </c>
      <c r="E824" s="176" t="s">
        <v>1</v>
      </c>
      <c r="F824" s="177" t="s">
        <v>785</v>
      </c>
      <c r="H824" s="178">
        <v>13.68</v>
      </c>
      <c r="K824" s="237"/>
      <c r="L824" s="175"/>
      <c r="M824" s="179"/>
      <c r="N824" s="180"/>
      <c r="O824" s="180"/>
      <c r="P824" s="180"/>
      <c r="Q824" s="180"/>
      <c r="R824" s="180"/>
      <c r="S824" s="180"/>
      <c r="T824" s="181"/>
      <c r="AT824" s="176" t="s">
        <v>186</v>
      </c>
      <c r="AU824" s="176" t="s">
        <v>80</v>
      </c>
      <c r="AV824" s="174" t="s">
        <v>80</v>
      </c>
      <c r="AW824" s="174" t="s">
        <v>29</v>
      </c>
      <c r="AX824" s="174" t="s">
        <v>72</v>
      </c>
      <c r="AY824" s="176" t="s">
        <v>176</v>
      </c>
    </row>
    <row r="825" spans="2:51" s="182" customFormat="1" ht="12">
      <c r="B825" s="183"/>
      <c r="D825" s="105" t="s">
        <v>186</v>
      </c>
      <c r="E825" s="184" t="s">
        <v>1</v>
      </c>
      <c r="F825" s="185" t="s">
        <v>191</v>
      </c>
      <c r="H825" s="186">
        <v>85.06</v>
      </c>
      <c r="K825" s="238"/>
      <c r="L825" s="183"/>
      <c r="M825" s="187"/>
      <c r="N825" s="188"/>
      <c r="O825" s="188"/>
      <c r="P825" s="188"/>
      <c r="Q825" s="188"/>
      <c r="R825" s="188"/>
      <c r="S825" s="188"/>
      <c r="T825" s="189"/>
      <c r="AT825" s="184" t="s">
        <v>186</v>
      </c>
      <c r="AU825" s="184" t="s">
        <v>80</v>
      </c>
      <c r="AV825" s="182" t="s">
        <v>86</v>
      </c>
      <c r="AW825" s="182" t="s">
        <v>29</v>
      </c>
      <c r="AX825" s="182" t="s">
        <v>76</v>
      </c>
      <c r="AY825" s="184" t="s">
        <v>176</v>
      </c>
    </row>
    <row r="826" spans="1:65" s="15" customFormat="1" ht="24.2" customHeight="1">
      <c r="A826" s="12"/>
      <c r="B826" s="13"/>
      <c r="C826" s="92" t="s">
        <v>626</v>
      </c>
      <c r="D826" s="92" t="s">
        <v>178</v>
      </c>
      <c r="E826" s="93" t="s">
        <v>941</v>
      </c>
      <c r="F826" s="94" t="s">
        <v>942</v>
      </c>
      <c r="G826" s="95" t="s">
        <v>181</v>
      </c>
      <c r="H826" s="96">
        <v>9</v>
      </c>
      <c r="I826" s="1">
        <v>0</v>
      </c>
      <c r="J826" s="97">
        <f>ROUND(I826*H826,2)</f>
        <v>0</v>
      </c>
      <c r="K826" s="95" t="s">
        <v>182</v>
      </c>
      <c r="L826" s="13"/>
      <c r="M826" s="98" t="s">
        <v>1</v>
      </c>
      <c r="N826" s="99" t="s">
        <v>37</v>
      </c>
      <c r="O826" s="100"/>
      <c r="P826" s="101">
        <f>O826*H826</f>
        <v>0</v>
      </c>
      <c r="Q826" s="101">
        <v>0</v>
      </c>
      <c r="R826" s="101">
        <f>Q826*H826</f>
        <v>0</v>
      </c>
      <c r="S826" s="101">
        <v>0</v>
      </c>
      <c r="T826" s="102">
        <f>S826*H826</f>
        <v>0</v>
      </c>
      <c r="U826" s="12"/>
      <c r="V826" s="12"/>
      <c r="W826" s="12"/>
      <c r="X826" s="12"/>
      <c r="Y826" s="12"/>
      <c r="Z826" s="12"/>
      <c r="AA826" s="12"/>
      <c r="AB826" s="12"/>
      <c r="AC826" s="12"/>
      <c r="AD826" s="12"/>
      <c r="AE826" s="12"/>
      <c r="AR826" s="103" t="s">
        <v>230</v>
      </c>
      <c r="AT826" s="103" t="s">
        <v>178</v>
      </c>
      <c r="AU826" s="103" t="s">
        <v>80</v>
      </c>
      <c r="AY826" s="5" t="s">
        <v>176</v>
      </c>
      <c r="BE826" s="104">
        <f>IF(N826="základní",J826,0)</f>
        <v>0</v>
      </c>
      <c r="BF826" s="104">
        <f>IF(N826="snížená",J826,0)</f>
        <v>0</v>
      </c>
      <c r="BG826" s="104">
        <f>IF(N826="zákl. přenesená",J826,0)</f>
        <v>0</v>
      </c>
      <c r="BH826" s="104">
        <f>IF(N826="sníž. přenesená",J826,0)</f>
        <v>0</v>
      </c>
      <c r="BI826" s="104">
        <f>IF(N826="nulová",J826,0)</f>
        <v>0</v>
      </c>
      <c r="BJ826" s="5" t="s">
        <v>76</v>
      </c>
      <c r="BK826" s="104">
        <f>ROUND(I826*H826,2)</f>
        <v>0</v>
      </c>
      <c r="BL826" s="5" t="s">
        <v>230</v>
      </c>
      <c r="BM826" s="103" t="s">
        <v>943</v>
      </c>
    </row>
    <row r="827" spans="1:65" s="15" customFormat="1" ht="16.5" customHeight="1">
      <c r="A827" s="12"/>
      <c r="B827" s="13"/>
      <c r="C827" s="190" t="s">
        <v>944</v>
      </c>
      <c r="D827" s="190" t="s">
        <v>265</v>
      </c>
      <c r="E827" s="191" t="s">
        <v>903</v>
      </c>
      <c r="F827" s="192" t="s">
        <v>904</v>
      </c>
      <c r="G827" s="193" t="s">
        <v>221</v>
      </c>
      <c r="H827" s="194">
        <v>0.003</v>
      </c>
      <c r="I827" s="2">
        <v>0</v>
      </c>
      <c r="J827" s="195">
        <f>ROUND(I827*H827,2)</f>
        <v>0</v>
      </c>
      <c r="K827" s="193" t="s">
        <v>182</v>
      </c>
      <c r="L827" s="196"/>
      <c r="M827" s="197" t="s">
        <v>1</v>
      </c>
      <c r="N827" s="198" t="s">
        <v>37</v>
      </c>
      <c r="O827" s="100"/>
      <c r="P827" s="101">
        <f>O827*H827</f>
        <v>0</v>
      </c>
      <c r="Q827" s="101">
        <v>0</v>
      </c>
      <c r="R827" s="101">
        <f>Q827*H827</f>
        <v>0</v>
      </c>
      <c r="S827" s="101">
        <v>0</v>
      </c>
      <c r="T827" s="102">
        <f>S827*H827</f>
        <v>0</v>
      </c>
      <c r="U827" s="12"/>
      <c r="V827" s="12"/>
      <c r="W827" s="12"/>
      <c r="X827" s="12"/>
      <c r="Y827" s="12"/>
      <c r="Z827" s="12"/>
      <c r="AA827" s="12"/>
      <c r="AB827" s="12"/>
      <c r="AC827" s="12"/>
      <c r="AD827" s="12"/>
      <c r="AE827" s="12"/>
      <c r="AR827" s="103" t="s">
        <v>304</v>
      </c>
      <c r="AT827" s="103" t="s">
        <v>265</v>
      </c>
      <c r="AU827" s="103" t="s">
        <v>80</v>
      </c>
      <c r="AY827" s="5" t="s">
        <v>176</v>
      </c>
      <c r="BE827" s="104">
        <f>IF(N827="základní",J827,0)</f>
        <v>0</v>
      </c>
      <c r="BF827" s="104">
        <f>IF(N827="snížená",J827,0)</f>
        <v>0</v>
      </c>
      <c r="BG827" s="104">
        <f>IF(N827="zákl. přenesená",J827,0)</f>
        <v>0</v>
      </c>
      <c r="BH827" s="104">
        <f>IF(N827="sníž. přenesená",J827,0)</f>
        <v>0</v>
      </c>
      <c r="BI827" s="104">
        <f>IF(N827="nulová",J827,0)</f>
        <v>0</v>
      </c>
      <c r="BJ827" s="5" t="s">
        <v>76</v>
      </c>
      <c r="BK827" s="104">
        <f>ROUND(I827*H827,2)</f>
        <v>0</v>
      </c>
      <c r="BL827" s="5" t="s">
        <v>230</v>
      </c>
      <c r="BM827" s="103" t="s">
        <v>945</v>
      </c>
    </row>
    <row r="828" spans="1:47" s="15" customFormat="1" ht="29.25">
      <c r="A828" s="12"/>
      <c r="B828" s="13"/>
      <c r="C828" s="12"/>
      <c r="D828" s="105" t="s">
        <v>906</v>
      </c>
      <c r="E828" s="12"/>
      <c r="F828" s="106" t="s">
        <v>907</v>
      </c>
      <c r="G828" s="12"/>
      <c r="H828" s="12"/>
      <c r="I828" s="12"/>
      <c r="J828" s="12"/>
      <c r="K828" s="225"/>
      <c r="L828" s="13"/>
      <c r="M828" s="107"/>
      <c r="N828" s="108"/>
      <c r="O828" s="100"/>
      <c r="P828" s="100"/>
      <c r="Q828" s="100"/>
      <c r="R828" s="100"/>
      <c r="S828" s="100"/>
      <c r="T828" s="109"/>
      <c r="U828" s="12"/>
      <c r="V828" s="12"/>
      <c r="W828" s="12"/>
      <c r="X828" s="12"/>
      <c r="Y828" s="12"/>
      <c r="Z828" s="12"/>
      <c r="AA828" s="12"/>
      <c r="AB828" s="12"/>
      <c r="AC828" s="12"/>
      <c r="AD828" s="12"/>
      <c r="AE828" s="12"/>
      <c r="AT828" s="5" t="s">
        <v>906</v>
      </c>
      <c r="AU828" s="5" t="s">
        <v>80</v>
      </c>
    </row>
    <row r="829" spans="2:51" s="174" customFormat="1" ht="12">
      <c r="B829" s="175"/>
      <c r="D829" s="105" t="s">
        <v>186</v>
      </c>
      <c r="E829" s="176" t="s">
        <v>1</v>
      </c>
      <c r="F829" s="177" t="s">
        <v>946</v>
      </c>
      <c r="H829" s="178">
        <v>0.003</v>
      </c>
      <c r="K829" s="237"/>
      <c r="L829" s="175"/>
      <c r="M829" s="179"/>
      <c r="N829" s="180"/>
      <c r="O829" s="180"/>
      <c r="P829" s="180"/>
      <c r="Q829" s="180"/>
      <c r="R829" s="180"/>
      <c r="S829" s="180"/>
      <c r="T829" s="181"/>
      <c r="AT829" s="176" t="s">
        <v>186</v>
      </c>
      <c r="AU829" s="176" t="s">
        <v>80</v>
      </c>
      <c r="AV829" s="174" t="s">
        <v>80</v>
      </c>
      <c r="AW829" s="174" t="s">
        <v>29</v>
      </c>
      <c r="AX829" s="174" t="s">
        <v>72</v>
      </c>
      <c r="AY829" s="176" t="s">
        <v>176</v>
      </c>
    </row>
    <row r="830" spans="2:51" s="182" customFormat="1" ht="12">
      <c r="B830" s="183"/>
      <c r="D830" s="105" t="s">
        <v>186</v>
      </c>
      <c r="E830" s="184" t="s">
        <v>1</v>
      </c>
      <c r="F830" s="185" t="s">
        <v>191</v>
      </c>
      <c r="H830" s="186">
        <v>0.003</v>
      </c>
      <c r="K830" s="238"/>
      <c r="L830" s="183"/>
      <c r="M830" s="187"/>
      <c r="N830" s="188"/>
      <c r="O830" s="188"/>
      <c r="P830" s="188"/>
      <c r="Q830" s="188"/>
      <c r="R830" s="188"/>
      <c r="S830" s="188"/>
      <c r="T830" s="189"/>
      <c r="AT830" s="184" t="s">
        <v>186</v>
      </c>
      <c r="AU830" s="184" t="s">
        <v>80</v>
      </c>
      <c r="AV830" s="182" t="s">
        <v>86</v>
      </c>
      <c r="AW830" s="182" t="s">
        <v>29</v>
      </c>
      <c r="AX830" s="182" t="s">
        <v>76</v>
      </c>
      <c r="AY830" s="184" t="s">
        <v>176</v>
      </c>
    </row>
    <row r="831" spans="1:65" s="15" customFormat="1" ht="24.2" customHeight="1">
      <c r="A831" s="12"/>
      <c r="B831" s="13"/>
      <c r="C831" s="92" t="s">
        <v>629</v>
      </c>
      <c r="D831" s="92" t="s">
        <v>178</v>
      </c>
      <c r="E831" s="93" t="s">
        <v>947</v>
      </c>
      <c r="F831" s="94" t="s">
        <v>948</v>
      </c>
      <c r="G831" s="95" t="s">
        <v>181</v>
      </c>
      <c r="H831" s="96">
        <v>9</v>
      </c>
      <c r="I831" s="1">
        <v>0</v>
      </c>
      <c r="J831" s="97">
        <f>ROUND(I831*H831,2)</f>
        <v>0</v>
      </c>
      <c r="K831" s="95" t="s">
        <v>182</v>
      </c>
      <c r="L831" s="13"/>
      <c r="M831" s="98" t="s">
        <v>1</v>
      </c>
      <c r="N831" s="99" t="s">
        <v>37</v>
      </c>
      <c r="O831" s="100"/>
      <c r="P831" s="101">
        <f>O831*H831</f>
        <v>0</v>
      </c>
      <c r="Q831" s="101">
        <v>0</v>
      </c>
      <c r="R831" s="101">
        <f>Q831*H831</f>
        <v>0</v>
      </c>
      <c r="S831" s="101">
        <v>0</v>
      </c>
      <c r="T831" s="102">
        <f>S831*H831</f>
        <v>0</v>
      </c>
      <c r="U831" s="12"/>
      <c r="V831" s="12"/>
      <c r="W831" s="12"/>
      <c r="X831" s="12"/>
      <c r="Y831" s="12"/>
      <c r="Z831" s="12"/>
      <c r="AA831" s="12"/>
      <c r="AB831" s="12"/>
      <c r="AC831" s="12"/>
      <c r="AD831" s="12"/>
      <c r="AE831" s="12"/>
      <c r="AR831" s="103" t="s">
        <v>230</v>
      </c>
      <c r="AT831" s="103" t="s">
        <v>178</v>
      </c>
      <c r="AU831" s="103" t="s">
        <v>80</v>
      </c>
      <c r="AY831" s="5" t="s">
        <v>176</v>
      </c>
      <c r="BE831" s="104">
        <f>IF(N831="základní",J831,0)</f>
        <v>0</v>
      </c>
      <c r="BF831" s="104">
        <f>IF(N831="snížená",J831,0)</f>
        <v>0</v>
      </c>
      <c r="BG831" s="104">
        <f>IF(N831="zákl. přenesená",J831,0)</f>
        <v>0</v>
      </c>
      <c r="BH831" s="104">
        <f>IF(N831="sníž. přenesená",J831,0)</f>
        <v>0</v>
      </c>
      <c r="BI831" s="104">
        <f>IF(N831="nulová",J831,0)</f>
        <v>0</v>
      </c>
      <c r="BJ831" s="5" t="s">
        <v>76</v>
      </c>
      <c r="BK831" s="104">
        <f>ROUND(I831*H831,2)</f>
        <v>0</v>
      </c>
      <c r="BL831" s="5" t="s">
        <v>230</v>
      </c>
      <c r="BM831" s="103" t="s">
        <v>949</v>
      </c>
    </row>
    <row r="832" spans="2:51" s="167" customFormat="1" ht="12">
      <c r="B832" s="168"/>
      <c r="D832" s="105" t="s">
        <v>186</v>
      </c>
      <c r="E832" s="169" t="s">
        <v>1</v>
      </c>
      <c r="F832" s="170" t="s">
        <v>950</v>
      </c>
      <c r="H832" s="169" t="s">
        <v>1</v>
      </c>
      <c r="K832" s="236"/>
      <c r="L832" s="168"/>
      <c r="M832" s="171"/>
      <c r="N832" s="172"/>
      <c r="O832" s="172"/>
      <c r="P832" s="172"/>
      <c r="Q832" s="172"/>
      <c r="R832" s="172"/>
      <c r="S832" s="172"/>
      <c r="T832" s="173"/>
      <c r="AT832" s="169" t="s">
        <v>186</v>
      </c>
      <c r="AU832" s="169" t="s">
        <v>80</v>
      </c>
      <c r="AV832" s="167" t="s">
        <v>76</v>
      </c>
      <c r="AW832" s="167" t="s">
        <v>29</v>
      </c>
      <c r="AX832" s="167" t="s">
        <v>72</v>
      </c>
      <c r="AY832" s="169" t="s">
        <v>176</v>
      </c>
    </row>
    <row r="833" spans="2:51" s="167" customFormat="1" ht="22.5">
      <c r="B833" s="168"/>
      <c r="D833" s="105" t="s">
        <v>186</v>
      </c>
      <c r="E833" s="169" t="s">
        <v>1</v>
      </c>
      <c r="F833" s="170" t="s">
        <v>951</v>
      </c>
      <c r="H833" s="169" t="s">
        <v>1</v>
      </c>
      <c r="K833" s="236"/>
      <c r="L833" s="168"/>
      <c r="M833" s="171"/>
      <c r="N833" s="172"/>
      <c r="O833" s="172"/>
      <c r="P833" s="172"/>
      <c r="Q833" s="172"/>
      <c r="R833" s="172"/>
      <c r="S833" s="172"/>
      <c r="T833" s="173"/>
      <c r="AT833" s="169" t="s">
        <v>186</v>
      </c>
      <c r="AU833" s="169" t="s">
        <v>80</v>
      </c>
      <c r="AV833" s="167" t="s">
        <v>76</v>
      </c>
      <c r="AW833" s="167" t="s">
        <v>29</v>
      </c>
      <c r="AX833" s="167" t="s">
        <v>72</v>
      </c>
      <c r="AY833" s="169" t="s">
        <v>176</v>
      </c>
    </row>
    <row r="834" spans="2:51" s="174" customFormat="1" ht="12">
      <c r="B834" s="175"/>
      <c r="D834" s="105" t="s">
        <v>186</v>
      </c>
      <c r="E834" s="176" t="s">
        <v>1</v>
      </c>
      <c r="F834" s="177" t="s">
        <v>952</v>
      </c>
      <c r="H834" s="178">
        <v>9</v>
      </c>
      <c r="K834" s="237"/>
      <c r="L834" s="175"/>
      <c r="M834" s="179"/>
      <c r="N834" s="180"/>
      <c r="O834" s="180"/>
      <c r="P834" s="180"/>
      <c r="Q834" s="180"/>
      <c r="R834" s="180"/>
      <c r="S834" s="180"/>
      <c r="T834" s="181"/>
      <c r="AT834" s="176" t="s">
        <v>186</v>
      </c>
      <c r="AU834" s="176" t="s">
        <v>80</v>
      </c>
      <c r="AV834" s="174" t="s">
        <v>80</v>
      </c>
      <c r="AW834" s="174" t="s">
        <v>29</v>
      </c>
      <c r="AX834" s="174" t="s">
        <v>72</v>
      </c>
      <c r="AY834" s="176" t="s">
        <v>176</v>
      </c>
    </row>
    <row r="835" spans="2:51" s="182" customFormat="1" ht="12">
      <c r="B835" s="183"/>
      <c r="D835" s="105" t="s">
        <v>186</v>
      </c>
      <c r="E835" s="184" t="s">
        <v>1</v>
      </c>
      <c r="F835" s="185" t="s">
        <v>191</v>
      </c>
      <c r="H835" s="186">
        <v>9</v>
      </c>
      <c r="K835" s="238"/>
      <c r="L835" s="183"/>
      <c r="M835" s="187"/>
      <c r="N835" s="188"/>
      <c r="O835" s="188"/>
      <c r="P835" s="188"/>
      <c r="Q835" s="188"/>
      <c r="R835" s="188"/>
      <c r="S835" s="188"/>
      <c r="T835" s="189"/>
      <c r="AT835" s="184" t="s">
        <v>186</v>
      </c>
      <c r="AU835" s="184" t="s">
        <v>80</v>
      </c>
      <c r="AV835" s="182" t="s">
        <v>86</v>
      </c>
      <c r="AW835" s="182" t="s">
        <v>29</v>
      </c>
      <c r="AX835" s="182" t="s">
        <v>76</v>
      </c>
      <c r="AY835" s="184" t="s">
        <v>176</v>
      </c>
    </row>
    <row r="836" spans="1:65" s="15" customFormat="1" ht="44.25" customHeight="1">
      <c r="A836" s="12"/>
      <c r="B836" s="13"/>
      <c r="C836" s="190" t="s">
        <v>953</v>
      </c>
      <c r="D836" s="190" t="s">
        <v>265</v>
      </c>
      <c r="E836" s="191" t="s">
        <v>916</v>
      </c>
      <c r="F836" s="192" t="s">
        <v>917</v>
      </c>
      <c r="G836" s="193" t="s">
        <v>181</v>
      </c>
      <c r="H836" s="194">
        <v>10.49</v>
      </c>
      <c r="I836" s="2">
        <v>0</v>
      </c>
      <c r="J836" s="195">
        <f>ROUND(I836*H836,2)</f>
        <v>0</v>
      </c>
      <c r="K836" s="193" t="s">
        <v>182</v>
      </c>
      <c r="L836" s="196"/>
      <c r="M836" s="197" t="s">
        <v>1</v>
      </c>
      <c r="N836" s="198" t="s">
        <v>37</v>
      </c>
      <c r="O836" s="100"/>
      <c r="P836" s="101">
        <f>O836*H836</f>
        <v>0</v>
      </c>
      <c r="Q836" s="101">
        <v>0</v>
      </c>
      <c r="R836" s="101">
        <f>Q836*H836</f>
        <v>0</v>
      </c>
      <c r="S836" s="101">
        <v>0</v>
      </c>
      <c r="T836" s="102">
        <f>S836*H836</f>
        <v>0</v>
      </c>
      <c r="U836" s="12"/>
      <c r="V836" s="12"/>
      <c r="W836" s="12"/>
      <c r="X836" s="12"/>
      <c r="Y836" s="12"/>
      <c r="Z836" s="12"/>
      <c r="AA836" s="12"/>
      <c r="AB836" s="12"/>
      <c r="AC836" s="12"/>
      <c r="AD836" s="12"/>
      <c r="AE836" s="12"/>
      <c r="AR836" s="103" t="s">
        <v>304</v>
      </c>
      <c r="AT836" s="103" t="s">
        <v>265</v>
      </c>
      <c r="AU836" s="103" t="s">
        <v>80</v>
      </c>
      <c r="AY836" s="5" t="s">
        <v>176</v>
      </c>
      <c r="BE836" s="104">
        <f>IF(N836="základní",J836,0)</f>
        <v>0</v>
      </c>
      <c r="BF836" s="104">
        <f>IF(N836="snížená",J836,0)</f>
        <v>0</v>
      </c>
      <c r="BG836" s="104">
        <f>IF(N836="zákl. přenesená",J836,0)</f>
        <v>0</v>
      </c>
      <c r="BH836" s="104">
        <f>IF(N836="sníž. přenesená",J836,0)</f>
        <v>0</v>
      </c>
      <c r="BI836" s="104">
        <f>IF(N836="nulová",J836,0)</f>
        <v>0</v>
      </c>
      <c r="BJ836" s="5" t="s">
        <v>76</v>
      </c>
      <c r="BK836" s="104">
        <f>ROUND(I836*H836,2)</f>
        <v>0</v>
      </c>
      <c r="BL836" s="5" t="s">
        <v>230</v>
      </c>
      <c r="BM836" s="103" t="s">
        <v>954</v>
      </c>
    </row>
    <row r="837" spans="2:51" s="174" customFormat="1" ht="12">
      <c r="B837" s="175"/>
      <c r="D837" s="105" t="s">
        <v>186</v>
      </c>
      <c r="E837" s="176" t="s">
        <v>1</v>
      </c>
      <c r="F837" s="177" t="s">
        <v>955</v>
      </c>
      <c r="H837" s="178">
        <v>10.49</v>
      </c>
      <c r="K837" s="237"/>
      <c r="L837" s="175"/>
      <c r="M837" s="179"/>
      <c r="N837" s="180"/>
      <c r="O837" s="180"/>
      <c r="P837" s="180"/>
      <c r="Q837" s="180"/>
      <c r="R837" s="180"/>
      <c r="S837" s="180"/>
      <c r="T837" s="181"/>
      <c r="AT837" s="176" t="s">
        <v>186</v>
      </c>
      <c r="AU837" s="176" t="s">
        <v>80</v>
      </c>
      <c r="AV837" s="174" t="s">
        <v>80</v>
      </c>
      <c r="AW837" s="174" t="s">
        <v>29</v>
      </c>
      <c r="AX837" s="174" t="s">
        <v>72</v>
      </c>
      <c r="AY837" s="176" t="s">
        <v>176</v>
      </c>
    </row>
    <row r="838" spans="2:51" s="182" customFormat="1" ht="12">
      <c r="B838" s="183"/>
      <c r="D838" s="105" t="s">
        <v>186</v>
      </c>
      <c r="E838" s="184" t="s">
        <v>1</v>
      </c>
      <c r="F838" s="185" t="s">
        <v>191</v>
      </c>
      <c r="H838" s="186">
        <v>10.49</v>
      </c>
      <c r="K838" s="238"/>
      <c r="L838" s="183"/>
      <c r="M838" s="187"/>
      <c r="N838" s="188"/>
      <c r="O838" s="188"/>
      <c r="P838" s="188"/>
      <c r="Q838" s="188"/>
      <c r="R838" s="188"/>
      <c r="S838" s="188"/>
      <c r="T838" s="189"/>
      <c r="AT838" s="184" t="s">
        <v>186</v>
      </c>
      <c r="AU838" s="184" t="s">
        <v>80</v>
      </c>
      <c r="AV838" s="182" t="s">
        <v>86</v>
      </c>
      <c r="AW838" s="182" t="s">
        <v>29</v>
      </c>
      <c r="AX838" s="182" t="s">
        <v>76</v>
      </c>
      <c r="AY838" s="184" t="s">
        <v>176</v>
      </c>
    </row>
    <row r="839" spans="1:65" s="15" customFormat="1" ht="37.7" customHeight="1">
      <c r="A839" s="12"/>
      <c r="B839" s="13"/>
      <c r="C839" s="92" t="s">
        <v>637</v>
      </c>
      <c r="D839" s="92" t="s">
        <v>178</v>
      </c>
      <c r="E839" s="93" t="s">
        <v>956</v>
      </c>
      <c r="F839" s="94" t="s">
        <v>957</v>
      </c>
      <c r="G839" s="95" t="s">
        <v>328</v>
      </c>
      <c r="H839" s="96">
        <v>149.36</v>
      </c>
      <c r="I839" s="1">
        <v>0</v>
      </c>
      <c r="J839" s="97">
        <f>ROUND(I839*H839,2)</f>
        <v>0</v>
      </c>
      <c r="K839" s="95" t="s">
        <v>182</v>
      </c>
      <c r="L839" s="13"/>
      <c r="M839" s="98" t="s">
        <v>1</v>
      </c>
      <c r="N839" s="99" t="s">
        <v>37</v>
      </c>
      <c r="O839" s="100"/>
      <c r="P839" s="101">
        <f>O839*H839</f>
        <v>0</v>
      </c>
      <c r="Q839" s="101">
        <v>0</v>
      </c>
      <c r="R839" s="101">
        <f>Q839*H839</f>
        <v>0</v>
      </c>
      <c r="S839" s="101">
        <v>0</v>
      </c>
      <c r="T839" s="102">
        <f>S839*H839</f>
        <v>0</v>
      </c>
      <c r="U839" s="12"/>
      <c r="V839" s="12"/>
      <c r="W839" s="12"/>
      <c r="X839" s="12"/>
      <c r="Y839" s="12"/>
      <c r="Z839" s="12"/>
      <c r="AA839" s="12"/>
      <c r="AB839" s="12"/>
      <c r="AC839" s="12"/>
      <c r="AD839" s="12"/>
      <c r="AE839" s="12"/>
      <c r="AR839" s="103" t="s">
        <v>230</v>
      </c>
      <c r="AT839" s="103" t="s">
        <v>178</v>
      </c>
      <c r="AU839" s="103" t="s">
        <v>80</v>
      </c>
      <c r="AY839" s="5" t="s">
        <v>176</v>
      </c>
      <c r="BE839" s="104">
        <f>IF(N839="základní",J839,0)</f>
        <v>0</v>
      </c>
      <c r="BF839" s="104">
        <f>IF(N839="snížená",J839,0)</f>
        <v>0</v>
      </c>
      <c r="BG839" s="104">
        <f>IF(N839="zákl. přenesená",J839,0)</f>
        <v>0</v>
      </c>
      <c r="BH839" s="104">
        <f>IF(N839="sníž. přenesená",J839,0)</f>
        <v>0</v>
      </c>
      <c r="BI839" s="104">
        <f>IF(N839="nulová",J839,0)</f>
        <v>0</v>
      </c>
      <c r="BJ839" s="5" t="s">
        <v>76</v>
      </c>
      <c r="BK839" s="104">
        <f>ROUND(I839*H839,2)</f>
        <v>0</v>
      </c>
      <c r="BL839" s="5" t="s">
        <v>230</v>
      </c>
      <c r="BM839" s="103" t="s">
        <v>958</v>
      </c>
    </row>
    <row r="840" spans="2:51" s="167" customFormat="1" ht="12">
      <c r="B840" s="168"/>
      <c r="D840" s="105" t="s">
        <v>186</v>
      </c>
      <c r="E840" s="169" t="s">
        <v>1</v>
      </c>
      <c r="F840" s="170" t="s">
        <v>929</v>
      </c>
      <c r="H840" s="169" t="s">
        <v>1</v>
      </c>
      <c r="K840" s="236"/>
      <c r="L840" s="168"/>
      <c r="M840" s="171"/>
      <c r="N840" s="172"/>
      <c r="O840" s="172"/>
      <c r="P840" s="172"/>
      <c r="Q840" s="172"/>
      <c r="R840" s="172"/>
      <c r="S840" s="172"/>
      <c r="T840" s="173"/>
      <c r="AT840" s="169" t="s">
        <v>186</v>
      </c>
      <c r="AU840" s="169" t="s">
        <v>80</v>
      </c>
      <c r="AV840" s="167" t="s">
        <v>76</v>
      </c>
      <c r="AW840" s="167" t="s">
        <v>29</v>
      </c>
      <c r="AX840" s="167" t="s">
        <v>72</v>
      </c>
      <c r="AY840" s="169" t="s">
        <v>176</v>
      </c>
    </row>
    <row r="841" spans="2:51" s="167" customFormat="1" ht="12">
      <c r="B841" s="168"/>
      <c r="D841" s="105" t="s">
        <v>186</v>
      </c>
      <c r="E841" s="169" t="s">
        <v>1</v>
      </c>
      <c r="F841" s="170" t="s">
        <v>205</v>
      </c>
      <c r="H841" s="169" t="s">
        <v>1</v>
      </c>
      <c r="K841" s="236"/>
      <c r="L841" s="168"/>
      <c r="M841" s="171"/>
      <c r="N841" s="172"/>
      <c r="O841" s="172"/>
      <c r="P841" s="172"/>
      <c r="Q841" s="172"/>
      <c r="R841" s="172"/>
      <c r="S841" s="172"/>
      <c r="T841" s="173"/>
      <c r="AT841" s="169" t="s">
        <v>186</v>
      </c>
      <c r="AU841" s="169" t="s">
        <v>80</v>
      </c>
      <c r="AV841" s="167" t="s">
        <v>76</v>
      </c>
      <c r="AW841" s="167" t="s">
        <v>29</v>
      </c>
      <c r="AX841" s="167" t="s">
        <v>72</v>
      </c>
      <c r="AY841" s="169" t="s">
        <v>176</v>
      </c>
    </row>
    <row r="842" spans="2:51" s="174" customFormat="1" ht="12">
      <c r="B842" s="175"/>
      <c r="D842" s="105" t="s">
        <v>186</v>
      </c>
      <c r="E842" s="176" t="s">
        <v>1</v>
      </c>
      <c r="F842" s="177" t="s">
        <v>959</v>
      </c>
      <c r="H842" s="178">
        <v>117.76</v>
      </c>
      <c r="K842" s="237"/>
      <c r="L842" s="175"/>
      <c r="M842" s="179"/>
      <c r="N842" s="180"/>
      <c r="O842" s="180"/>
      <c r="P842" s="180"/>
      <c r="Q842" s="180"/>
      <c r="R842" s="180"/>
      <c r="S842" s="180"/>
      <c r="T842" s="181"/>
      <c r="AT842" s="176" t="s">
        <v>186</v>
      </c>
      <c r="AU842" s="176" t="s">
        <v>80</v>
      </c>
      <c r="AV842" s="174" t="s">
        <v>80</v>
      </c>
      <c r="AW842" s="174" t="s">
        <v>29</v>
      </c>
      <c r="AX842" s="174" t="s">
        <v>72</v>
      </c>
      <c r="AY842" s="176" t="s">
        <v>176</v>
      </c>
    </row>
    <row r="843" spans="2:51" s="167" customFormat="1" ht="12">
      <c r="B843" s="168"/>
      <c r="D843" s="105" t="s">
        <v>186</v>
      </c>
      <c r="E843" s="169" t="s">
        <v>1</v>
      </c>
      <c r="F843" s="170" t="s">
        <v>207</v>
      </c>
      <c r="H843" s="169" t="s">
        <v>1</v>
      </c>
      <c r="K843" s="236"/>
      <c r="L843" s="168"/>
      <c r="M843" s="171"/>
      <c r="N843" s="172"/>
      <c r="O843" s="172"/>
      <c r="P843" s="172"/>
      <c r="Q843" s="172"/>
      <c r="R843" s="172"/>
      <c r="S843" s="172"/>
      <c r="T843" s="173"/>
      <c r="AT843" s="169" t="s">
        <v>186</v>
      </c>
      <c r="AU843" s="169" t="s">
        <v>80</v>
      </c>
      <c r="AV843" s="167" t="s">
        <v>76</v>
      </c>
      <c r="AW843" s="167" t="s">
        <v>29</v>
      </c>
      <c r="AX843" s="167" t="s">
        <v>72</v>
      </c>
      <c r="AY843" s="169" t="s">
        <v>176</v>
      </c>
    </row>
    <row r="844" spans="2:51" s="174" customFormat="1" ht="12">
      <c r="B844" s="175"/>
      <c r="D844" s="105" t="s">
        <v>186</v>
      </c>
      <c r="E844" s="176" t="s">
        <v>1</v>
      </c>
      <c r="F844" s="177" t="s">
        <v>960</v>
      </c>
      <c r="H844" s="178">
        <v>31.6</v>
      </c>
      <c r="K844" s="237"/>
      <c r="L844" s="175"/>
      <c r="M844" s="179"/>
      <c r="N844" s="180"/>
      <c r="O844" s="180"/>
      <c r="P844" s="180"/>
      <c r="Q844" s="180"/>
      <c r="R844" s="180"/>
      <c r="S844" s="180"/>
      <c r="T844" s="181"/>
      <c r="AT844" s="176" t="s">
        <v>186</v>
      </c>
      <c r="AU844" s="176" t="s">
        <v>80</v>
      </c>
      <c r="AV844" s="174" t="s">
        <v>80</v>
      </c>
      <c r="AW844" s="174" t="s">
        <v>29</v>
      </c>
      <c r="AX844" s="174" t="s">
        <v>72</v>
      </c>
      <c r="AY844" s="176" t="s">
        <v>176</v>
      </c>
    </row>
    <row r="845" spans="2:51" s="182" customFormat="1" ht="12">
      <c r="B845" s="183"/>
      <c r="D845" s="105" t="s">
        <v>186</v>
      </c>
      <c r="E845" s="184" t="s">
        <v>1</v>
      </c>
      <c r="F845" s="185" t="s">
        <v>191</v>
      </c>
      <c r="H845" s="186">
        <v>149.36</v>
      </c>
      <c r="K845" s="238"/>
      <c r="L845" s="183"/>
      <c r="M845" s="187"/>
      <c r="N845" s="188"/>
      <c r="O845" s="188"/>
      <c r="P845" s="188"/>
      <c r="Q845" s="188"/>
      <c r="R845" s="188"/>
      <c r="S845" s="188"/>
      <c r="T845" s="189"/>
      <c r="AT845" s="184" t="s">
        <v>186</v>
      </c>
      <c r="AU845" s="184" t="s">
        <v>80</v>
      </c>
      <c r="AV845" s="182" t="s">
        <v>86</v>
      </c>
      <c r="AW845" s="182" t="s">
        <v>29</v>
      </c>
      <c r="AX845" s="182" t="s">
        <v>76</v>
      </c>
      <c r="AY845" s="184" t="s">
        <v>176</v>
      </c>
    </row>
    <row r="846" spans="1:65" s="15" customFormat="1" ht="37.7" customHeight="1">
      <c r="A846" s="12"/>
      <c r="B846" s="13"/>
      <c r="C846" s="92" t="s">
        <v>961</v>
      </c>
      <c r="D846" s="92" t="s">
        <v>178</v>
      </c>
      <c r="E846" s="93" t="s">
        <v>962</v>
      </c>
      <c r="F846" s="94" t="s">
        <v>963</v>
      </c>
      <c r="G846" s="95" t="s">
        <v>328</v>
      </c>
      <c r="H846" s="96">
        <v>149.36</v>
      </c>
      <c r="I846" s="1">
        <v>0</v>
      </c>
      <c r="J846" s="97">
        <f>ROUND(I846*H846,2)</f>
        <v>0</v>
      </c>
      <c r="K846" s="95" t="s">
        <v>182</v>
      </c>
      <c r="L846" s="13"/>
      <c r="M846" s="98" t="s">
        <v>1</v>
      </c>
      <c r="N846" s="99" t="s">
        <v>37</v>
      </c>
      <c r="O846" s="100"/>
      <c r="P846" s="101">
        <f>O846*H846</f>
        <v>0</v>
      </c>
      <c r="Q846" s="101">
        <v>0</v>
      </c>
      <c r="R846" s="101">
        <f>Q846*H846</f>
        <v>0</v>
      </c>
      <c r="S846" s="101">
        <v>0</v>
      </c>
      <c r="T846" s="102">
        <f>S846*H846</f>
        <v>0</v>
      </c>
      <c r="U846" s="12"/>
      <c r="V846" s="12"/>
      <c r="W846" s="12"/>
      <c r="X846" s="12"/>
      <c r="Y846" s="12"/>
      <c r="Z846" s="12"/>
      <c r="AA846" s="12"/>
      <c r="AB846" s="12"/>
      <c r="AC846" s="12"/>
      <c r="AD846" s="12"/>
      <c r="AE846" s="12"/>
      <c r="AR846" s="103" t="s">
        <v>230</v>
      </c>
      <c r="AT846" s="103" t="s">
        <v>178</v>
      </c>
      <c r="AU846" s="103" t="s">
        <v>80</v>
      </c>
      <c r="AY846" s="5" t="s">
        <v>176</v>
      </c>
      <c r="BE846" s="104">
        <f>IF(N846="základní",J846,0)</f>
        <v>0</v>
      </c>
      <c r="BF846" s="104">
        <f>IF(N846="snížená",J846,0)</f>
        <v>0</v>
      </c>
      <c r="BG846" s="104">
        <f>IF(N846="zákl. přenesená",J846,0)</f>
        <v>0</v>
      </c>
      <c r="BH846" s="104">
        <f>IF(N846="sníž. přenesená",J846,0)</f>
        <v>0</v>
      </c>
      <c r="BI846" s="104">
        <f>IF(N846="nulová",J846,0)</f>
        <v>0</v>
      </c>
      <c r="BJ846" s="5" t="s">
        <v>76</v>
      </c>
      <c r="BK846" s="104">
        <f>ROUND(I846*H846,2)</f>
        <v>0</v>
      </c>
      <c r="BL846" s="5" t="s">
        <v>230</v>
      </c>
      <c r="BM846" s="103" t="s">
        <v>964</v>
      </c>
    </row>
    <row r="847" spans="2:51" s="167" customFormat="1" ht="12">
      <c r="B847" s="168"/>
      <c r="D847" s="105" t="s">
        <v>186</v>
      </c>
      <c r="E847" s="169" t="s">
        <v>1</v>
      </c>
      <c r="F847" s="170" t="s">
        <v>929</v>
      </c>
      <c r="H847" s="169" t="s">
        <v>1</v>
      </c>
      <c r="K847" s="236"/>
      <c r="L847" s="168"/>
      <c r="M847" s="171"/>
      <c r="N847" s="172"/>
      <c r="O847" s="172"/>
      <c r="P847" s="172"/>
      <c r="Q847" s="172"/>
      <c r="R847" s="172"/>
      <c r="S847" s="172"/>
      <c r="T847" s="173"/>
      <c r="AT847" s="169" t="s">
        <v>186</v>
      </c>
      <c r="AU847" s="169" t="s">
        <v>80</v>
      </c>
      <c r="AV847" s="167" t="s">
        <v>76</v>
      </c>
      <c r="AW847" s="167" t="s">
        <v>29</v>
      </c>
      <c r="AX847" s="167" t="s">
        <v>72</v>
      </c>
      <c r="AY847" s="169" t="s">
        <v>176</v>
      </c>
    </row>
    <row r="848" spans="2:51" s="167" customFormat="1" ht="12">
      <c r="B848" s="168"/>
      <c r="D848" s="105" t="s">
        <v>186</v>
      </c>
      <c r="E848" s="169" t="s">
        <v>1</v>
      </c>
      <c r="F848" s="170" t="s">
        <v>205</v>
      </c>
      <c r="H848" s="169" t="s">
        <v>1</v>
      </c>
      <c r="K848" s="236"/>
      <c r="L848" s="168"/>
      <c r="M848" s="171"/>
      <c r="N848" s="172"/>
      <c r="O848" s="172"/>
      <c r="P848" s="172"/>
      <c r="Q848" s="172"/>
      <c r="R848" s="172"/>
      <c r="S848" s="172"/>
      <c r="T848" s="173"/>
      <c r="AT848" s="169" t="s">
        <v>186</v>
      </c>
      <c r="AU848" s="169" t="s">
        <v>80</v>
      </c>
      <c r="AV848" s="167" t="s">
        <v>76</v>
      </c>
      <c r="AW848" s="167" t="s">
        <v>29</v>
      </c>
      <c r="AX848" s="167" t="s">
        <v>72</v>
      </c>
      <c r="AY848" s="169" t="s">
        <v>176</v>
      </c>
    </row>
    <row r="849" spans="2:51" s="174" customFormat="1" ht="12">
      <c r="B849" s="175"/>
      <c r="D849" s="105" t="s">
        <v>186</v>
      </c>
      <c r="E849" s="176" t="s">
        <v>1</v>
      </c>
      <c r="F849" s="177" t="s">
        <v>959</v>
      </c>
      <c r="H849" s="178">
        <v>117.76</v>
      </c>
      <c r="K849" s="237"/>
      <c r="L849" s="175"/>
      <c r="M849" s="179"/>
      <c r="N849" s="180"/>
      <c r="O849" s="180"/>
      <c r="P849" s="180"/>
      <c r="Q849" s="180"/>
      <c r="R849" s="180"/>
      <c r="S849" s="180"/>
      <c r="T849" s="181"/>
      <c r="AT849" s="176" t="s">
        <v>186</v>
      </c>
      <c r="AU849" s="176" t="s">
        <v>80</v>
      </c>
      <c r="AV849" s="174" t="s">
        <v>80</v>
      </c>
      <c r="AW849" s="174" t="s">
        <v>29</v>
      </c>
      <c r="AX849" s="174" t="s">
        <v>72</v>
      </c>
      <c r="AY849" s="176" t="s">
        <v>176</v>
      </c>
    </row>
    <row r="850" spans="2:51" s="167" customFormat="1" ht="12">
      <c r="B850" s="168"/>
      <c r="D850" s="105" t="s">
        <v>186</v>
      </c>
      <c r="E850" s="169" t="s">
        <v>1</v>
      </c>
      <c r="F850" s="170" t="s">
        <v>207</v>
      </c>
      <c r="H850" s="169" t="s">
        <v>1</v>
      </c>
      <c r="K850" s="236"/>
      <c r="L850" s="168"/>
      <c r="M850" s="171"/>
      <c r="N850" s="172"/>
      <c r="O850" s="172"/>
      <c r="P850" s="172"/>
      <c r="Q850" s="172"/>
      <c r="R850" s="172"/>
      <c r="S850" s="172"/>
      <c r="T850" s="173"/>
      <c r="AT850" s="169" t="s">
        <v>186</v>
      </c>
      <c r="AU850" s="169" t="s">
        <v>80</v>
      </c>
      <c r="AV850" s="167" t="s">
        <v>76</v>
      </c>
      <c r="AW850" s="167" t="s">
        <v>29</v>
      </c>
      <c r="AX850" s="167" t="s">
        <v>72</v>
      </c>
      <c r="AY850" s="169" t="s">
        <v>176</v>
      </c>
    </row>
    <row r="851" spans="2:51" s="174" customFormat="1" ht="12">
      <c r="B851" s="175"/>
      <c r="D851" s="105" t="s">
        <v>186</v>
      </c>
      <c r="E851" s="176" t="s">
        <v>1</v>
      </c>
      <c r="F851" s="177" t="s">
        <v>960</v>
      </c>
      <c r="H851" s="178">
        <v>31.6</v>
      </c>
      <c r="K851" s="237"/>
      <c r="L851" s="175"/>
      <c r="M851" s="179"/>
      <c r="N851" s="180"/>
      <c r="O851" s="180"/>
      <c r="P851" s="180"/>
      <c r="Q851" s="180"/>
      <c r="R851" s="180"/>
      <c r="S851" s="180"/>
      <c r="T851" s="181"/>
      <c r="AT851" s="176" t="s">
        <v>186</v>
      </c>
      <c r="AU851" s="176" t="s">
        <v>80</v>
      </c>
      <c r="AV851" s="174" t="s">
        <v>80</v>
      </c>
      <c r="AW851" s="174" t="s">
        <v>29</v>
      </c>
      <c r="AX851" s="174" t="s">
        <v>72</v>
      </c>
      <c r="AY851" s="176" t="s">
        <v>176</v>
      </c>
    </row>
    <row r="852" spans="2:51" s="182" customFormat="1" ht="12">
      <c r="B852" s="183"/>
      <c r="D852" s="105" t="s">
        <v>186</v>
      </c>
      <c r="E852" s="184" t="s">
        <v>1</v>
      </c>
      <c r="F852" s="185" t="s">
        <v>191</v>
      </c>
      <c r="H852" s="186">
        <v>149.36</v>
      </c>
      <c r="K852" s="238"/>
      <c r="L852" s="183"/>
      <c r="M852" s="187"/>
      <c r="N852" s="188"/>
      <c r="O852" s="188"/>
      <c r="P852" s="188"/>
      <c r="Q852" s="188"/>
      <c r="R852" s="188"/>
      <c r="S852" s="188"/>
      <c r="T852" s="189"/>
      <c r="AT852" s="184" t="s">
        <v>186</v>
      </c>
      <c r="AU852" s="184" t="s">
        <v>80</v>
      </c>
      <c r="AV852" s="182" t="s">
        <v>86</v>
      </c>
      <c r="AW852" s="182" t="s">
        <v>29</v>
      </c>
      <c r="AX852" s="182" t="s">
        <v>76</v>
      </c>
      <c r="AY852" s="184" t="s">
        <v>176</v>
      </c>
    </row>
    <row r="853" spans="1:65" s="15" customFormat="1" ht="37.7" customHeight="1">
      <c r="A853" s="12"/>
      <c r="B853" s="13"/>
      <c r="C853" s="92" t="s">
        <v>643</v>
      </c>
      <c r="D853" s="92" t="s">
        <v>178</v>
      </c>
      <c r="E853" s="93" t="s">
        <v>965</v>
      </c>
      <c r="F853" s="94" t="s">
        <v>966</v>
      </c>
      <c r="G853" s="95" t="s">
        <v>328</v>
      </c>
      <c r="H853" s="96">
        <v>11.08</v>
      </c>
      <c r="I853" s="1">
        <v>0</v>
      </c>
      <c r="J853" s="97">
        <f>ROUND(I853*H853,2)</f>
        <v>0</v>
      </c>
      <c r="K853" s="95" t="s">
        <v>182</v>
      </c>
      <c r="L853" s="13"/>
      <c r="M853" s="98" t="s">
        <v>1</v>
      </c>
      <c r="N853" s="99" t="s">
        <v>37</v>
      </c>
      <c r="O853" s="100"/>
      <c r="P853" s="101">
        <f>O853*H853</f>
        <v>0</v>
      </c>
      <c r="Q853" s="101">
        <v>0</v>
      </c>
      <c r="R853" s="101">
        <f>Q853*H853</f>
        <v>0</v>
      </c>
      <c r="S853" s="101">
        <v>0</v>
      </c>
      <c r="T853" s="102">
        <f>S853*H853</f>
        <v>0</v>
      </c>
      <c r="U853" s="12"/>
      <c r="V853" s="12"/>
      <c r="W853" s="12"/>
      <c r="X853" s="12"/>
      <c r="Y853" s="12"/>
      <c r="Z853" s="12"/>
      <c r="AA853" s="12"/>
      <c r="AB853" s="12"/>
      <c r="AC853" s="12"/>
      <c r="AD853" s="12"/>
      <c r="AE853" s="12"/>
      <c r="AR853" s="103" t="s">
        <v>230</v>
      </c>
      <c r="AT853" s="103" t="s">
        <v>178</v>
      </c>
      <c r="AU853" s="103" t="s">
        <v>80</v>
      </c>
      <c r="AY853" s="5" t="s">
        <v>176</v>
      </c>
      <c r="BE853" s="104">
        <f>IF(N853="základní",J853,0)</f>
        <v>0</v>
      </c>
      <c r="BF853" s="104">
        <f>IF(N853="snížená",J853,0)</f>
        <v>0</v>
      </c>
      <c r="BG853" s="104">
        <f>IF(N853="zákl. přenesená",J853,0)</f>
        <v>0</v>
      </c>
      <c r="BH853" s="104">
        <f>IF(N853="sníž. přenesená",J853,0)</f>
        <v>0</v>
      </c>
      <c r="BI853" s="104">
        <f>IF(N853="nulová",J853,0)</f>
        <v>0</v>
      </c>
      <c r="BJ853" s="5" t="s">
        <v>76</v>
      </c>
      <c r="BK853" s="104">
        <f>ROUND(I853*H853,2)</f>
        <v>0</v>
      </c>
      <c r="BL853" s="5" t="s">
        <v>230</v>
      </c>
      <c r="BM853" s="103" t="s">
        <v>967</v>
      </c>
    </row>
    <row r="854" spans="2:51" s="167" customFormat="1" ht="12">
      <c r="B854" s="168"/>
      <c r="D854" s="105" t="s">
        <v>186</v>
      </c>
      <c r="E854" s="169" t="s">
        <v>1</v>
      </c>
      <c r="F854" s="170" t="s">
        <v>929</v>
      </c>
      <c r="H854" s="169" t="s">
        <v>1</v>
      </c>
      <c r="K854" s="236"/>
      <c r="L854" s="168"/>
      <c r="M854" s="171"/>
      <c r="N854" s="172"/>
      <c r="O854" s="172"/>
      <c r="P854" s="172"/>
      <c r="Q854" s="172"/>
      <c r="R854" s="172"/>
      <c r="S854" s="172"/>
      <c r="T854" s="173"/>
      <c r="AT854" s="169" t="s">
        <v>186</v>
      </c>
      <c r="AU854" s="169" t="s">
        <v>80</v>
      </c>
      <c r="AV854" s="167" t="s">
        <v>76</v>
      </c>
      <c r="AW854" s="167" t="s">
        <v>29</v>
      </c>
      <c r="AX854" s="167" t="s">
        <v>72</v>
      </c>
      <c r="AY854" s="169" t="s">
        <v>176</v>
      </c>
    </row>
    <row r="855" spans="2:51" s="167" customFormat="1" ht="12">
      <c r="B855" s="168"/>
      <c r="D855" s="105" t="s">
        <v>186</v>
      </c>
      <c r="E855" s="169" t="s">
        <v>1</v>
      </c>
      <c r="F855" s="170" t="s">
        <v>968</v>
      </c>
      <c r="H855" s="169" t="s">
        <v>1</v>
      </c>
      <c r="K855" s="236"/>
      <c r="L855" s="168"/>
      <c r="M855" s="171"/>
      <c r="N855" s="172"/>
      <c r="O855" s="172"/>
      <c r="P855" s="172"/>
      <c r="Q855" s="172"/>
      <c r="R855" s="172"/>
      <c r="S855" s="172"/>
      <c r="T855" s="173"/>
      <c r="AT855" s="169" t="s">
        <v>186</v>
      </c>
      <c r="AU855" s="169" t="s">
        <v>80</v>
      </c>
      <c r="AV855" s="167" t="s">
        <v>76</v>
      </c>
      <c r="AW855" s="167" t="s">
        <v>29</v>
      </c>
      <c r="AX855" s="167" t="s">
        <v>72</v>
      </c>
      <c r="AY855" s="169" t="s">
        <v>176</v>
      </c>
    </row>
    <row r="856" spans="2:51" s="174" customFormat="1" ht="12">
      <c r="B856" s="175"/>
      <c r="D856" s="105" t="s">
        <v>186</v>
      </c>
      <c r="E856" s="176" t="s">
        <v>1</v>
      </c>
      <c r="F856" s="177" t="s">
        <v>969</v>
      </c>
      <c r="H856" s="178">
        <v>8.02</v>
      </c>
      <c r="K856" s="237"/>
      <c r="L856" s="175"/>
      <c r="M856" s="179"/>
      <c r="N856" s="180"/>
      <c r="O856" s="180"/>
      <c r="P856" s="180"/>
      <c r="Q856" s="180"/>
      <c r="R856" s="180"/>
      <c r="S856" s="180"/>
      <c r="T856" s="181"/>
      <c r="AT856" s="176" t="s">
        <v>186</v>
      </c>
      <c r="AU856" s="176" t="s">
        <v>80</v>
      </c>
      <c r="AV856" s="174" t="s">
        <v>80</v>
      </c>
      <c r="AW856" s="174" t="s">
        <v>29</v>
      </c>
      <c r="AX856" s="174" t="s">
        <v>72</v>
      </c>
      <c r="AY856" s="176" t="s">
        <v>176</v>
      </c>
    </row>
    <row r="857" spans="2:51" s="174" customFormat="1" ht="12">
      <c r="B857" s="175"/>
      <c r="D857" s="105" t="s">
        <v>186</v>
      </c>
      <c r="E857" s="176" t="s">
        <v>1</v>
      </c>
      <c r="F857" s="177" t="s">
        <v>970</v>
      </c>
      <c r="H857" s="178">
        <v>3.06</v>
      </c>
      <c r="K857" s="237"/>
      <c r="L857" s="175"/>
      <c r="M857" s="179"/>
      <c r="N857" s="180"/>
      <c r="O857" s="180"/>
      <c r="P857" s="180"/>
      <c r="Q857" s="180"/>
      <c r="R857" s="180"/>
      <c r="S857" s="180"/>
      <c r="T857" s="181"/>
      <c r="AT857" s="176" t="s">
        <v>186</v>
      </c>
      <c r="AU857" s="176" t="s">
        <v>80</v>
      </c>
      <c r="AV857" s="174" t="s">
        <v>80</v>
      </c>
      <c r="AW857" s="174" t="s">
        <v>29</v>
      </c>
      <c r="AX857" s="174" t="s">
        <v>72</v>
      </c>
      <c r="AY857" s="176" t="s">
        <v>176</v>
      </c>
    </row>
    <row r="858" spans="2:51" s="182" customFormat="1" ht="12">
      <c r="B858" s="183"/>
      <c r="D858" s="105" t="s">
        <v>186</v>
      </c>
      <c r="E858" s="184" t="s">
        <v>1</v>
      </c>
      <c r="F858" s="185" t="s">
        <v>191</v>
      </c>
      <c r="H858" s="186">
        <v>11.08</v>
      </c>
      <c r="K858" s="238"/>
      <c r="L858" s="183"/>
      <c r="M858" s="187"/>
      <c r="N858" s="188"/>
      <c r="O858" s="188"/>
      <c r="P858" s="188"/>
      <c r="Q858" s="188"/>
      <c r="R858" s="188"/>
      <c r="S858" s="188"/>
      <c r="T858" s="189"/>
      <c r="AT858" s="184" t="s">
        <v>186</v>
      </c>
      <c r="AU858" s="184" t="s">
        <v>80</v>
      </c>
      <c r="AV858" s="182" t="s">
        <v>86</v>
      </c>
      <c r="AW858" s="182" t="s">
        <v>29</v>
      </c>
      <c r="AX858" s="182" t="s">
        <v>76</v>
      </c>
      <c r="AY858" s="184" t="s">
        <v>176</v>
      </c>
    </row>
    <row r="859" spans="1:65" s="15" customFormat="1" ht="33" customHeight="1">
      <c r="A859" s="12"/>
      <c r="B859" s="13"/>
      <c r="C859" s="92" t="s">
        <v>971</v>
      </c>
      <c r="D859" s="92" t="s">
        <v>178</v>
      </c>
      <c r="E859" s="93" t="s">
        <v>972</v>
      </c>
      <c r="F859" s="94" t="s">
        <v>973</v>
      </c>
      <c r="G859" s="95" t="s">
        <v>328</v>
      </c>
      <c r="H859" s="96">
        <v>158.18</v>
      </c>
      <c r="I859" s="1">
        <v>0</v>
      </c>
      <c r="J859" s="97">
        <f>ROUND(I859*H859,2)</f>
        <v>0</v>
      </c>
      <c r="K859" s="95" t="s">
        <v>182</v>
      </c>
      <c r="L859" s="13"/>
      <c r="M859" s="98" t="s">
        <v>1</v>
      </c>
      <c r="N859" s="99" t="s">
        <v>37</v>
      </c>
      <c r="O859" s="100"/>
      <c r="P859" s="101">
        <f>O859*H859</f>
        <v>0</v>
      </c>
      <c r="Q859" s="101">
        <v>0</v>
      </c>
      <c r="R859" s="101">
        <f>Q859*H859</f>
        <v>0</v>
      </c>
      <c r="S859" s="101">
        <v>0</v>
      </c>
      <c r="T859" s="102">
        <f>S859*H859</f>
        <v>0</v>
      </c>
      <c r="U859" s="12"/>
      <c r="V859" s="12"/>
      <c r="W859" s="12"/>
      <c r="X859" s="12"/>
      <c r="Y859" s="12"/>
      <c r="Z859" s="12"/>
      <c r="AA859" s="12"/>
      <c r="AB859" s="12"/>
      <c r="AC859" s="12"/>
      <c r="AD859" s="12"/>
      <c r="AE859" s="12"/>
      <c r="AR859" s="103" t="s">
        <v>230</v>
      </c>
      <c r="AT859" s="103" t="s">
        <v>178</v>
      </c>
      <c r="AU859" s="103" t="s">
        <v>80</v>
      </c>
      <c r="AY859" s="5" t="s">
        <v>176</v>
      </c>
      <c r="BE859" s="104">
        <f>IF(N859="základní",J859,0)</f>
        <v>0</v>
      </c>
      <c r="BF859" s="104">
        <f>IF(N859="snížená",J859,0)</f>
        <v>0</v>
      </c>
      <c r="BG859" s="104">
        <f>IF(N859="zákl. přenesená",J859,0)</f>
        <v>0</v>
      </c>
      <c r="BH859" s="104">
        <f>IF(N859="sníž. přenesená",J859,0)</f>
        <v>0</v>
      </c>
      <c r="BI859" s="104">
        <f>IF(N859="nulová",J859,0)</f>
        <v>0</v>
      </c>
      <c r="BJ859" s="5" t="s">
        <v>76</v>
      </c>
      <c r="BK859" s="104">
        <f>ROUND(I859*H859,2)</f>
        <v>0</v>
      </c>
      <c r="BL859" s="5" t="s">
        <v>230</v>
      </c>
      <c r="BM859" s="103" t="s">
        <v>974</v>
      </c>
    </row>
    <row r="860" spans="2:51" s="167" customFormat="1" ht="12">
      <c r="B860" s="168"/>
      <c r="D860" s="105" t="s">
        <v>186</v>
      </c>
      <c r="E860" s="169" t="s">
        <v>1</v>
      </c>
      <c r="F860" s="170" t="s">
        <v>975</v>
      </c>
      <c r="H860" s="169" t="s">
        <v>1</v>
      </c>
      <c r="K860" s="236"/>
      <c r="L860" s="168"/>
      <c r="M860" s="171"/>
      <c r="N860" s="172"/>
      <c r="O860" s="172"/>
      <c r="P860" s="172"/>
      <c r="Q860" s="172"/>
      <c r="R860" s="172"/>
      <c r="S860" s="172"/>
      <c r="T860" s="173"/>
      <c r="AT860" s="169" t="s">
        <v>186</v>
      </c>
      <c r="AU860" s="169" t="s">
        <v>80</v>
      </c>
      <c r="AV860" s="167" t="s">
        <v>76</v>
      </c>
      <c r="AW860" s="167" t="s">
        <v>29</v>
      </c>
      <c r="AX860" s="167" t="s">
        <v>72</v>
      </c>
      <c r="AY860" s="169" t="s">
        <v>176</v>
      </c>
    </row>
    <row r="861" spans="2:51" s="167" customFormat="1" ht="12">
      <c r="B861" s="168"/>
      <c r="D861" s="105" t="s">
        <v>186</v>
      </c>
      <c r="E861" s="169" t="s">
        <v>1</v>
      </c>
      <c r="F861" s="170" t="s">
        <v>976</v>
      </c>
      <c r="H861" s="169" t="s">
        <v>1</v>
      </c>
      <c r="K861" s="236"/>
      <c r="L861" s="168"/>
      <c r="M861" s="171"/>
      <c r="N861" s="172"/>
      <c r="O861" s="172"/>
      <c r="P861" s="172"/>
      <c r="Q861" s="172"/>
      <c r="R861" s="172"/>
      <c r="S861" s="172"/>
      <c r="T861" s="173"/>
      <c r="AT861" s="169" t="s">
        <v>186</v>
      </c>
      <c r="AU861" s="169" t="s">
        <v>80</v>
      </c>
      <c r="AV861" s="167" t="s">
        <v>76</v>
      </c>
      <c r="AW861" s="167" t="s">
        <v>29</v>
      </c>
      <c r="AX861" s="167" t="s">
        <v>72</v>
      </c>
      <c r="AY861" s="169" t="s">
        <v>176</v>
      </c>
    </row>
    <row r="862" spans="2:51" s="174" customFormat="1" ht="12">
      <c r="B862" s="175"/>
      <c r="D862" s="105" t="s">
        <v>186</v>
      </c>
      <c r="E862" s="176" t="s">
        <v>1</v>
      </c>
      <c r="F862" s="177" t="s">
        <v>977</v>
      </c>
      <c r="H862" s="178">
        <v>122.72</v>
      </c>
      <c r="K862" s="237"/>
      <c r="L862" s="175"/>
      <c r="M862" s="179"/>
      <c r="N862" s="180"/>
      <c r="O862" s="180"/>
      <c r="P862" s="180"/>
      <c r="Q862" s="180"/>
      <c r="R862" s="180"/>
      <c r="S862" s="180"/>
      <c r="T862" s="181"/>
      <c r="AT862" s="176" t="s">
        <v>186</v>
      </c>
      <c r="AU862" s="176" t="s">
        <v>80</v>
      </c>
      <c r="AV862" s="174" t="s">
        <v>80</v>
      </c>
      <c r="AW862" s="174" t="s">
        <v>29</v>
      </c>
      <c r="AX862" s="174" t="s">
        <v>72</v>
      </c>
      <c r="AY862" s="176" t="s">
        <v>176</v>
      </c>
    </row>
    <row r="863" spans="2:51" s="174" customFormat="1" ht="12">
      <c r="B863" s="175"/>
      <c r="D863" s="105" t="s">
        <v>186</v>
      </c>
      <c r="E863" s="176" t="s">
        <v>1</v>
      </c>
      <c r="F863" s="177" t="s">
        <v>978</v>
      </c>
      <c r="H863" s="178">
        <v>35.46</v>
      </c>
      <c r="K863" s="237"/>
      <c r="L863" s="175"/>
      <c r="M863" s="179"/>
      <c r="N863" s="180"/>
      <c r="O863" s="180"/>
      <c r="P863" s="180"/>
      <c r="Q863" s="180"/>
      <c r="R863" s="180"/>
      <c r="S863" s="180"/>
      <c r="T863" s="181"/>
      <c r="AT863" s="176" t="s">
        <v>186</v>
      </c>
      <c r="AU863" s="176" t="s">
        <v>80</v>
      </c>
      <c r="AV863" s="174" t="s">
        <v>80</v>
      </c>
      <c r="AW863" s="174" t="s">
        <v>29</v>
      </c>
      <c r="AX863" s="174" t="s">
        <v>72</v>
      </c>
      <c r="AY863" s="176" t="s">
        <v>176</v>
      </c>
    </row>
    <row r="864" spans="2:51" s="182" customFormat="1" ht="12">
      <c r="B864" s="183"/>
      <c r="D864" s="105" t="s">
        <v>186</v>
      </c>
      <c r="E864" s="184" t="s">
        <v>1</v>
      </c>
      <c r="F864" s="185" t="s">
        <v>191</v>
      </c>
      <c r="H864" s="186">
        <v>158.18</v>
      </c>
      <c r="K864" s="238"/>
      <c r="L864" s="183"/>
      <c r="M864" s="187"/>
      <c r="N864" s="188"/>
      <c r="O864" s="188"/>
      <c r="P864" s="188"/>
      <c r="Q864" s="188"/>
      <c r="R864" s="188"/>
      <c r="S864" s="188"/>
      <c r="T864" s="189"/>
      <c r="AT864" s="184" t="s">
        <v>186</v>
      </c>
      <c r="AU864" s="184" t="s">
        <v>80</v>
      </c>
      <c r="AV864" s="182" t="s">
        <v>86</v>
      </c>
      <c r="AW864" s="182" t="s">
        <v>29</v>
      </c>
      <c r="AX864" s="182" t="s">
        <v>76</v>
      </c>
      <c r="AY864" s="184" t="s">
        <v>176</v>
      </c>
    </row>
    <row r="865" spans="1:65" s="15" customFormat="1" ht="33" customHeight="1">
      <c r="A865" s="12"/>
      <c r="B865" s="13"/>
      <c r="C865" s="92" t="s">
        <v>647</v>
      </c>
      <c r="D865" s="92" t="s">
        <v>178</v>
      </c>
      <c r="E865" s="93" t="s">
        <v>979</v>
      </c>
      <c r="F865" s="94" t="s">
        <v>980</v>
      </c>
      <c r="G865" s="95" t="s">
        <v>181</v>
      </c>
      <c r="H865" s="96">
        <v>818.997</v>
      </c>
      <c r="I865" s="1">
        <v>0</v>
      </c>
      <c r="J865" s="97">
        <f>ROUND(I865*H865,2)</f>
        <v>0</v>
      </c>
      <c r="K865" s="95" t="s">
        <v>182</v>
      </c>
      <c r="L865" s="13"/>
      <c r="M865" s="98" t="s">
        <v>1</v>
      </c>
      <c r="N865" s="99" t="s">
        <v>37</v>
      </c>
      <c r="O865" s="100"/>
      <c r="P865" s="101">
        <f>O865*H865</f>
        <v>0</v>
      </c>
      <c r="Q865" s="101">
        <v>0</v>
      </c>
      <c r="R865" s="101">
        <f>Q865*H865</f>
        <v>0</v>
      </c>
      <c r="S865" s="101">
        <v>0</v>
      </c>
      <c r="T865" s="102">
        <f>S865*H865</f>
        <v>0</v>
      </c>
      <c r="U865" s="12"/>
      <c r="V865" s="12"/>
      <c r="W865" s="12"/>
      <c r="X865" s="12"/>
      <c r="Y865" s="12"/>
      <c r="Z865" s="12"/>
      <c r="AA865" s="12"/>
      <c r="AB865" s="12"/>
      <c r="AC865" s="12"/>
      <c r="AD865" s="12"/>
      <c r="AE865" s="12"/>
      <c r="AR865" s="103" t="s">
        <v>230</v>
      </c>
      <c r="AT865" s="103" t="s">
        <v>178</v>
      </c>
      <c r="AU865" s="103" t="s">
        <v>80</v>
      </c>
      <c r="AY865" s="5" t="s">
        <v>176</v>
      </c>
      <c r="BE865" s="104">
        <f>IF(N865="základní",J865,0)</f>
        <v>0</v>
      </c>
      <c r="BF865" s="104">
        <f>IF(N865="snížená",J865,0)</f>
        <v>0</v>
      </c>
      <c r="BG865" s="104">
        <f>IF(N865="zákl. přenesená",J865,0)</f>
        <v>0</v>
      </c>
      <c r="BH865" s="104">
        <f>IF(N865="sníž. přenesená",J865,0)</f>
        <v>0</v>
      </c>
      <c r="BI865" s="104">
        <f>IF(N865="nulová",J865,0)</f>
        <v>0</v>
      </c>
      <c r="BJ865" s="5" t="s">
        <v>76</v>
      </c>
      <c r="BK865" s="104">
        <f>ROUND(I865*H865,2)</f>
        <v>0</v>
      </c>
      <c r="BL865" s="5" t="s">
        <v>230</v>
      </c>
      <c r="BM865" s="103" t="s">
        <v>981</v>
      </c>
    </row>
    <row r="866" spans="2:51" s="167" customFormat="1" ht="12">
      <c r="B866" s="168"/>
      <c r="D866" s="105" t="s">
        <v>186</v>
      </c>
      <c r="E866" s="169" t="s">
        <v>1</v>
      </c>
      <c r="F866" s="170" t="s">
        <v>929</v>
      </c>
      <c r="H866" s="169" t="s">
        <v>1</v>
      </c>
      <c r="K866" s="236"/>
      <c r="L866" s="168"/>
      <c r="M866" s="171"/>
      <c r="N866" s="172"/>
      <c r="O866" s="172"/>
      <c r="P866" s="172"/>
      <c r="Q866" s="172"/>
      <c r="R866" s="172"/>
      <c r="S866" s="172"/>
      <c r="T866" s="173"/>
      <c r="AT866" s="169" t="s">
        <v>186</v>
      </c>
      <c r="AU866" s="169" t="s">
        <v>80</v>
      </c>
      <c r="AV866" s="167" t="s">
        <v>76</v>
      </c>
      <c r="AW866" s="167" t="s">
        <v>29</v>
      </c>
      <c r="AX866" s="167" t="s">
        <v>72</v>
      </c>
      <c r="AY866" s="169" t="s">
        <v>176</v>
      </c>
    </row>
    <row r="867" spans="2:51" s="174" customFormat="1" ht="12">
      <c r="B867" s="175"/>
      <c r="D867" s="105" t="s">
        <v>186</v>
      </c>
      <c r="E867" s="176" t="s">
        <v>1</v>
      </c>
      <c r="F867" s="177" t="s">
        <v>982</v>
      </c>
      <c r="H867" s="178">
        <v>732.154</v>
      </c>
      <c r="K867" s="237"/>
      <c r="L867" s="175"/>
      <c r="M867" s="179"/>
      <c r="N867" s="180"/>
      <c r="O867" s="180"/>
      <c r="P867" s="180"/>
      <c r="Q867" s="180"/>
      <c r="R867" s="180"/>
      <c r="S867" s="180"/>
      <c r="T867" s="181"/>
      <c r="AT867" s="176" t="s">
        <v>186</v>
      </c>
      <c r="AU867" s="176" t="s">
        <v>80</v>
      </c>
      <c r="AV867" s="174" t="s">
        <v>80</v>
      </c>
      <c r="AW867" s="174" t="s">
        <v>29</v>
      </c>
      <c r="AX867" s="174" t="s">
        <v>72</v>
      </c>
      <c r="AY867" s="176" t="s">
        <v>176</v>
      </c>
    </row>
    <row r="868" spans="2:51" s="174" customFormat="1" ht="12">
      <c r="B868" s="175"/>
      <c r="D868" s="105" t="s">
        <v>186</v>
      </c>
      <c r="E868" s="176" t="s">
        <v>1</v>
      </c>
      <c r="F868" s="177" t="s">
        <v>983</v>
      </c>
      <c r="H868" s="178">
        <v>86.843</v>
      </c>
      <c r="K868" s="237"/>
      <c r="L868" s="175"/>
      <c r="M868" s="179"/>
      <c r="N868" s="180"/>
      <c r="O868" s="180"/>
      <c r="P868" s="180"/>
      <c r="Q868" s="180"/>
      <c r="R868" s="180"/>
      <c r="S868" s="180"/>
      <c r="T868" s="181"/>
      <c r="AT868" s="176" t="s">
        <v>186</v>
      </c>
      <c r="AU868" s="176" t="s">
        <v>80</v>
      </c>
      <c r="AV868" s="174" t="s">
        <v>80</v>
      </c>
      <c r="AW868" s="174" t="s">
        <v>29</v>
      </c>
      <c r="AX868" s="174" t="s">
        <v>72</v>
      </c>
      <c r="AY868" s="176" t="s">
        <v>176</v>
      </c>
    </row>
    <row r="869" spans="2:51" s="182" customFormat="1" ht="12">
      <c r="B869" s="183"/>
      <c r="D869" s="105" t="s">
        <v>186</v>
      </c>
      <c r="E869" s="184" t="s">
        <v>1</v>
      </c>
      <c r="F869" s="185" t="s">
        <v>191</v>
      </c>
      <c r="H869" s="186">
        <v>818.997</v>
      </c>
      <c r="K869" s="238"/>
      <c r="L869" s="183"/>
      <c r="M869" s="187"/>
      <c r="N869" s="188"/>
      <c r="O869" s="188"/>
      <c r="P869" s="188"/>
      <c r="Q869" s="188"/>
      <c r="R869" s="188"/>
      <c r="S869" s="188"/>
      <c r="T869" s="189"/>
      <c r="AT869" s="184" t="s">
        <v>186</v>
      </c>
      <c r="AU869" s="184" t="s">
        <v>80</v>
      </c>
      <c r="AV869" s="182" t="s">
        <v>86</v>
      </c>
      <c r="AW869" s="182" t="s">
        <v>29</v>
      </c>
      <c r="AX869" s="182" t="s">
        <v>76</v>
      </c>
      <c r="AY869" s="184" t="s">
        <v>176</v>
      </c>
    </row>
    <row r="870" spans="1:65" s="15" customFormat="1" ht="24.2" customHeight="1">
      <c r="A870" s="12"/>
      <c r="B870" s="13"/>
      <c r="C870" s="190" t="s">
        <v>984</v>
      </c>
      <c r="D870" s="190" t="s">
        <v>265</v>
      </c>
      <c r="E870" s="191" t="s">
        <v>985</v>
      </c>
      <c r="F870" s="192" t="s">
        <v>986</v>
      </c>
      <c r="G870" s="193" t="s">
        <v>181</v>
      </c>
      <c r="H870" s="194">
        <v>852.959</v>
      </c>
      <c r="I870" s="2">
        <v>0</v>
      </c>
      <c r="J870" s="195">
        <f>ROUND(I870*H870,2)</f>
        <v>0</v>
      </c>
      <c r="K870" s="193" t="s">
        <v>182</v>
      </c>
      <c r="L870" s="196"/>
      <c r="M870" s="197" t="s">
        <v>1</v>
      </c>
      <c r="N870" s="198" t="s">
        <v>37</v>
      </c>
      <c r="O870" s="100"/>
      <c r="P870" s="101">
        <f>O870*H870</f>
        <v>0</v>
      </c>
      <c r="Q870" s="101">
        <v>0</v>
      </c>
      <c r="R870" s="101">
        <f>Q870*H870</f>
        <v>0</v>
      </c>
      <c r="S870" s="101">
        <v>0</v>
      </c>
      <c r="T870" s="102">
        <f>S870*H870</f>
        <v>0</v>
      </c>
      <c r="U870" s="12"/>
      <c r="V870" s="12"/>
      <c r="W870" s="12"/>
      <c r="X870" s="12"/>
      <c r="Y870" s="12"/>
      <c r="Z870" s="12"/>
      <c r="AA870" s="12"/>
      <c r="AB870" s="12"/>
      <c r="AC870" s="12"/>
      <c r="AD870" s="12"/>
      <c r="AE870" s="12"/>
      <c r="AR870" s="103" t="s">
        <v>304</v>
      </c>
      <c r="AT870" s="103" t="s">
        <v>265</v>
      </c>
      <c r="AU870" s="103" t="s">
        <v>80</v>
      </c>
      <c r="AY870" s="5" t="s">
        <v>176</v>
      </c>
      <c r="BE870" s="104">
        <f>IF(N870="základní",J870,0)</f>
        <v>0</v>
      </c>
      <c r="BF870" s="104">
        <f>IF(N870="snížená",J870,0)</f>
        <v>0</v>
      </c>
      <c r="BG870" s="104">
        <f>IF(N870="zákl. přenesená",J870,0)</f>
        <v>0</v>
      </c>
      <c r="BH870" s="104">
        <f>IF(N870="sníž. přenesená",J870,0)</f>
        <v>0</v>
      </c>
      <c r="BI870" s="104">
        <f>IF(N870="nulová",J870,0)</f>
        <v>0</v>
      </c>
      <c r="BJ870" s="5" t="s">
        <v>76</v>
      </c>
      <c r="BK870" s="104">
        <f>ROUND(I870*H870,2)</f>
        <v>0</v>
      </c>
      <c r="BL870" s="5" t="s">
        <v>230</v>
      </c>
      <c r="BM870" s="103" t="s">
        <v>987</v>
      </c>
    </row>
    <row r="871" spans="1:65" s="15" customFormat="1" ht="24.2" customHeight="1">
      <c r="A871" s="12"/>
      <c r="B871" s="13"/>
      <c r="C871" s="190" t="s">
        <v>653</v>
      </c>
      <c r="D871" s="190" t="s">
        <v>265</v>
      </c>
      <c r="E871" s="191" t="s">
        <v>988</v>
      </c>
      <c r="F871" s="192" t="s">
        <v>989</v>
      </c>
      <c r="G871" s="193" t="s">
        <v>181</v>
      </c>
      <c r="H871" s="194">
        <v>101.172</v>
      </c>
      <c r="I871" s="2">
        <v>0</v>
      </c>
      <c r="J871" s="195">
        <f>ROUND(I871*H871,2)</f>
        <v>0</v>
      </c>
      <c r="K871" s="193" t="s">
        <v>1898</v>
      </c>
      <c r="L871" s="196"/>
      <c r="M871" s="197" t="s">
        <v>1</v>
      </c>
      <c r="N871" s="198" t="s">
        <v>37</v>
      </c>
      <c r="O871" s="100"/>
      <c r="P871" s="101">
        <f>O871*H871</f>
        <v>0</v>
      </c>
      <c r="Q871" s="101">
        <v>0</v>
      </c>
      <c r="R871" s="101">
        <f>Q871*H871</f>
        <v>0</v>
      </c>
      <c r="S871" s="101">
        <v>0</v>
      </c>
      <c r="T871" s="102">
        <f>S871*H871</f>
        <v>0</v>
      </c>
      <c r="U871" s="12"/>
      <c r="V871" s="12"/>
      <c r="W871" s="12"/>
      <c r="X871" s="12"/>
      <c r="Y871" s="12"/>
      <c r="Z871" s="12"/>
      <c r="AA871" s="12"/>
      <c r="AB871" s="12"/>
      <c r="AC871" s="12"/>
      <c r="AD871" s="12"/>
      <c r="AE871" s="12"/>
      <c r="AR871" s="103" t="s">
        <v>304</v>
      </c>
      <c r="AT871" s="103" t="s">
        <v>265</v>
      </c>
      <c r="AU871" s="103" t="s">
        <v>80</v>
      </c>
      <c r="AY871" s="5" t="s">
        <v>176</v>
      </c>
      <c r="BE871" s="104">
        <f>IF(N871="základní",J871,0)</f>
        <v>0</v>
      </c>
      <c r="BF871" s="104">
        <f>IF(N871="snížená",J871,0)</f>
        <v>0</v>
      </c>
      <c r="BG871" s="104">
        <f>IF(N871="zákl. přenesená",J871,0)</f>
        <v>0</v>
      </c>
      <c r="BH871" s="104">
        <f>IF(N871="sníž. přenesená",J871,0)</f>
        <v>0</v>
      </c>
      <c r="BI871" s="104">
        <f>IF(N871="nulová",J871,0)</f>
        <v>0</v>
      </c>
      <c r="BJ871" s="5" t="s">
        <v>76</v>
      </c>
      <c r="BK871" s="104">
        <f>ROUND(I871*H871,2)</f>
        <v>0</v>
      </c>
      <c r="BL871" s="5" t="s">
        <v>230</v>
      </c>
      <c r="BM871" s="103" t="s">
        <v>990</v>
      </c>
    </row>
    <row r="872" spans="1:65" s="15" customFormat="1" ht="24.2" customHeight="1">
      <c r="A872" s="12"/>
      <c r="B872" s="13"/>
      <c r="C872" s="92" t="s">
        <v>991</v>
      </c>
      <c r="D872" s="92" t="s">
        <v>178</v>
      </c>
      <c r="E872" s="93" t="s">
        <v>992</v>
      </c>
      <c r="F872" s="94" t="s">
        <v>993</v>
      </c>
      <c r="G872" s="95" t="s">
        <v>181</v>
      </c>
      <c r="H872" s="96">
        <v>1104.237</v>
      </c>
      <c r="I872" s="1">
        <v>0</v>
      </c>
      <c r="J872" s="97">
        <f>ROUND(I872*H872,2)</f>
        <v>0</v>
      </c>
      <c r="K872" s="95" t="s">
        <v>182</v>
      </c>
      <c r="L872" s="13"/>
      <c r="M872" s="98" t="s">
        <v>1</v>
      </c>
      <c r="N872" s="99" t="s">
        <v>37</v>
      </c>
      <c r="O872" s="100"/>
      <c r="P872" s="101">
        <f>O872*H872</f>
        <v>0</v>
      </c>
      <c r="Q872" s="101">
        <v>0</v>
      </c>
      <c r="R872" s="101">
        <f>Q872*H872</f>
        <v>0</v>
      </c>
      <c r="S872" s="101">
        <v>0</v>
      </c>
      <c r="T872" s="102">
        <f>S872*H872</f>
        <v>0</v>
      </c>
      <c r="U872" s="12"/>
      <c r="V872" s="12"/>
      <c r="W872" s="12"/>
      <c r="X872" s="12"/>
      <c r="Y872" s="12"/>
      <c r="Z872" s="12"/>
      <c r="AA872" s="12"/>
      <c r="AB872" s="12"/>
      <c r="AC872" s="12"/>
      <c r="AD872" s="12"/>
      <c r="AE872" s="12"/>
      <c r="AR872" s="103" t="s">
        <v>230</v>
      </c>
      <c r="AT872" s="103" t="s">
        <v>178</v>
      </c>
      <c r="AU872" s="103" t="s">
        <v>80</v>
      </c>
      <c r="AY872" s="5" t="s">
        <v>176</v>
      </c>
      <c r="BE872" s="104">
        <f>IF(N872="základní",J872,0)</f>
        <v>0</v>
      </c>
      <c r="BF872" s="104">
        <f>IF(N872="snížená",J872,0)</f>
        <v>0</v>
      </c>
      <c r="BG872" s="104">
        <f>IF(N872="zákl. přenesená",J872,0)</f>
        <v>0</v>
      </c>
      <c r="BH872" s="104">
        <f>IF(N872="sníž. přenesená",J872,0)</f>
        <v>0</v>
      </c>
      <c r="BI872" s="104">
        <f>IF(N872="nulová",J872,0)</f>
        <v>0</v>
      </c>
      <c r="BJ872" s="5" t="s">
        <v>76</v>
      </c>
      <c r="BK872" s="104">
        <f>ROUND(I872*H872,2)</f>
        <v>0</v>
      </c>
      <c r="BL872" s="5" t="s">
        <v>230</v>
      </c>
      <c r="BM872" s="103" t="s">
        <v>994</v>
      </c>
    </row>
    <row r="873" spans="2:51" s="167" customFormat="1" ht="12">
      <c r="B873" s="168"/>
      <c r="D873" s="105" t="s">
        <v>186</v>
      </c>
      <c r="E873" s="169" t="s">
        <v>1</v>
      </c>
      <c r="F873" s="170" t="s">
        <v>995</v>
      </c>
      <c r="H873" s="169" t="s">
        <v>1</v>
      </c>
      <c r="K873" s="236"/>
      <c r="L873" s="168"/>
      <c r="M873" s="171"/>
      <c r="N873" s="172"/>
      <c r="O873" s="172"/>
      <c r="P873" s="172"/>
      <c r="Q873" s="172"/>
      <c r="R873" s="172"/>
      <c r="S873" s="172"/>
      <c r="T873" s="173"/>
      <c r="AT873" s="169" t="s">
        <v>186</v>
      </c>
      <c r="AU873" s="169" t="s">
        <v>80</v>
      </c>
      <c r="AV873" s="167" t="s">
        <v>76</v>
      </c>
      <c r="AW873" s="167" t="s">
        <v>29</v>
      </c>
      <c r="AX873" s="167" t="s">
        <v>72</v>
      </c>
      <c r="AY873" s="169" t="s">
        <v>176</v>
      </c>
    </row>
    <row r="874" spans="2:51" s="167" customFormat="1" ht="12">
      <c r="B874" s="168"/>
      <c r="D874" s="105" t="s">
        <v>186</v>
      </c>
      <c r="E874" s="169" t="s">
        <v>1</v>
      </c>
      <c r="F874" s="170" t="s">
        <v>205</v>
      </c>
      <c r="H874" s="169" t="s">
        <v>1</v>
      </c>
      <c r="K874" s="236"/>
      <c r="L874" s="168"/>
      <c r="M874" s="171"/>
      <c r="N874" s="172"/>
      <c r="O874" s="172"/>
      <c r="P874" s="172"/>
      <c r="Q874" s="172"/>
      <c r="R874" s="172"/>
      <c r="S874" s="172"/>
      <c r="T874" s="173"/>
      <c r="AT874" s="169" t="s">
        <v>186</v>
      </c>
      <c r="AU874" s="169" t="s">
        <v>80</v>
      </c>
      <c r="AV874" s="167" t="s">
        <v>76</v>
      </c>
      <c r="AW874" s="167" t="s">
        <v>29</v>
      </c>
      <c r="AX874" s="167" t="s">
        <v>72</v>
      </c>
      <c r="AY874" s="169" t="s">
        <v>176</v>
      </c>
    </row>
    <row r="875" spans="2:51" s="174" customFormat="1" ht="12">
      <c r="B875" s="175"/>
      <c r="D875" s="105" t="s">
        <v>186</v>
      </c>
      <c r="E875" s="176" t="s">
        <v>1</v>
      </c>
      <c r="F875" s="177" t="s">
        <v>982</v>
      </c>
      <c r="H875" s="178">
        <v>732.154</v>
      </c>
      <c r="K875" s="237"/>
      <c r="L875" s="175"/>
      <c r="M875" s="179"/>
      <c r="N875" s="180"/>
      <c r="O875" s="180"/>
      <c r="P875" s="180"/>
      <c r="Q875" s="180"/>
      <c r="R875" s="180"/>
      <c r="S875" s="180"/>
      <c r="T875" s="181"/>
      <c r="AT875" s="176" t="s">
        <v>186</v>
      </c>
      <c r="AU875" s="176" t="s">
        <v>80</v>
      </c>
      <c r="AV875" s="174" t="s">
        <v>80</v>
      </c>
      <c r="AW875" s="174" t="s">
        <v>29</v>
      </c>
      <c r="AX875" s="174" t="s">
        <v>72</v>
      </c>
      <c r="AY875" s="176" t="s">
        <v>176</v>
      </c>
    </row>
    <row r="876" spans="2:51" s="167" customFormat="1" ht="12">
      <c r="B876" s="168"/>
      <c r="D876" s="105" t="s">
        <v>186</v>
      </c>
      <c r="E876" s="169" t="s">
        <v>1</v>
      </c>
      <c r="F876" s="170" t="s">
        <v>996</v>
      </c>
      <c r="H876" s="169" t="s">
        <v>1</v>
      </c>
      <c r="K876" s="236"/>
      <c r="L876" s="168"/>
      <c r="M876" s="171"/>
      <c r="N876" s="172"/>
      <c r="O876" s="172"/>
      <c r="P876" s="172"/>
      <c r="Q876" s="172"/>
      <c r="R876" s="172"/>
      <c r="S876" s="172"/>
      <c r="T876" s="173"/>
      <c r="AT876" s="169" t="s">
        <v>186</v>
      </c>
      <c r="AU876" s="169" t="s">
        <v>80</v>
      </c>
      <c r="AV876" s="167" t="s">
        <v>76</v>
      </c>
      <c r="AW876" s="167" t="s">
        <v>29</v>
      </c>
      <c r="AX876" s="167" t="s">
        <v>72</v>
      </c>
      <c r="AY876" s="169" t="s">
        <v>176</v>
      </c>
    </row>
    <row r="877" spans="2:51" s="174" customFormat="1" ht="12">
      <c r="B877" s="175"/>
      <c r="D877" s="105" t="s">
        <v>186</v>
      </c>
      <c r="E877" s="176" t="s">
        <v>1</v>
      </c>
      <c r="F877" s="177" t="s">
        <v>997</v>
      </c>
      <c r="H877" s="178">
        <v>173.686</v>
      </c>
      <c r="K877" s="237"/>
      <c r="L877" s="175"/>
      <c r="M877" s="179"/>
      <c r="N877" s="180"/>
      <c r="O877" s="180"/>
      <c r="P877" s="180"/>
      <c r="Q877" s="180"/>
      <c r="R877" s="180"/>
      <c r="S877" s="180"/>
      <c r="T877" s="181"/>
      <c r="AT877" s="176" t="s">
        <v>186</v>
      </c>
      <c r="AU877" s="176" t="s">
        <v>80</v>
      </c>
      <c r="AV877" s="174" t="s">
        <v>80</v>
      </c>
      <c r="AW877" s="174" t="s">
        <v>29</v>
      </c>
      <c r="AX877" s="174" t="s">
        <v>72</v>
      </c>
      <c r="AY877" s="176" t="s">
        <v>176</v>
      </c>
    </row>
    <row r="878" spans="2:51" s="174" customFormat="1" ht="12">
      <c r="B878" s="175"/>
      <c r="D878" s="105" t="s">
        <v>186</v>
      </c>
      <c r="E878" s="176" t="s">
        <v>1</v>
      </c>
      <c r="F878" s="177" t="s">
        <v>998</v>
      </c>
      <c r="H878" s="178">
        <v>198.397</v>
      </c>
      <c r="K878" s="237"/>
      <c r="L878" s="175"/>
      <c r="M878" s="179"/>
      <c r="N878" s="180"/>
      <c r="O878" s="180"/>
      <c r="P878" s="180"/>
      <c r="Q878" s="180"/>
      <c r="R878" s="180"/>
      <c r="S878" s="180"/>
      <c r="T878" s="181"/>
      <c r="AT878" s="176" t="s">
        <v>186</v>
      </c>
      <c r="AU878" s="176" t="s">
        <v>80</v>
      </c>
      <c r="AV878" s="174" t="s">
        <v>80</v>
      </c>
      <c r="AW878" s="174" t="s">
        <v>29</v>
      </c>
      <c r="AX878" s="174" t="s">
        <v>72</v>
      </c>
      <c r="AY878" s="176" t="s">
        <v>176</v>
      </c>
    </row>
    <row r="879" spans="2:51" s="182" customFormat="1" ht="12">
      <c r="B879" s="183"/>
      <c r="D879" s="105" t="s">
        <v>186</v>
      </c>
      <c r="E879" s="184" t="s">
        <v>1</v>
      </c>
      <c r="F879" s="185" t="s">
        <v>191</v>
      </c>
      <c r="H879" s="186">
        <v>1104.237</v>
      </c>
      <c r="K879" s="238"/>
      <c r="L879" s="183"/>
      <c r="M879" s="187"/>
      <c r="N879" s="188"/>
      <c r="O879" s="188"/>
      <c r="P879" s="188"/>
      <c r="Q879" s="188"/>
      <c r="R879" s="188"/>
      <c r="S879" s="188"/>
      <c r="T879" s="189"/>
      <c r="AT879" s="184" t="s">
        <v>186</v>
      </c>
      <c r="AU879" s="184" t="s">
        <v>80</v>
      </c>
      <c r="AV879" s="182" t="s">
        <v>86</v>
      </c>
      <c r="AW879" s="182" t="s">
        <v>29</v>
      </c>
      <c r="AX879" s="182" t="s">
        <v>76</v>
      </c>
      <c r="AY879" s="184" t="s">
        <v>176</v>
      </c>
    </row>
    <row r="880" spans="1:65" s="15" customFormat="1" ht="24.2" customHeight="1">
      <c r="A880" s="12"/>
      <c r="B880" s="13"/>
      <c r="C880" s="190" t="s">
        <v>660</v>
      </c>
      <c r="D880" s="190" t="s">
        <v>265</v>
      </c>
      <c r="E880" s="191" t="s">
        <v>999</v>
      </c>
      <c r="F880" s="192" t="s">
        <v>1000</v>
      </c>
      <c r="G880" s="193" t="s">
        <v>181</v>
      </c>
      <c r="H880" s="194">
        <v>1275.394</v>
      </c>
      <c r="I880" s="2">
        <v>0</v>
      </c>
      <c r="J880" s="195">
        <f>ROUND(I880*H880,2)</f>
        <v>0</v>
      </c>
      <c r="K880" s="193" t="s">
        <v>182</v>
      </c>
      <c r="L880" s="196"/>
      <c r="M880" s="197" t="s">
        <v>1</v>
      </c>
      <c r="N880" s="198" t="s">
        <v>37</v>
      </c>
      <c r="O880" s="100"/>
      <c r="P880" s="101">
        <f>O880*H880</f>
        <v>0</v>
      </c>
      <c r="Q880" s="101">
        <v>0</v>
      </c>
      <c r="R880" s="101">
        <f>Q880*H880</f>
        <v>0</v>
      </c>
      <c r="S880" s="101">
        <v>0</v>
      </c>
      <c r="T880" s="102">
        <f>S880*H880</f>
        <v>0</v>
      </c>
      <c r="U880" s="12"/>
      <c r="V880" s="12"/>
      <c r="W880" s="12"/>
      <c r="X880" s="12"/>
      <c r="Y880" s="12"/>
      <c r="Z880" s="12"/>
      <c r="AA880" s="12"/>
      <c r="AB880" s="12"/>
      <c r="AC880" s="12"/>
      <c r="AD880" s="12"/>
      <c r="AE880" s="12"/>
      <c r="AR880" s="103" t="s">
        <v>304</v>
      </c>
      <c r="AT880" s="103" t="s">
        <v>265</v>
      </c>
      <c r="AU880" s="103" t="s">
        <v>80</v>
      </c>
      <c r="AY880" s="5" t="s">
        <v>176</v>
      </c>
      <c r="BE880" s="104">
        <f>IF(N880="základní",J880,0)</f>
        <v>0</v>
      </c>
      <c r="BF880" s="104">
        <f>IF(N880="snížená",J880,0)</f>
        <v>0</v>
      </c>
      <c r="BG880" s="104">
        <f>IF(N880="zákl. přenesená",J880,0)</f>
        <v>0</v>
      </c>
      <c r="BH880" s="104">
        <f>IF(N880="sníž. přenesená",J880,0)</f>
        <v>0</v>
      </c>
      <c r="BI880" s="104">
        <f>IF(N880="nulová",J880,0)</f>
        <v>0</v>
      </c>
      <c r="BJ880" s="5" t="s">
        <v>76</v>
      </c>
      <c r="BK880" s="104">
        <f>ROUND(I880*H880,2)</f>
        <v>0</v>
      </c>
      <c r="BL880" s="5" t="s">
        <v>230</v>
      </c>
      <c r="BM880" s="103" t="s">
        <v>1001</v>
      </c>
    </row>
    <row r="881" spans="2:51" s="174" customFormat="1" ht="12">
      <c r="B881" s="175"/>
      <c r="D881" s="105" t="s">
        <v>186</v>
      </c>
      <c r="E881" s="176" t="s">
        <v>1</v>
      </c>
      <c r="F881" s="177" t="s">
        <v>1002</v>
      </c>
      <c r="H881" s="178">
        <v>1275.394</v>
      </c>
      <c r="K881" s="237"/>
      <c r="L881" s="175"/>
      <c r="M881" s="179"/>
      <c r="N881" s="180"/>
      <c r="O881" s="180"/>
      <c r="P881" s="180"/>
      <c r="Q881" s="180"/>
      <c r="R881" s="180"/>
      <c r="S881" s="180"/>
      <c r="T881" s="181"/>
      <c r="AT881" s="176" t="s">
        <v>186</v>
      </c>
      <c r="AU881" s="176" t="s">
        <v>80</v>
      </c>
      <c r="AV881" s="174" t="s">
        <v>80</v>
      </c>
      <c r="AW881" s="174" t="s">
        <v>29</v>
      </c>
      <c r="AX881" s="174" t="s">
        <v>72</v>
      </c>
      <c r="AY881" s="176" t="s">
        <v>176</v>
      </c>
    </row>
    <row r="882" spans="2:51" s="182" customFormat="1" ht="12">
      <c r="B882" s="183"/>
      <c r="D882" s="105" t="s">
        <v>186</v>
      </c>
      <c r="E882" s="184" t="s">
        <v>1</v>
      </c>
      <c r="F882" s="185" t="s">
        <v>191</v>
      </c>
      <c r="H882" s="186">
        <v>1275.394</v>
      </c>
      <c r="K882" s="238"/>
      <c r="L882" s="183"/>
      <c r="M882" s="187"/>
      <c r="N882" s="188"/>
      <c r="O882" s="188"/>
      <c r="P882" s="188"/>
      <c r="Q882" s="188"/>
      <c r="R882" s="188"/>
      <c r="S882" s="188"/>
      <c r="T882" s="189"/>
      <c r="AT882" s="184" t="s">
        <v>186</v>
      </c>
      <c r="AU882" s="184" t="s">
        <v>80</v>
      </c>
      <c r="AV882" s="182" t="s">
        <v>86</v>
      </c>
      <c r="AW882" s="182" t="s">
        <v>29</v>
      </c>
      <c r="AX882" s="182" t="s">
        <v>76</v>
      </c>
      <c r="AY882" s="184" t="s">
        <v>176</v>
      </c>
    </row>
    <row r="883" spans="1:65" s="15" customFormat="1" ht="24.2" customHeight="1">
      <c r="A883" s="12"/>
      <c r="B883" s="13"/>
      <c r="C883" s="92" t="s">
        <v>1003</v>
      </c>
      <c r="D883" s="92" t="s">
        <v>178</v>
      </c>
      <c r="E883" s="93" t="s">
        <v>1004</v>
      </c>
      <c r="F883" s="94" t="s">
        <v>1005</v>
      </c>
      <c r="G883" s="95" t="s">
        <v>181</v>
      </c>
      <c r="H883" s="96">
        <v>198.397</v>
      </c>
      <c r="I883" s="1">
        <v>0</v>
      </c>
      <c r="J883" s="97">
        <f>ROUND(I883*H883,2)</f>
        <v>0</v>
      </c>
      <c r="K883" s="95" t="s">
        <v>182</v>
      </c>
      <c r="L883" s="13"/>
      <c r="M883" s="98" t="s">
        <v>1</v>
      </c>
      <c r="N883" s="99" t="s">
        <v>37</v>
      </c>
      <c r="O883" s="100"/>
      <c r="P883" s="101">
        <f>O883*H883</f>
        <v>0</v>
      </c>
      <c r="Q883" s="101">
        <v>0</v>
      </c>
      <c r="R883" s="101">
        <f>Q883*H883</f>
        <v>0</v>
      </c>
      <c r="S883" s="101">
        <v>0</v>
      </c>
      <c r="T883" s="102">
        <f>S883*H883</f>
        <v>0</v>
      </c>
      <c r="U883" s="12"/>
      <c r="V883" s="12"/>
      <c r="W883" s="12"/>
      <c r="X883" s="12"/>
      <c r="Y883" s="12"/>
      <c r="Z883" s="12"/>
      <c r="AA883" s="12"/>
      <c r="AB883" s="12"/>
      <c r="AC883" s="12"/>
      <c r="AD883" s="12"/>
      <c r="AE883" s="12"/>
      <c r="AR883" s="103" t="s">
        <v>230</v>
      </c>
      <c r="AT883" s="103" t="s">
        <v>178</v>
      </c>
      <c r="AU883" s="103" t="s">
        <v>80</v>
      </c>
      <c r="AY883" s="5" t="s">
        <v>176</v>
      </c>
      <c r="BE883" s="104">
        <f>IF(N883="základní",J883,0)</f>
        <v>0</v>
      </c>
      <c r="BF883" s="104">
        <f>IF(N883="snížená",J883,0)</f>
        <v>0</v>
      </c>
      <c r="BG883" s="104">
        <f>IF(N883="zákl. přenesená",J883,0)</f>
        <v>0</v>
      </c>
      <c r="BH883" s="104">
        <f>IF(N883="sníž. přenesená",J883,0)</f>
        <v>0</v>
      </c>
      <c r="BI883" s="104">
        <f>IF(N883="nulová",J883,0)</f>
        <v>0</v>
      </c>
      <c r="BJ883" s="5" t="s">
        <v>76</v>
      </c>
      <c r="BK883" s="104">
        <f>ROUND(I883*H883,2)</f>
        <v>0</v>
      </c>
      <c r="BL883" s="5" t="s">
        <v>230</v>
      </c>
      <c r="BM883" s="103" t="s">
        <v>1006</v>
      </c>
    </row>
    <row r="884" spans="2:51" s="167" customFormat="1" ht="12">
      <c r="B884" s="168"/>
      <c r="D884" s="105" t="s">
        <v>186</v>
      </c>
      <c r="E884" s="169" t="s">
        <v>1</v>
      </c>
      <c r="F884" s="170" t="s">
        <v>1007</v>
      </c>
      <c r="H884" s="169" t="s">
        <v>1</v>
      </c>
      <c r="K884" s="236"/>
      <c r="L884" s="168"/>
      <c r="M884" s="171"/>
      <c r="N884" s="172"/>
      <c r="O884" s="172"/>
      <c r="P884" s="172"/>
      <c r="Q884" s="172"/>
      <c r="R884" s="172"/>
      <c r="S884" s="172"/>
      <c r="T884" s="173"/>
      <c r="AT884" s="169" t="s">
        <v>186</v>
      </c>
      <c r="AU884" s="169" t="s">
        <v>80</v>
      </c>
      <c r="AV884" s="167" t="s">
        <v>76</v>
      </c>
      <c r="AW884" s="167" t="s">
        <v>29</v>
      </c>
      <c r="AX884" s="167" t="s">
        <v>72</v>
      </c>
      <c r="AY884" s="169" t="s">
        <v>176</v>
      </c>
    </row>
    <row r="885" spans="2:51" s="167" customFormat="1" ht="12">
      <c r="B885" s="168"/>
      <c r="D885" s="105" t="s">
        <v>186</v>
      </c>
      <c r="E885" s="169" t="s">
        <v>1</v>
      </c>
      <c r="F885" s="170" t="s">
        <v>1008</v>
      </c>
      <c r="H885" s="169" t="s">
        <v>1</v>
      </c>
      <c r="K885" s="236"/>
      <c r="L885" s="168"/>
      <c r="M885" s="171"/>
      <c r="N885" s="172"/>
      <c r="O885" s="172"/>
      <c r="P885" s="172"/>
      <c r="Q885" s="172"/>
      <c r="R885" s="172"/>
      <c r="S885" s="172"/>
      <c r="T885" s="173"/>
      <c r="AT885" s="169" t="s">
        <v>186</v>
      </c>
      <c r="AU885" s="169" t="s">
        <v>80</v>
      </c>
      <c r="AV885" s="167" t="s">
        <v>76</v>
      </c>
      <c r="AW885" s="167" t="s">
        <v>29</v>
      </c>
      <c r="AX885" s="167" t="s">
        <v>72</v>
      </c>
      <c r="AY885" s="169" t="s">
        <v>176</v>
      </c>
    </row>
    <row r="886" spans="2:51" s="174" customFormat="1" ht="12">
      <c r="B886" s="175"/>
      <c r="D886" s="105" t="s">
        <v>186</v>
      </c>
      <c r="E886" s="176" t="s">
        <v>1</v>
      </c>
      <c r="F886" s="177" t="s">
        <v>1009</v>
      </c>
      <c r="H886" s="178">
        <v>82.432</v>
      </c>
      <c r="K886" s="237"/>
      <c r="L886" s="175"/>
      <c r="M886" s="179"/>
      <c r="N886" s="180"/>
      <c r="O886" s="180"/>
      <c r="P886" s="180"/>
      <c r="Q886" s="180"/>
      <c r="R886" s="180"/>
      <c r="S886" s="180"/>
      <c r="T886" s="181"/>
      <c r="AT886" s="176" t="s">
        <v>186</v>
      </c>
      <c r="AU886" s="176" t="s">
        <v>80</v>
      </c>
      <c r="AV886" s="174" t="s">
        <v>80</v>
      </c>
      <c r="AW886" s="174" t="s">
        <v>29</v>
      </c>
      <c r="AX886" s="174" t="s">
        <v>72</v>
      </c>
      <c r="AY886" s="176" t="s">
        <v>176</v>
      </c>
    </row>
    <row r="887" spans="2:51" s="174" customFormat="1" ht="12">
      <c r="B887" s="175"/>
      <c r="D887" s="105" t="s">
        <v>186</v>
      </c>
      <c r="E887" s="176" t="s">
        <v>1</v>
      </c>
      <c r="F887" s="177" t="s">
        <v>1010</v>
      </c>
      <c r="H887" s="178">
        <v>74.549</v>
      </c>
      <c r="K887" s="237"/>
      <c r="L887" s="175"/>
      <c r="M887" s="179"/>
      <c r="N887" s="180"/>
      <c r="O887" s="180"/>
      <c r="P887" s="180"/>
      <c r="Q887" s="180"/>
      <c r="R887" s="180"/>
      <c r="S887" s="180"/>
      <c r="T887" s="181"/>
      <c r="AT887" s="176" t="s">
        <v>186</v>
      </c>
      <c r="AU887" s="176" t="s">
        <v>80</v>
      </c>
      <c r="AV887" s="174" t="s">
        <v>80</v>
      </c>
      <c r="AW887" s="174" t="s">
        <v>29</v>
      </c>
      <c r="AX887" s="174" t="s">
        <v>72</v>
      </c>
      <c r="AY887" s="176" t="s">
        <v>176</v>
      </c>
    </row>
    <row r="888" spans="2:51" s="174" customFormat="1" ht="12">
      <c r="B888" s="175"/>
      <c r="D888" s="105" t="s">
        <v>186</v>
      </c>
      <c r="E888" s="176" t="s">
        <v>1</v>
      </c>
      <c r="F888" s="177" t="s">
        <v>1011</v>
      </c>
      <c r="H888" s="178">
        <v>21.34</v>
      </c>
      <c r="K888" s="237"/>
      <c r="L888" s="175"/>
      <c r="M888" s="179"/>
      <c r="N888" s="180"/>
      <c r="O888" s="180"/>
      <c r="P888" s="180"/>
      <c r="Q888" s="180"/>
      <c r="R888" s="180"/>
      <c r="S888" s="180"/>
      <c r="T888" s="181"/>
      <c r="AT888" s="176" t="s">
        <v>186</v>
      </c>
      <c r="AU888" s="176" t="s">
        <v>80</v>
      </c>
      <c r="AV888" s="174" t="s">
        <v>80</v>
      </c>
      <c r="AW888" s="174" t="s">
        <v>29</v>
      </c>
      <c r="AX888" s="174" t="s">
        <v>72</v>
      </c>
      <c r="AY888" s="176" t="s">
        <v>176</v>
      </c>
    </row>
    <row r="889" spans="2:51" s="174" customFormat="1" ht="12">
      <c r="B889" s="175"/>
      <c r="D889" s="105" t="s">
        <v>186</v>
      </c>
      <c r="E889" s="176" t="s">
        <v>1</v>
      </c>
      <c r="F889" s="177" t="s">
        <v>1012</v>
      </c>
      <c r="H889" s="178">
        <v>20.076</v>
      </c>
      <c r="K889" s="237"/>
      <c r="L889" s="175"/>
      <c r="M889" s="179"/>
      <c r="N889" s="180"/>
      <c r="O889" s="180"/>
      <c r="P889" s="180"/>
      <c r="Q889" s="180"/>
      <c r="R889" s="180"/>
      <c r="S889" s="180"/>
      <c r="T889" s="181"/>
      <c r="AT889" s="176" t="s">
        <v>186</v>
      </c>
      <c r="AU889" s="176" t="s">
        <v>80</v>
      </c>
      <c r="AV889" s="174" t="s">
        <v>80</v>
      </c>
      <c r="AW889" s="174" t="s">
        <v>29</v>
      </c>
      <c r="AX889" s="174" t="s">
        <v>72</v>
      </c>
      <c r="AY889" s="176" t="s">
        <v>176</v>
      </c>
    </row>
    <row r="890" spans="2:51" s="182" customFormat="1" ht="12">
      <c r="B890" s="183"/>
      <c r="D890" s="105" t="s">
        <v>186</v>
      </c>
      <c r="E890" s="184" t="s">
        <v>1</v>
      </c>
      <c r="F890" s="185" t="s">
        <v>191</v>
      </c>
      <c r="H890" s="186">
        <v>198.397</v>
      </c>
      <c r="K890" s="238"/>
      <c r="L890" s="183"/>
      <c r="M890" s="187"/>
      <c r="N890" s="188"/>
      <c r="O890" s="188"/>
      <c r="P890" s="188"/>
      <c r="Q890" s="188"/>
      <c r="R890" s="188"/>
      <c r="S890" s="188"/>
      <c r="T890" s="189"/>
      <c r="AT890" s="184" t="s">
        <v>186</v>
      </c>
      <c r="AU890" s="184" t="s">
        <v>80</v>
      </c>
      <c r="AV890" s="182" t="s">
        <v>86</v>
      </c>
      <c r="AW890" s="182" t="s">
        <v>29</v>
      </c>
      <c r="AX890" s="182" t="s">
        <v>76</v>
      </c>
      <c r="AY890" s="184" t="s">
        <v>176</v>
      </c>
    </row>
    <row r="891" spans="1:65" s="15" customFormat="1" ht="24.2" customHeight="1">
      <c r="A891" s="12"/>
      <c r="B891" s="13"/>
      <c r="C891" s="190" t="s">
        <v>663</v>
      </c>
      <c r="D891" s="190" t="s">
        <v>265</v>
      </c>
      <c r="E891" s="191" t="s">
        <v>985</v>
      </c>
      <c r="F891" s="192" t="s">
        <v>986</v>
      </c>
      <c r="G891" s="193" t="s">
        <v>181</v>
      </c>
      <c r="H891" s="194">
        <v>188.377</v>
      </c>
      <c r="I891" s="2">
        <v>0</v>
      </c>
      <c r="J891" s="195">
        <f>ROUND(I891*H891,2)</f>
        <v>0</v>
      </c>
      <c r="K891" s="193" t="s">
        <v>182</v>
      </c>
      <c r="L891" s="196"/>
      <c r="M891" s="197" t="s">
        <v>1</v>
      </c>
      <c r="N891" s="198" t="s">
        <v>37</v>
      </c>
      <c r="O891" s="100"/>
      <c r="P891" s="101">
        <f>O891*H891</f>
        <v>0</v>
      </c>
      <c r="Q891" s="101">
        <v>0</v>
      </c>
      <c r="R891" s="101">
        <f>Q891*H891</f>
        <v>0</v>
      </c>
      <c r="S891" s="101">
        <v>0</v>
      </c>
      <c r="T891" s="102">
        <f>S891*H891</f>
        <v>0</v>
      </c>
      <c r="U891" s="12"/>
      <c r="V891" s="12"/>
      <c r="W891" s="12"/>
      <c r="X891" s="12"/>
      <c r="Y891" s="12"/>
      <c r="Z891" s="12"/>
      <c r="AA891" s="12"/>
      <c r="AB891" s="12"/>
      <c r="AC891" s="12"/>
      <c r="AD891" s="12"/>
      <c r="AE891" s="12"/>
      <c r="AR891" s="103" t="s">
        <v>304</v>
      </c>
      <c r="AT891" s="103" t="s">
        <v>265</v>
      </c>
      <c r="AU891" s="103" t="s">
        <v>80</v>
      </c>
      <c r="AY891" s="5" t="s">
        <v>176</v>
      </c>
      <c r="BE891" s="104">
        <f>IF(N891="základní",J891,0)</f>
        <v>0</v>
      </c>
      <c r="BF891" s="104">
        <f>IF(N891="snížená",J891,0)</f>
        <v>0</v>
      </c>
      <c r="BG891" s="104">
        <f>IF(N891="zákl. přenesená",J891,0)</f>
        <v>0</v>
      </c>
      <c r="BH891" s="104">
        <f>IF(N891="sníž. přenesená",J891,0)</f>
        <v>0</v>
      </c>
      <c r="BI891" s="104">
        <f>IF(N891="nulová",J891,0)</f>
        <v>0</v>
      </c>
      <c r="BJ891" s="5" t="s">
        <v>76</v>
      </c>
      <c r="BK891" s="104">
        <f>ROUND(I891*H891,2)</f>
        <v>0</v>
      </c>
      <c r="BL891" s="5" t="s">
        <v>230</v>
      </c>
      <c r="BM891" s="103" t="s">
        <v>1013</v>
      </c>
    </row>
    <row r="892" spans="2:51" s="167" customFormat="1" ht="12">
      <c r="B892" s="168"/>
      <c r="D892" s="105" t="s">
        <v>186</v>
      </c>
      <c r="E892" s="169" t="s">
        <v>1</v>
      </c>
      <c r="F892" s="170" t="s">
        <v>1007</v>
      </c>
      <c r="H892" s="169" t="s">
        <v>1</v>
      </c>
      <c r="K892" s="236"/>
      <c r="L892" s="168"/>
      <c r="M892" s="171"/>
      <c r="N892" s="172"/>
      <c r="O892" s="172"/>
      <c r="P892" s="172"/>
      <c r="Q892" s="172"/>
      <c r="R892" s="172"/>
      <c r="S892" s="172"/>
      <c r="T892" s="173"/>
      <c r="AT892" s="169" t="s">
        <v>186</v>
      </c>
      <c r="AU892" s="169" t="s">
        <v>80</v>
      </c>
      <c r="AV892" s="167" t="s">
        <v>76</v>
      </c>
      <c r="AW892" s="167" t="s">
        <v>29</v>
      </c>
      <c r="AX892" s="167" t="s">
        <v>72</v>
      </c>
      <c r="AY892" s="169" t="s">
        <v>176</v>
      </c>
    </row>
    <row r="893" spans="2:51" s="167" customFormat="1" ht="12">
      <c r="B893" s="168"/>
      <c r="D893" s="105" t="s">
        <v>186</v>
      </c>
      <c r="E893" s="169" t="s">
        <v>1</v>
      </c>
      <c r="F893" s="170" t="s">
        <v>1014</v>
      </c>
      <c r="H893" s="169" t="s">
        <v>1</v>
      </c>
      <c r="K893" s="236"/>
      <c r="L893" s="168"/>
      <c r="M893" s="171"/>
      <c r="N893" s="172"/>
      <c r="O893" s="172"/>
      <c r="P893" s="172"/>
      <c r="Q893" s="172"/>
      <c r="R893" s="172"/>
      <c r="S893" s="172"/>
      <c r="T893" s="173"/>
      <c r="AT893" s="169" t="s">
        <v>186</v>
      </c>
      <c r="AU893" s="169" t="s">
        <v>80</v>
      </c>
      <c r="AV893" s="167" t="s">
        <v>76</v>
      </c>
      <c r="AW893" s="167" t="s">
        <v>29</v>
      </c>
      <c r="AX893" s="167" t="s">
        <v>72</v>
      </c>
      <c r="AY893" s="169" t="s">
        <v>176</v>
      </c>
    </row>
    <row r="894" spans="2:51" s="174" customFormat="1" ht="12">
      <c r="B894" s="175"/>
      <c r="D894" s="105" t="s">
        <v>186</v>
      </c>
      <c r="E894" s="176" t="s">
        <v>1</v>
      </c>
      <c r="F894" s="177" t="s">
        <v>1009</v>
      </c>
      <c r="H894" s="178">
        <v>82.432</v>
      </c>
      <c r="K894" s="237"/>
      <c r="L894" s="175"/>
      <c r="M894" s="179"/>
      <c r="N894" s="180"/>
      <c r="O894" s="180"/>
      <c r="P894" s="180"/>
      <c r="Q894" s="180"/>
      <c r="R894" s="180"/>
      <c r="S894" s="180"/>
      <c r="T894" s="181"/>
      <c r="AT894" s="176" t="s">
        <v>186</v>
      </c>
      <c r="AU894" s="176" t="s">
        <v>80</v>
      </c>
      <c r="AV894" s="174" t="s">
        <v>80</v>
      </c>
      <c r="AW894" s="174" t="s">
        <v>29</v>
      </c>
      <c r="AX894" s="174" t="s">
        <v>72</v>
      </c>
      <c r="AY894" s="176" t="s">
        <v>176</v>
      </c>
    </row>
    <row r="895" spans="2:51" s="174" customFormat="1" ht="12">
      <c r="B895" s="175"/>
      <c r="D895" s="105" t="s">
        <v>186</v>
      </c>
      <c r="E895" s="176" t="s">
        <v>1</v>
      </c>
      <c r="F895" s="177" t="s">
        <v>1010</v>
      </c>
      <c r="H895" s="178">
        <v>74.549</v>
      </c>
      <c r="K895" s="237"/>
      <c r="L895" s="175"/>
      <c r="M895" s="179"/>
      <c r="N895" s="180"/>
      <c r="O895" s="180"/>
      <c r="P895" s="180"/>
      <c r="Q895" s="180"/>
      <c r="R895" s="180"/>
      <c r="S895" s="180"/>
      <c r="T895" s="181"/>
      <c r="AT895" s="176" t="s">
        <v>186</v>
      </c>
      <c r="AU895" s="176" t="s">
        <v>80</v>
      </c>
      <c r="AV895" s="174" t="s">
        <v>80</v>
      </c>
      <c r="AW895" s="174" t="s">
        <v>29</v>
      </c>
      <c r="AX895" s="174" t="s">
        <v>72</v>
      </c>
      <c r="AY895" s="176" t="s">
        <v>176</v>
      </c>
    </row>
    <row r="896" spans="2:51" s="182" customFormat="1" ht="12">
      <c r="B896" s="183"/>
      <c r="D896" s="105" t="s">
        <v>186</v>
      </c>
      <c r="E896" s="184" t="s">
        <v>1</v>
      </c>
      <c r="F896" s="185" t="s">
        <v>191</v>
      </c>
      <c r="H896" s="186">
        <v>156.981</v>
      </c>
      <c r="K896" s="238"/>
      <c r="L896" s="183"/>
      <c r="M896" s="187"/>
      <c r="N896" s="188"/>
      <c r="O896" s="188"/>
      <c r="P896" s="188"/>
      <c r="Q896" s="188"/>
      <c r="R896" s="188"/>
      <c r="S896" s="188"/>
      <c r="T896" s="189"/>
      <c r="AT896" s="184" t="s">
        <v>186</v>
      </c>
      <c r="AU896" s="184" t="s">
        <v>80</v>
      </c>
      <c r="AV896" s="182" t="s">
        <v>86</v>
      </c>
      <c r="AW896" s="182" t="s">
        <v>29</v>
      </c>
      <c r="AX896" s="182" t="s">
        <v>72</v>
      </c>
      <c r="AY896" s="184" t="s">
        <v>176</v>
      </c>
    </row>
    <row r="897" spans="2:51" s="174" customFormat="1" ht="12">
      <c r="B897" s="175"/>
      <c r="D897" s="105" t="s">
        <v>186</v>
      </c>
      <c r="E897" s="176" t="s">
        <v>1</v>
      </c>
      <c r="F897" s="177" t="s">
        <v>1015</v>
      </c>
      <c r="H897" s="178">
        <v>188.377</v>
      </c>
      <c r="K897" s="237"/>
      <c r="L897" s="175"/>
      <c r="M897" s="179"/>
      <c r="N897" s="180"/>
      <c r="O897" s="180"/>
      <c r="P897" s="180"/>
      <c r="Q897" s="180"/>
      <c r="R897" s="180"/>
      <c r="S897" s="180"/>
      <c r="T897" s="181"/>
      <c r="AT897" s="176" t="s">
        <v>186</v>
      </c>
      <c r="AU897" s="176" t="s">
        <v>80</v>
      </c>
      <c r="AV897" s="174" t="s">
        <v>80</v>
      </c>
      <c r="AW897" s="174" t="s">
        <v>29</v>
      </c>
      <c r="AX897" s="174" t="s">
        <v>72</v>
      </c>
      <c r="AY897" s="176" t="s">
        <v>176</v>
      </c>
    </row>
    <row r="898" spans="2:51" s="182" customFormat="1" ht="12">
      <c r="B898" s="183"/>
      <c r="D898" s="105" t="s">
        <v>186</v>
      </c>
      <c r="E898" s="184" t="s">
        <v>1</v>
      </c>
      <c r="F898" s="185" t="s">
        <v>191</v>
      </c>
      <c r="H898" s="186">
        <v>188.377</v>
      </c>
      <c r="K898" s="238"/>
      <c r="L898" s="183"/>
      <c r="M898" s="187"/>
      <c r="N898" s="188"/>
      <c r="O898" s="188"/>
      <c r="P898" s="188"/>
      <c r="Q898" s="188"/>
      <c r="R898" s="188"/>
      <c r="S898" s="188"/>
      <c r="T898" s="189"/>
      <c r="AT898" s="184" t="s">
        <v>186</v>
      </c>
      <c r="AU898" s="184" t="s">
        <v>80</v>
      </c>
      <c r="AV898" s="182" t="s">
        <v>86</v>
      </c>
      <c r="AW898" s="182" t="s">
        <v>29</v>
      </c>
      <c r="AX898" s="182" t="s">
        <v>76</v>
      </c>
      <c r="AY898" s="184" t="s">
        <v>176</v>
      </c>
    </row>
    <row r="899" spans="1:65" s="15" customFormat="1" ht="24.2" customHeight="1">
      <c r="A899" s="12"/>
      <c r="B899" s="13"/>
      <c r="C899" s="190" t="s">
        <v>1016</v>
      </c>
      <c r="D899" s="190" t="s">
        <v>265</v>
      </c>
      <c r="E899" s="191" t="s">
        <v>988</v>
      </c>
      <c r="F899" s="192" t="s">
        <v>989</v>
      </c>
      <c r="G899" s="193" t="s">
        <v>181</v>
      </c>
      <c r="H899" s="194">
        <v>49.699</v>
      </c>
      <c r="I899" s="2">
        <v>0</v>
      </c>
      <c r="J899" s="195">
        <f>ROUND(I899*H899,2)</f>
        <v>0</v>
      </c>
      <c r="K899" s="193" t="s">
        <v>1898</v>
      </c>
      <c r="L899" s="196"/>
      <c r="M899" s="197" t="s">
        <v>1</v>
      </c>
      <c r="N899" s="198" t="s">
        <v>37</v>
      </c>
      <c r="O899" s="100"/>
      <c r="P899" s="101">
        <f>O899*H899</f>
        <v>0</v>
      </c>
      <c r="Q899" s="101">
        <v>0</v>
      </c>
      <c r="R899" s="101">
        <f>Q899*H899</f>
        <v>0</v>
      </c>
      <c r="S899" s="101">
        <v>0</v>
      </c>
      <c r="T899" s="102">
        <f>S899*H899</f>
        <v>0</v>
      </c>
      <c r="U899" s="12"/>
      <c r="V899" s="12"/>
      <c r="W899" s="12"/>
      <c r="X899" s="12"/>
      <c r="Y899" s="12"/>
      <c r="Z899" s="12"/>
      <c r="AA899" s="12"/>
      <c r="AB899" s="12"/>
      <c r="AC899" s="12"/>
      <c r="AD899" s="12"/>
      <c r="AE899" s="12"/>
      <c r="AR899" s="103" t="s">
        <v>304</v>
      </c>
      <c r="AT899" s="103" t="s">
        <v>265</v>
      </c>
      <c r="AU899" s="103" t="s">
        <v>80</v>
      </c>
      <c r="AY899" s="5" t="s">
        <v>176</v>
      </c>
      <c r="BE899" s="104">
        <f>IF(N899="základní",J899,0)</f>
        <v>0</v>
      </c>
      <c r="BF899" s="104">
        <f>IF(N899="snížená",J899,0)</f>
        <v>0</v>
      </c>
      <c r="BG899" s="104">
        <f>IF(N899="zákl. přenesená",J899,0)</f>
        <v>0</v>
      </c>
      <c r="BH899" s="104">
        <f>IF(N899="sníž. přenesená",J899,0)</f>
        <v>0</v>
      </c>
      <c r="BI899" s="104">
        <f>IF(N899="nulová",J899,0)</f>
        <v>0</v>
      </c>
      <c r="BJ899" s="5" t="s">
        <v>76</v>
      </c>
      <c r="BK899" s="104">
        <f>ROUND(I899*H899,2)</f>
        <v>0</v>
      </c>
      <c r="BL899" s="5" t="s">
        <v>230</v>
      </c>
      <c r="BM899" s="103" t="s">
        <v>1017</v>
      </c>
    </row>
    <row r="900" spans="2:51" s="167" customFormat="1" ht="12">
      <c r="B900" s="168"/>
      <c r="D900" s="105" t="s">
        <v>186</v>
      </c>
      <c r="E900" s="169" t="s">
        <v>1</v>
      </c>
      <c r="F900" s="170" t="s">
        <v>1007</v>
      </c>
      <c r="H900" s="169" t="s">
        <v>1</v>
      </c>
      <c r="K900" s="236"/>
      <c r="L900" s="168"/>
      <c r="M900" s="171"/>
      <c r="N900" s="172"/>
      <c r="O900" s="172"/>
      <c r="P900" s="172"/>
      <c r="Q900" s="172"/>
      <c r="R900" s="172"/>
      <c r="S900" s="172"/>
      <c r="T900" s="173"/>
      <c r="AT900" s="169" t="s">
        <v>186</v>
      </c>
      <c r="AU900" s="169" t="s">
        <v>80</v>
      </c>
      <c r="AV900" s="167" t="s">
        <v>76</v>
      </c>
      <c r="AW900" s="167" t="s">
        <v>29</v>
      </c>
      <c r="AX900" s="167" t="s">
        <v>72</v>
      </c>
      <c r="AY900" s="169" t="s">
        <v>176</v>
      </c>
    </row>
    <row r="901" spans="2:51" s="167" customFormat="1" ht="12">
      <c r="B901" s="168"/>
      <c r="D901" s="105" t="s">
        <v>186</v>
      </c>
      <c r="E901" s="169" t="s">
        <v>1</v>
      </c>
      <c r="F901" s="170" t="s">
        <v>1018</v>
      </c>
      <c r="H901" s="169" t="s">
        <v>1</v>
      </c>
      <c r="K901" s="236"/>
      <c r="L901" s="168"/>
      <c r="M901" s="171"/>
      <c r="N901" s="172"/>
      <c r="O901" s="172"/>
      <c r="P901" s="172"/>
      <c r="Q901" s="172"/>
      <c r="R901" s="172"/>
      <c r="S901" s="172"/>
      <c r="T901" s="173"/>
      <c r="AT901" s="169" t="s">
        <v>186</v>
      </c>
      <c r="AU901" s="169" t="s">
        <v>80</v>
      </c>
      <c r="AV901" s="167" t="s">
        <v>76</v>
      </c>
      <c r="AW901" s="167" t="s">
        <v>29</v>
      </c>
      <c r="AX901" s="167" t="s">
        <v>72</v>
      </c>
      <c r="AY901" s="169" t="s">
        <v>176</v>
      </c>
    </row>
    <row r="902" spans="2:51" s="174" customFormat="1" ht="12">
      <c r="B902" s="175"/>
      <c r="D902" s="105" t="s">
        <v>186</v>
      </c>
      <c r="E902" s="176" t="s">
        <v>1</v>
      </c>
      <c r="F902" s="177" t="s">
        <v>1011</v>
      </c>
      <c r="H902" s="178">
        <v>21.34</v>
      </c>
      <c r="K902" s="237"/>
      <c r="L902" s="175"/>
      <c r="M902" s="179"/>
      <c r="N902" s="180"/>
      <c r="O902" s="180"/>
      <c r="P902" s="180"/>
      <c r="Q902" s="180"/>
      <c r="R902" s="180"/>
      <c r="S902" s="180"/>
      <c r="T902" s="181"/>
      <c r="AT902" s="176" t="s">
        <v>186</v>
      </c>
      <c r="AU902" s="176" t="s">
        <v>80</v>
      </c>
      <c r="AV902" s="174" t="s">
        <v>80</v>
      </c>
      <c r="AW902" s="174" t="s">
        <v>29</v>
      </c>
      <c r="AX902" s="174" t="s">
        <v>72</v>
      </c>
      <c r="AY902" s="176" t="s">
        <v>176</v>
      </c>
    </row>
    <row r="903" spans="2:51" s="174" customFormat="1" ht="12">
      <c r="B903" s="175"/>
      <c r="D903" s="105" t="s">
        <v>186</v>
      </c>
      <c r="E903" s="176" t="s">
        <v>1</v>
      </c>
      <c r="F903" s="177" t="s">
        <v>1012</v>
      </c>
      <c r="H903" s="178">
        <v>20.076</v>
      </c>
      <c r="K903" s="237"/>
      <c r="L903" s="175"/>
      <c r="M903" s="179"/>
      <c r="N903" s="180"/>
      <c r="O903" s="180"/>
      <c r="P903" s="180"/>
      <c r="Q903" s="180"/>
      <c r="R903" s="180"/>
      <c r="S903" s="180"/>
      <c r="T903" s="181"/>
      <c r="AT903" s="176" t="s">
        <v>186</v>
      </c>
      <c r="AU903" s="176" t="s">
        <v>80</v>
      </c>
      <c r="AV903" s="174" t="s">
        <v>80</v>
      </c>
      <c r="AW903" s="174" t="s">
        <v>29</v>
      </c>
      <c r="AX903" s="174" t="s">
        <v>72</v>
      </c>
      <c r="AY903" s="176" t="s">
        <v>176</v>
      </c>
    </row>
    <row r="904" spans="2:51" s="182" customFormat="1" ht="12">
      <c r="B904" s="183"/>
      <c r="D904" s="105" t="s">
        <v>186</v>
      </c>
      <c r="E904" s="184" t="s">
        <v>1</v>
      </c>
      <c r="F904" s="185" t="s">
        <v>191</v>
      </c>
      <c r="H904" s="186">
        <v>41.416</v>
      </c>
      <c r="K904" s="238"/>
      <c r="L904" s="183"/>
      <c r="M904" s="187"/>
      <c r="N904" s="188"/>
      <c r="O904" s="188"/>
      <c r="P904" s="188"/>
      <c r="Q904" s="188"/>
      <c r="R904" s="188"/>
      <c r="S904" s="188"/>
      <c r="T904" s="189"/>
      <c r="AT904" s="184" t="s">
        <v>186</v>
      </c>
      <c r="AU904" s="184" t="s">
        <v>80</v>
      </c>
      <c r="AV904" s="182" t="s">
        <v>86</v>
      </c>
      <c r="AW904" s="182" t="s">
        <v>29</v>
      </c>
      <c r="AX904" s="182" t="s">
        <v>72</v>
      </c>
      <c r="AY904" s="184" t="s">
        <v>176</v>
      </c>
    </row>
    <row r="905" spans="2:51" s="174" customFormat="1" ht="12">
      <c r="B905" s="175"/>
      <c r="D905" s="105" t="s">
        <v>186</v>
      </c>
      <c r="E905" s="176" t="s">
        <v>1</v>
      </c>
      <c r="F905" s="177" t="s">
        <v>1019</v>
      </c>
      <c r="H905" s="178">
        <v>49.699</v>
      </c>
      <c r="K905" s="237"/>
      <c r="L905" s="175"/>
      <c r="M905" s="179"/>
      <c r="N905" s="180"/>
      <c r="O905" s="180"/>
      <c r="P905" s="180"/>
      <c r="Q905" s="180"/>
      <c r="R905" s="180"/>
      <c r="S905" s="180"/>
      <c r="T905" s="181"/>
      <c r="AT905" s="176" t="s">
        <v>186</v>
      </c>
      <c r="AU905" s="176" t="s">
        <v>80</v>
      </c>
      <c r="AV905" s="174" t="s">
        <v>80</v>
      </c>
      <c r="AW905" s="174" t="s">
        <v>29</v>
      </c>
      <c r="AX905" s="174" t="s">
        <v>72</v>
      </c>
      <c r="AY905" s="176" t="s">
        <v>176</v>
      </c>
    </row>
    <row r="906" spans="2:51" s="182" customFormat="1" ht="12">
      <c r="B906" s="183"/>
      <c r="D906" s="105" t="s">
        <v>186</v>
      </c>
      <c r="E906" s="184" t="s">
        <v>1</v>
      </c>
      <c r="F906" s="185" t="s">
        <v>191</v>
      </c>
      <c r="H906" s="186">
        <v>49.699</v>
      </c>
      <c r="K906" s="238"/>
      <c r="L906" s="183"/>
      <c r="M906" s="187"/>
      <c r="N906" s="188"/>
      <c r="O906" s="188"/>
      <c r="P906" s="188"/>
      <c r="Q906" s="188"/>
      <c r="R906" s="188"/>
      <c r="S906" s="188"/>
      <c r="T906" s="189"/>
      <c r="AT906" s="184" t="s">
        <v>186</v>
      </c>
      <c r="AU906" s="184" t="s">
        <v>80</v>
      </c>
      <c r="AV906" s="182" t="s">
        <v>86</v>
      </c>
      <c r="AW906" s="182" t="s">
        <v>29</v>
      </c>
      <c r="AX906" s="182" t="s">
        <v>76</v>
      </c>
      <c r="AY906" s="184" t="s">
        <v>176</v>
      </c>
    </row>
    <row r="907" spans="1:65" s="15" customFormat="1" ht="24.2" customHeight="1">
      <c r="A907" s="12"/>
      <c r="B907" s="13"/>
      <c r="C907" s="92" t="s">
        <v>667</v>
      </c>
      <c r="D907" s="92" t="s">
        <v>178</v>
      </c>
      <c r="E907" s="93" t="s">
        <v>1020</v>
      </c>
      <c r="F907" s="94" t="s">
        <v>1021</v>
      </c>
      <c r="G907" s="95" t="s">
        <v>259</v>
      </c>
      <c r="H907" s="96">
        <v>4</v>
      </c>
      <c r="I907" s="1">
        <v>0</v>
      </c>
      <c r="J907" s="97">
        <f>ROUND(I907*H907,2)</f>
        <v>0</v>
      </c>
      <c r="K907" s="95" t="s">
        <v>1898</v>
      </c>
      <c r="L907" s="13"/>
      <c r="M907" s="98" t="s">
        <v>1</v>
      </c>
      <c r="N907" s="99" t="s">
        <v>37</v>
      </c>
      <c r="O907" s="100"/>
      <c r="P907" s="101">
        <f>O907*H907</f>
        <v>0</v>
      </c>
      <c r="Q907" s="101">
        <v>0</v>
      </c>
      <c r="R907" s="101">
        <f>Q907*H907</f>
        <v>0</v>
      </c>
      <c r="S907" s="101">
        <v>0</v>
      </c>
      <c r="T907" s="102">
        <f>S907*H907</f>
        <v>0</v>
      </c>
      <c r="U907" s="12"/>
      <c r="V907" s="12"/>
      <c r="W907" s="12"/>
      <c r="X907" s="12"/>
      <c r="Y907" s="12"/>
      <c r="Z907" s="12"/>
      <c r="AA907" s="12"/>
      <c r="AB907" s="12"/>
      <c r="AC907" s="12"/>
      <c r="AD907" s="12"/>
      <c r="AE907" s="12"/>
      <c r="AR907" s="103" t="s">
        <v>230</v>
      </c>
      <c r="AT907" s="103" t="s">
        <v>178</v>
      </c>
      <c r="AU907" s="103" t="s">
        <v>80</v>
      </c>
      <c r="AY907" s="5" t="s">
        <v>176</v>
      </c>
      <c r="BE907" s="104">
        <f>IF(N907="základní",J907,0)</f>
        <v>0</v>
      </c>
      <c r="BF907" s="104">
        <f>IF(N907="snížená",J907,0)</f>
        <v>0</v>
      </c>
      <c r="BG907" s="104">
        <f>IF(N907="zákl. přenesená",J907,0)</f>
        <v>0</v>
      </c>
      <c r="BH907" s="104">
        <f>IF(N907="sníž. přenesená",J907,0)</f>
        <v>0</v>
      </c>
      <c r="BI907" s="104">
        <f>IF(N907="nulová",J907,0)</f>
        <v>0</v>
      </c>
      <c r="BJ907" s="5" t="s">
        <v>76</v>
      </c>
      <c r="BK907" s="104">
        <f>ROUND(I907*H907,2)</f>
        <v>0</v>
      </c>
      <c r="BL907" s="5" t="s">
        <v>230</v>
      </c>
      <c r="BM907" s="103" t="s">
        <v>1022</v>
      </c>
    </row>
    <row r="908" spans="1:65" s="15" customFormat="1" ht="33" customHeight="1">
      <c r="A908" s="12"/>
      <c r="B908" s="13"/>
      <c r="C908" s="92" t="s">
        <v>1023</v>
      </c>
      <c r="D908" s="92" t="s">
        <v>178</v>
      </c>
      <c r="E908" s="93" t="s">
        <v>1024</v>
      </c>
      <c r="F908" s="94" t="s">
        <v>1025</v>
      </c>
      <c r="G908" s="95" t="s">
        <v>259</v>
      </c>
      <c r="H908" s="96">
        <v>9</v>
      </c>
      <c r="I908" s="1">
        <v>0</v>
      </c>
      <c r="J908" s="97">
        <f>ROUND(I908*H908,2)</f>
        <v>0</v>
      </c>
      <c r="K908" s="95" t="s">
        <v>1898</v>
      </c>
      <c r="L908" s="13"/>
      <c r="M908" s="98" t="s">
        <v>1</v>
      </c>
      <c r="N908" s="99" t="s">
        <v>37</v>
      </c>
      <c r="O908" s="100"/>
      <c r="P908" s="101">
        <f>O908*H908</f>
        <v>0</v>
      </c>
      <c r="Q908" s="101">
        <v>0</v>
      </c>
      <c r="R908" s="101">
        <f>Q908*H908</f>
        <v>0</v>
      </c>
      <c r="S908" s="101">
        <v>0</v>
      </c>
      <c r="T908" s="102">
        <f>S908*H908</f>
        <v>0</v>
      </c>
      <c r="U908" s="12"/>
      <c r="V908" s="12"/>
      <c r="W908" s="12"/>
      <c r="X908" s="12"/>
      <c r="Y908" s="12"/>
      <c r="Z908" s="12"/>
      <c r="AA908" s="12"/>
      <c r="AB908" s="12"/>
      <c r="AC908" s="12"/>
      <c r="AD908" s="12"/>
      <c r="AE908" s="12"/>
      <c r="AR908" s="103" t="s">
        <v>230</v>
      </c>
      <c r="AT908" s="103" t="s">
        <v>178</v>
      </c>
      <c r="AU908" s="103" t="s">
        <v>80</v>
      </c>
      <c r="AY908" s="5" t="s">
        <v>176</v>
      </c>
      <c r="BE908" s="104">
        <f>IF(N908="základní",J908,0)</f>
        <v>0</v>
      </c>
      <c r="BF908" s="104">
        <f>IF(N908="snížená",J908,0)</f>
        <v>0</v>
      </c>
      <c r="BG908" s="104">
        <f>IF(N908="zákl. přenesená",J908,0)</f>
        <v>0</v>
      </c>
      <c r="BH908" s="104">
        <f>IF(N908="sníž. přenesená",J908,0)</f>
        <v>0</v>
      </c>
      <c r="BI908" s="104">
        <f>IF(N908="nulová",J908,0)</f>
        <v>0</v>
      </c>
      <c r="BJ908" s="5" t="s">
        <v>76</v>
      </c>
      <c r="BK908" s="104">
        <f>ROUND(I908*H908,2)</f>
        <v>0</v>
      </c>
      <c r="BL908" s="5" t="s">
        <v>230</v>
      </c>
      <c r="BM908" s="103" t="s">
        <v>1026</v>
      </c>
    </row>
    <row r="909" spans="1:65" s="15" customFormat="1" ht="16.5" customHeight="1">
      <c r="A909" s="12"/>
      <c r="B909" s="13"/>
      <c r="C909" s="92" t="s">
        <v>671</v>
      </c>
      <c r="D909" s="92" t="s">
        <v>178</v>
      </c>
      <c r="E909" s="93" t="s">
        <v>1027</v>
      </c>
      <c r="F909" s="94" t="s">
        <v>1028</v>
      </c>
      <c r="G909" s="95" t="s">
        <v>259</v>
      </c>
      <c r="H909" s="96">
        <v>1</v>
      </c>
      <c r="I909" s="1">
        <v>0</v>
      </c>
      <c r="J909" s="97">
        <f>ROUND(I909*H909,2)</f>
        <v>0</v>
      </c>
      <c r="K909" s="95" t="s">
        <v>1898</v>
      </c>
      <c r="L909" s="13"/>
      <c r="M909" s="98" t="s">
        <v>1</v>
      </c>
      <c r="N909" s="99" t="s">
        <v>37</v>
      </c>
      <c r="O909" s="100"/>
      <c r="P909" s="101">
        <f>O909*H909</f>
        <v>0</v>
      </c>
      <c r="Q909" s="101">
        <v>0</v>
      </c>
      <c r="R909" s="101">
        <f>Q909*H909</f>
        <v>0</v>
      </c>
      <c r="S909" s="101">
        <v>0</v>
      </c>
      <c r="T909" s="102">
        <f>S909*H909</f>
        <v>0</v>
      </c>
      <c r="U909" s="12"/>
      <c r="V909" s="12"/>
      <c r="W909" s="12"/>
      <c r="X909" s="12"/>
      <c r="Y909" s="12"/>
      <c r="Z909" s="12"/>
      <c r="AA909" s="12"/>
      <c r="AB909" s="12"/>
      <c r="AC909" s="12"/>
      <c r="AD909" s="12"/>
      <c r="AE909" s="12"/>
      <c r="AR909" s="103" t="s">
        <v>230</v>
      </c>
      <c r="AT909" s="103" t="s">
        <v>178</v>
      </c>
      <c r="AU909" s="103" t="s">
        <v>80</v>
      </c>
      <c r="AY909" s="5" t="s">
        <v>176</v>
      </c>
      <c r="BE909" s="104">
        <f>IF(N909="základní",J909,0)</f>
        <v>0</v>
      </c>
      <c r="BF909" s="104">
        <f>IF(N909="snížená",J909,0)</f>
        <v>0</v>
      </c>
      <c r="BG909" s="104">
        <f>IF(N909="zákl. přenesená",J909,0)</f>
        <v>0</v>
      </c>
      <c r="BH909" s="104">
        <f>IF(N909="sníž. přenesená",J909,0)</f>
        <v>0</v>
      </c>
      <c r="BI909" s="104">
        <f>IF(N909="nulová",J909,0)</f>
        <v>0</v>
      </c>
      <c r="BJ909" s="5" t="s">
        <v>76</v>
      </c>
      <c r="BK909" s="104">
        <f>ROUND(I909*H909,2)</f>
        <v>0</v>
      </c>
      <c r="BL909" s="5" t="s">
        <v>230</v>
      </c>
      <c r="BM909" s="103" t="s">
        <v>1029</v>
      </c>
    </row>
    <row r="910" spans="2:51" s="167" customFormat="1" ht="12">
      <c r="B910" s="168"/>
      <c r="D910" s="105" t="s">
        <v>186</v>
      </c>
      <c r="E910" s="169" t="s">
        <v>1</v>
      </c>
      <c r="F910" s="170" t="s">
        <v>1030</v>
      </c>
      <c r="H910" s="169" t="s">
        <v>1</v>
      </c>
      <c r="K910" s="236"/>
      <c r="L910" s="168"/>
      <c r="M910" s="171"/>
      <c r="N910" s="172"/>
      <c r="O910" s="172"/>
      <c r="P910" s="172"/>
      <c r="Q910" s="172"/>
      <c r="R910" s="172"/>
      <c r="S910" s="172"/>
      <c r="T910" s="173"/>
      <c r="AT910" s="169" t="s">
        <v>186</v>
      </c>
      <c r="AU910" s="169" t="s">
        <v>80</v>
      </c>
      <c r="AV910" s="167" t="s">
        <v>76</v>
      </c>
      <c r="AW910" s="167" t="s">
        <v>29</v>
      </c>
      <c r="AX910" s="167" t="s">
        <v>72</v>
      </c>
      <c r="AY910" s="169" t="s">
        <v>176</v>
      </c>
    </row>
    <row r="911" spans="2:51" s="174" customFormat="1" ht="12">
      <c r="B911" s="175"/>
      <c r="D911" s="105" t="s">
        <v>186</v>
      </c>
      <c r="E911" s="176" t="s">
        <v>1</v>
      </c>
      <c r="F911" s="177" t="s">
        <v>1031</v>
      </c>
      <c r="H911" s="178">
        <v>1</v>
      </c>
      <c r="K911" s="237"/>
      <c r="L911" s="175"/>
      <c r="M911" s="179"/>
      <c r="N911" s="180"/>
      <c r="O911" s="180"/>
      <c r="P911" s="180"/>
      <c r="Q911" s="180"/>
      <c r="R911" s="180"/>
      <c r="S911" s="180"/>
      <c r="T911" s="181"/>
      <c r="AT911" s="176" t="s">
        <v>186</v>
      </c>
      <c r="AU911" s="176" t="s">
        <v>80</v>
      </c>
      <c r="AV911" s="174" t="s">
        <v>80</v>
      </c>
      <c r="AW911" s="174" t="s">
        <v>29</v>
      </c>
      <c r="AX911" s="174" t="s">
        <v>72</v>
      </c>
      <c r="AY911" s="176" t="s">
        <v>176</v>
      </c>
    </row>
    <row r="912" spans="2:51" s="182" customFormat="1" ht="12">
      <c r="B912" s="183"/>
      <c r="D912" s="105" t="s">
        <v>186</v>
      </c>
      <c r="E912" s="184" t="s">
        <v>1</v>
      </c>
      <c r="F912" s="185" t="s">
        <v>191</v>
      </c>
      <c r="H912" s="186">
        <v>1</v>
      </c>
      <c r="K912" s="238"/>
      <c r="L912" s="183"/>
      <c r="M912" s="187"/>
      <c r="N912" s="188"/>
      <c r="O912" s="188"/>
      <c r="P912" s="188"/>
      <c r="Q912" s="188"/>
      <c r="R912" s="188"/>
      <c r="S912" s="188"/>
      <c r="T912" s="189"/>
      <c r="AT912" s="184" t="s">
        <v>186</v>
      </c>
      <c r="AU912" s="184" t="s">
        <v>80</v>
      </c>
      <c r="AV912" s="182" t="s">
        <v>86</v>
      </c>
      <c r="AW912" s="182" t="s">
        <v>29</v>
      </c>
      <c r="AX912" s="182" t="s">
        <v>76</v>
      </c>
      <c r="AY912" s="184" t="s">
        <v>176</v>
      </c>
    </row>
    <row r="913" spans="1:65" s="15" customFormat="1" ht="24.2" customHeight="1">
      <c r="A913" s="12"/>
      <c r="B913" s="13"/>
      <c r="C913" s="190" t="s">
        <v>1032</v>
      </c>
      <c r="D913" s="190" t="s">
        <v>265</v>
      </c>
      <c r="E913" s="191" t="s">
        <v>1033</v>
      </c>
      <c r="F913" s="192" t="s">
        <v>1034</v>
      </c>
      <c r="G913" s="193" t="s">
        <v>259</v>
      </c>
      <c r="H913" s="194">
        <v>1</v>
      </c>
      <c r="I913" s="2">
        <v>0</v>
      </c>
      <c r="J913" s="195">
        <f>ROUND(I913*H913,2)</f>
        <v>0</v>
      </c>
      <c r="K913" s="193" t="s">
        <v>1898</v>
      </c>
      <c r="L913" s="196"/>
      <c r="M913" s="197" t="s">
        <v>1</v>
      </c>
      <c r="N913" s="198" t="s">
        <v>37</v>
      </c>
      <c r="O913" s="100"/>
      <c r="P913" s="101">
        <f>O913*H913</f>
        <v>0</v>
      </c>
      <c r="Q913" s="101">
        <v>0</v>
      </c>
      <c r="R913" s="101">
        <f>Q913*H913</f>
        <v>0</v>
      </c>
      <c r="S913" s="101">
        <v>0</v>
      </c>
      <c r="T913" s="102">
        <f>S913*H913</f>
        <v>0</v>
      </c>
      <c r="U913" s="12"/>
      <c r="V913" s="12"/>
      <c r="W913" s="12"/>
      <c r="X913" s="12"/>
      <c r="Y913" s="12"/>
      <c r="Z913" s="12"/>
      <c r="AA913" s="12"/>
      <c r="AB913" s="12"/>
      <c r="AC913" s="12"/>
      <c r="AD913" s="12"/>
      <c r="AE913" s="12"/>
      <c r="AR913" s="103" t="s">
        <v>304</v>
      </c>
      <c r="AT913" s="103" t="s">
        <v>265</v>
      </c>
      <c r="AU913" s="103" t="s">
        <v>80</v>
      </c>
      <c r="AY913" s="5" t="s">
        <v>176</v>
      </c>
      <c r="BE913" s="104">
        <f>IF(N913="základní",J913,0)</f>
        <v>0</v>
      </c>
      <c r="BF913" s="104">
        <f>IF(N913="snížená",J913,0)</f>
        <v>0</v>
      </c>
      <c r="BG913" s="104">
        <f>IF(N913="zákl. přenesená",J913,0)</f>
        <v>0</v>
      </c>
      <c r="BH913" s="104">
        <f>IF(N913="sníž. přenesená",J913,0)</f>
        <v>0</v>
      </c>
      <c r="BI913" s="104">
        <f>IF(N913="nulová",J913,0)</f>
        <v>0</v>
      </c>
      <c r="BJ913" s="5" t="s">
        <v>76</v>
      </c>
      <c r="BK913" s="104">
        <f>ROUND(I913*H913,2)</f>
        <v>0</v>
      </c>
      <c r="BL913" s="5" t="s">
        <v>230</v>
      </c>
      <c r="BM913" s="103" t="s">
        <v>1035</v>
      </c>
    </row>
    <row r="914" spans="1:65" s="15" customFormat="1" ht="24.2" customHeight="1">
      <c r="A914" s="12"/>
      <c r="B914" s="13"/>
      <c r="C914" s="92" t="s">
        <v>675</v>
      </c>
      <c r="D914" s="92" t="s">
        <v>178</v>
      </c>
      <c r="E914" s="93" t="s">
        <v>1036</v>
      </c>
      <c r="F914" s="94" t="s">
        <v>1037</v>
      </c>
      <c r="G914" s="95" t="s">
        <v>221</v>
      </c>
      <c r="H914" s="96">
        <v>4.235</v>
      </c>
      <c r="I914" s="1">
        <v>0</v>
      </c>
      <c r="J914" s="97">
        <f>ROUND(I914*H914,2)</f>
        <v>0</v>
      </c>
      <c r="K914" s="95" t="s">
        <v>182</v>
      </c>
      <c r="L914" s="13"/>
      <c r="M914" s="98" t="s">
        <v>1</v>
      </c>
      <c r="N914" s="99" t="s">
        <v>37</v>
      </c>
      <c r="O914" s="100"/>
      <c r="P914" s="101">
        <f>O914*H914</f>
        <v>0</v>
      </c>
      <c r="Q914" s="101">
        <v>0</v>
      </c>
      <c r="R914" s="101">
        <f>Q914*H914</f>
        <v>0</v>
      </c>
      <c r="S914" s="101">
        <v>0</v>
      </c>
      <c r="T914" s="102">
        <f>S914*H914</f>
        <v>0</v>
      </c>
      <c r="U914" s="12"/>
      <c r="V914" s="12"/>
      <c r="W914" s="12"/>
      <c r="X914" s="12"/>
      <c r="Y914" s="12"/>
      <c r="Z914" s="12"/>
      <c r="AA914" s="12"/>
      <c r="AB914" s="12"/>
      <c r="AC914" s="12"/>
      <c r="AD914" s="12"/>
      <c r="AE914" s="12"/>
      <c r="AR914" s="103" t="s">
        <v>230</v>
      </c>
      <c r="AT914" s="103" t="s">
        <v>178</v>
      </c>
      <c r="AU914" s="103" t="s">
        <v>80</v>
      </c>
      <c r="AY914" s="5" t="s">
        <v>176</v>
      </c>
      <c r="BE914" s="104">
        <f>IF(N914="základní",J914,0)</f>
        <v>0</v>
      </c>
      <c r="BF914" s="104">
        <f>IF(N914="snížená",J914,0)</f>
        <v>0</v>
      </c>
      <c r="BG914" s="104">
        <f>IF(N914="zákl. přenesená",J914,0)</f>
        <v>0</v>
      </c>
      <c r="BH914" s="104">
        <f>IF(N914="sníž. přenesená",J914,0)</f>
        <v>0</v>
      </c>
      <c r="BI914" s="104">
        <f>IF(N914="nulová",J914,0)</f>
        <v>0</v>
      </c>
      <c r="BJ914" s="5" t="s">
        <v>76</v>
      </c>
      <c r="BK914" s="104">
        <f>ROUND(I914*H914,2)</f>
        <v>0</v>
      </c>
      <c r="BL914" s="5" t="s">
        <v>230</v>
      </c>
      <c r="BM914" s="103" t="s">
        <v>1038</v>
      </c>
    </row>
    <row r="915" spans="2:63" s="79" customFormat="1" ht="22.7" customHeight="1">
      <c r="B915" s="80"/>
      <c r="D915" s="81" t="s">
        <v>71</v>
      </c>
      <c r="E915" s="90" t="s">
        <v>1039</v>
      </c>
      <c r="F915" s="90" t="s">
        <v>1040</v>
      </c>
      <c r="J915" s="91">
        <f>BK915</f>
        <v>0</v>
      </c>
      <c r="K915" s="88"/>
      <c r="L915" s="80"/>
      <c r="M915" s="84"/>
      <c r="N915" s="85"/>
      <c r="O915" s="85"/>
      <c r="P915" s="86">
        <f>SUM(P916:P941)</f>
        <v>0</v>
      </c>
      <c r="Q915" s="85"/>
      <c r="R915" s="86">
        <f>SUM(R916:R941)</f>
        <v>0</v>
      </c>
      <c r="S915" s="85"/>
      <c r="T915" s="87">
        <f>SUM(T916:T941)</f>
        <v>0</v>
      </c>
      <c r="AR915" s="81" t="s">
        <v>80</v>
      </c>
      <c r="AT915" s="88" t="s">
        <v>71</v>
      </c>
      <c r="AU915" s="88" t="s">
        <v>76</v>
      </c>
      <c r="AY915" s="81" t="s">
        <v>176</v>
      </c>
      <c r="BK915" s="89">
        <f>SUM(BK916:BK941)</f>
        <v>0</v>
      </c>
    </row>
    <row r="916" spans="1:65" s="15" customFormat="1" ht="37.7" customHeight="1">
      <c r="A916" s="12"/>
      <c r="B916" s="13"/>
      <c r="C916" s="92" t="s">
        <v>1041</v>
      </c>
      <c r="D916" s="92" t="s">
        <v>178</v>
      </c>
      <c r="E916" s="93" t="s">
        <v>1042</v>
      </c>
      <c r="F916" s="94" t="s">
        <v>1043</v>
      </c>
      <c r="G916" s="95" t="s">
        <v>181</v>
      </c>
      <c r="H916" s="96">
        <v>103.772</v>
      </c>
      <c r="I916" s="1">
        <v>0</v>
      </c>
      <c r="J916" s="97">
        <f>ROUND(I916*H916,2)</f>
        <v>0</v>
      </c>
      <c r="K916" s="95" t="s">
        <v>182</v>
      </c>
      <c r="L916" s="13"/>
      <c r="M916" s="98" t="s">
        <v>1</v>
      </c>
      <c r="N916" s="99" t="s">
        <v>37</v>
      </c>
      <c r="O916" s="100"/>
      <c r="P916" s="101">
        <f>O916*H916</f>
        <v>0</v>
      </c>
      <c r="Q916" s="101">
        <v>0</v>
      </c>
      <c r="R916" s="101">
        <f>Q916*H916</f>
        <v>0</v>
      </c>
      <c r="S916" s="101">
        <v>0</v>
      </c>
      <c r="T916" s="102">
        <f>S916*H916</f>
        <v>0</v>
      </c>
      <c r="U916" s="12"/>
      <c r="V916" s="12"/>
      <c r="W916" s="12"/>
      <c r="X916" s="12"/>
      <c r="Y916" s="12"/>
      <c r="Z916" s="12"/>
      <c r="AA916" s="12"/>
      <c r="AB916" s="12"/>
      <c r="AC916" s="12"/>
      <c r="AD916" s="12"/>
      <c r="AE916" s="12"/>
      <c r="AR916" s="103" t="s">
        <v>230</v>
      </c>
      <c r="AT916" s="103" t="s">
        <v>178</v>
      </c>
      <c r="AU916" s="103" t="s">
        <v>80</v>
      </c>
      <c r="AY916" s="5" t="s">
        <v>176</v>
      </c>
      <c r="BE916" s="104">
        <f>IF(N916="základní",J916,0)</f>
        <v>0</v>
      </c>
      <c r="BF916" s="104">
        <f>IF(N916="snížená",J916,0)</f>
        <v>0</v>
      </c>
      <c r="BG916" s="104">
        <f>IF(N916="zákl. přenesená",J916,0)</f>
        <v>0</v>
      </c>
      <c r="BH916" s="104">
        <f>IF(N916="sníž. přenesená",J916,0)</f>
        <v>0</v>
      </c>
      <c r="BI916" s="104">
        <f>IF(N916="nulová",J916,0)</f>
        <v>0</v>
      </c>
      <c r="BJ916" s="5" t="s">
        <v>76</v>
      </c>
      <c r="BK916" s="104">
        <f>ROUND(I916*H916,2)</f>
        <v>0</v>
      </c>
      <c r="BL916" s="5" t="s">
        <v>230</v>
      </c>
      <c r="BM916" s="103" t="s">
        <v>1044</v>
      </c>
    </row>
    <row r="917" spans="2:51" s="167" customFormat="1" ht="12">
      <c r="B917" s="168"/>
      <c r="D917" s="105" t="s">
        <v>186</v>
      </c>
      <c r="E917" s="169" t="s">
        <v>1</v>
      </c>
      <c r="F917" s="170" t="s">
        <v>1007</v>
      </c>
      <c r="H917" s="169" t="s">
        <v>1</v>
      </c>
      <c r="K917" s="236"/>
      <c r="L917" s="168"/>
      <c r="M917" s="171"/>
      <c r="N917" s="172"/>
      <c r="O917" s="172"/>
      <c r="P917" s="172"/>
      <c r="Q917" s="172"/>
      <c r="R917" s="172"/>
      <c r="S917" s="172"/>
      <c r="T917" s="173"/>
      <c r="AT917" s="169" t="s">
        <v>186</v>
      </c>
      <c r="AU917" s="169" t="s">
        <v>80</v>
      </c>
      <c r="AV917" s="167" t="s">
        <v>76</v>
      </c>
      <c r="AW917" s="167" t="s">
        <v>29</v>
      </c>
      <c r="AX917" s="167" t="s">
        <v>72</v>
      </c>
      <c r="AY917" s="169" t="s">
        <v>176</v>
      </c>
    </row>
    <row r="918" spans="2:51" s="167" customFormat="1" ht="12">
      <c r="B918" s="168"/>
      <c r="D918" s="105" t="s">
        <v>186</v>
      </c>
      <c r="E918" s="169" t="s">
        <v>1</v>
      </c>
      <c r="F918" s="170" t="s">
        <v>1045</v>
      </c>
      <c r="H918" s="169" t="s">
        <v>1</v>
      </c>
      <c r="K918" s="236"/>
      <c r="L918" s="168"/>
      <c r="M918" s="171"/>
      <c r="N918" s="172"/>
      <c r="O918" s="172"/>
      <c r="P918" s="172"/>
      <c r="Q918" s="172"/>
      <c r="R918" s="172"/>
      <c r="S918" s="172"/>
      <c r="T918" s="173"/>
      <c r="AT918" s="169" t="s">
        <v>186</v>
      </c>
      <c r="AU918" s="169" t="s">
        <v>80</v>
      </c>
      <c r="AV918" s="167" t="s">
        <v>76</v>
      </c>
      <c r="AW918" s="167" t="s">
        <v>29</v>
      </c>
      <c r="AX918" s="167" t="s">
        <v>72</v>
      </c>
      <c r="AY918" s="169" t="s">
        <v>176</v>
      </c>
    </row>
    <row r="919" spans="2:51" s="174" customFormat="1" ht="12">
      <c r="B919" s="175"/>
      <c r="D919" s="105" t="s">
        <v>186</v>
      </c>
      <c r="E919" s="176" t="s">
        <v>1</v>
      </c>
      <c r="F919" s="177" t="s">
        <v>1009</v>
      </c>
      <c r="H919" s="178">
        <v>82.432</v>
      </c>
      <c r="K919" s="237"/>
      <c r="L919" s="175"/>
      <c r="M919" s="179"/>
      <c r="N919" s="180"/>
      <c r="O919" s="180"/>
      <c r="P919" s="180"/>
      <c r="Q919" s="180"/>
      <c r="R919" s="180"/>
      <c r="S919" s="180"/>
      <c r="T919" s="181"/>
      <c r="AT919" s="176" t="s">
        <v>186</v>
      </c>
      <c r="AU919" s="176" t="s">
        <v>80</v>
      </c>
      <c r="AV919" s="174" t="s">
        <v>80</v>
      </c>
      <c r="AW919" s="174" t="s">
        <v>29</v>
      </c>
      <c r="AX919" s="174" t="s">
        <v>72</v>
      </c>
      <c r="AY919" s="176" t="s">
        <v>176</v>
      </c>
    </row>
    <row r="920" spans="2:51" s="174" customFormat="1" ht="12">
      <c r="B920" s="175"/>
      <c r="D920" s="105" t="s">
        <v>186</v>
      </c>
      <c r="E920" s="176" t="s">
        <v>1</v>
      </c>
      <c r="F920" s="177" t="s">
        <v>1011</v>
      </c>
      <c r="H920" s="178">
        <v>21.34</v>
      </c>
      <c r="K920" s="237"/>
      <c r="L920" s="175"/>
      <c r="M920" s="179"/>
      <c r="N920" s="180"/>
      <c r="O920" s="180"/>
      <c r="P920" s="180"/>
      <c r="Q920" s="180"/>
      <c r="R920" s="180"/>
      <c r="S920" s="180"/>
      <c r="T920" s="181"/>
      <c r="AT920" s="176" t="s">
        <v>186</v>
      </c>
      <c r="AU920" s="176" t="s">
        <v>80</v>
      </c>
      <c r="AV920" s="174" t="s">
        <v>80</v>
      </c>
      <c r="AW920" s="174" t="s">
        <v>29</v>
      </c>
      <c r="AX920" s="174" t="s">
        <v>72</v>
      </c>
      <c r="AY920" s="176" t="s">
        <v>176</v>
      </c>
    </row>
    <row r="921" spans="2:51" s="182" customFormat="1" ht="12">
      <c r="B921" s="183"/>
      <c r="D921" s="105" t="s">
        <v>186</v>
      </c>
      <c r="E921" s="184" t="s">
        <v>1</v>
      </c>
      <c r="F921" s="185" t="s">
        <v>191</v>
      </c>
      <c r="H921" s="186">
        <v>103.772</v>
      </c>
      <c r="K921" s="238"/>
      <c r="L921" s="183"/>
      <c r="M921" s="187"/>
      <c r="N921" s="188"/>
      <c r="O921" s="188"/>
      <c r="P921" s="188"/>
      <c r="Q921" s="188"/>
      <c r="R921" s="188"/>
      <c r="S921" s="188"/>
      <c r="T921" s="189"/>
      <c r="AT921" s="184" t="s">
        <v>186</v>
      </c>
      <c r="AU921" s="184" t="s">
        <v>80</v>
      </c>
      <c r="AV921" s="182" t="s">
        <v>86</v>
      </c>
      <c r="AW921" s="182" t="s">
        <v>29</v>
      </c>
      <c r="AX921" s="182" t="s">
        <v>76</v>
      </c>
      <c r="AY921" s="184" t="s">
        <v>176</v>
      </c>
    </row>
    <row r="922" spans="1:65" s="15" customFormat="1" ht="24.2" customHeight="1">
      <c r="A922" s="12"/>
      <c r="B922" s="13"/>
      <c r="C922" s="190" t="s">
        <v>681</v>
      </c>
      <c r="D922" s="190" t="s">
        <v>265</v>
      </c>
      <c r="E922" s="191" t="s">
        <v>1046</v>
      </c>
      <c r="F922" s="192" t="s">
        <v>1047</v>
      </c>
      <c r="G922" s="193" t="s">
        <v>181</v>
      </c>
      <c r="H922" s="194">
        <v>108.961</v>
      </c>
      <c r="I922" s="2">
        <v>0</v>
      </c>
      <c r="J922" s="195">
        <f>ROUND(I922*H922,2)</f>
        <v>0</v>
      </c>
      <c r="K922" s="193" t="s">
        <v>182</v>
      </c>
      <c r="L922" s="196"/>
      <c r="M922" s="197" t="s">
        <v>1</v>
      </c>
      <c r="N922" s="198" t="s">
        <v>37</v>
      </c>
      <c r="O922" s="100"/>
      <c r="P922" s="101">
        <f>O922*H922</f>
        <v>0</v>
      </c>
      <c r="Q922" s="101">
        <v>0</v>
      </c>
      <c r="R922" s="101">
        <f>Q922*H922</f>
        <v>0</v>
      </c>
      <c r="S922" s="101">
        <v>0</v>
      </c>
      <c r="T922" s="102">
        <f>S922*H922</f>
        <v>0</v>
      </c>
      <c r="U922" s="12"/>
      <c r="V922" s="12"/>
      <c r="W922" s="12"/>
      <c r="X922" s="12"/>
      <c r="Y922" s="12"/>
      <c r="Z922" s="12"/>
      <c r="AA922" s="12"/>
      <c r="AB922" s="12"/>
      <c r="AC922" s="12"/>
      <c r="AD922" s="12"/>
      <c r="AE922" s="12"/>
      <c r="AR922" s="103" t="s">
        <v>304</v>
      </c>
      <c r="AT922" s="103" t="s">
        <v>265</v>
      </c>
      <c r="AU922" s="103" t="s">
        <v>80</v>
      </c>
      <c r="AY922" s="5" t="s">
        <v>176</v>
      </c>
      <c r="BE922" s="104">
        <f>IF(N922="základní",J922,0)</f>
        <v>0</v>
      </c>
      <c r="BF922" s="104">
        <f>IF(N922="snížená",J922,0)</f>
        <v>0</v>
      </c>
      <c r="BG922" s="104">
        <f>IF(N922="zákl. přenesená",J922,0)</f>
        <v>0</v>
      </c>
      <c r="BH922" s="104">
        <f>IF(N922="sníž. přenesená",J922,0)</f>
        <v>0</v>
      </c>
      <c r="BI922" s="104">
        <f>IF(N922="nulová",J922,0)</f>
        <v>0</v>
      </c>
      <c r="BJ922" s="5" t="s">
        <v>76</v>
      </c>
      <c r="BK922" s="104">
        <f>ROUND(I922*H922,2)</f>
        <v>0</v>
      </c>
      <c r="BL922" s="5" t="s">
        <v>230</v>
      </c>
      <c r="BM922" s="103" t="s">
        <v>1048</v>
      </c>
    </row>
    <row r="923" spans="2:51" s="174" customFormat="1" ht="12">
      <c r="B923" s="175"/>
      <c r="D923" s="105" t="s">
        <v>186</v>
      </c>
      <c r="E923" s="176" t="s">
        <v>1</v>
      </c>
      <c r="F923" s="177" t="s">
        <v>1049</v>
      </c>
      <c r="H923" s="178">
        <v>108.961</v>
      </c>
      <c r="K923" s="237"/>
      <c r="L923" s="175"/>
      <c r="M923" s="179"/>
      <c r="N923" s="180"/>
      <c r="O923" s="180"/>
      <c r="P923" s="180"/>
      <c r="Q923" s="180"/>
      <c r="R923" s="180"/>
      <c r="S923" s="180"/>
      <c r="T923" s="181"/>
      <c r="AT923" s="176" t="s">
        <v>186</v>
      </c>
      <c r="AU923" s="176" t="s">
        <v>80</v>
      </c>
      <c r="AV923" s="174" t="s">
        <v>80</v>
      </c>
      <c r="AW923" s="174" t="s">
        <v>29</v>
      </c>
      <c r="AX923" s="174" t="s">
        <v>72</v>
      </c>
      <c r="AY923" s="176" t="s">
        <v>176</v>
      </c>
    </row>
    <row r="924" spans="2:51" s="182" customFormat="1" ht="12">
      <c r="B924" s="183"/>
      <c r="D924" s="105" t="s">
        <v>186</v>
      </c>
      <c r="E924" s="184" t="s">
        <v>1</v>
      </c>
      <c r="F924" s="185" t="s">
        <v>191</v>
      </c>
      <c r="H924" s="186">
        <v>108.961</v>
      </c>
      <c r="K924" s="238"/>
      <c r="L924" s="183"/>
      <c r="M924" s="187"/>
      <c r="N924" s="188"/>
      <c r="O924" s="188"/>
      <c r="P924" s="188"/>
      <c r="Q924" s="188"/>
      <c r="R924" s="188"/>
      <c r="S924" s="188"/>
      <c r="T924" s="189"/>
      <c r="AT924" s="184" t="s">
        <v>186</v>
      </c>
      <c r="AU924" s="184" t="s">
        <v>80</v>
      </c>
      <c r="AV924" s="182" t="s">
        <v>86</v>
      </c>
      <c r="AW924" s="182" t="s">
        <v>29</v>
      </c>
      <c r="AX924" s="182" t="s">
        <v>76</v>
      </c>
      <c r="AY924" s="184" t="s">
        <v>176</v>
      </c>
    </row>
    <row r="925" spans="1:65" s="15" customFormat="1" ht="24.2" customHeight="1">
      <c r="A925" s="12"/>
      <c r="B925" s="13"/>
      <c r="C925" s="92" t="s">
        <v>1050</v>
      </c>
      <c r="D925" s="92" t="s">
        <v>178</v>
      </c>
      <c r="E925" s="93" t="s">
        <v>1051</v>
      </c>
      <c r="F925" s="94" t="s">
        <v>1052</v>
      </c>
      <c r="G925" s="95" t="s">
        <v>181</v>
      </c>
      <c r="H925" s="96">
        <v>818.997</v>
      </c>
      <c r="I925" s="1">
        <v>0</v>
      </c>
      <c r="J925" s="97">
        <f>ROUND(I925*H925,2)</f>
        <v>0</v>
      </c>
      <c r="K925" s="95" t="s">
        <v>182</v>
      </c>
      <c r="L925" s="13"/>
      <c r="M925" s="98" t="s">
        <v>1</v>
      </c>
      <c r="N925" s="99" t="s">
        <v>37</v>
      </c>
      <c r="O925" s="100"/>
      <c r="P925" s="101">
        <f>O925*H925</f>
        <v>0</v>
      </c>
      <c r="Q925" s="101">
        <v>0</v>
      </c>
      <c r="R925" s="101">
        <f>Q925*H925</f>
        <v>0</v>
      </c>
      <c r="S925" s="101">
        <v>0</v>
      </c>
      <c r="T925" s="102">
        <f>S925*H925</f>
        <v>0</v>
      </c>
      <c r="U925" s="12"/>
      <c r="V925" s="12"/>
      <c r="W925" s="12"/>
      <c r="X925" s="12"/>
      <c r="Y925" s="12"/>
      <c r="Z925" s="12"/>
      <c r="AA925" s="12"/>
      <c r="AB925" s="12"/>
      <c r="AC925" s="12"/>
      <c r="AD925" s="12"/>
      <c r="AE925" s="12"/>
      <c r="AR925" s="103" t="s">
        <v>230</v>
      </c>
      <c r="AT925" s="103" t="s">
        <v>178</v>
      </c>
      <c r="AU925" s="103" t="s">
        <v>80</v>
      </c>
      <c r="AY925" s="5" t="s">
        <v>176</v>
      </c>
      <c r="BE925" s="104">
        <f>IF(N925="základní",J925,0)</f>
        <v>0</v>
      </c>
      <c r="BF925" s="104">
        <f>IF(N925="snížená",J925,0)</f>
        <v>0</v>
      </c>
      <c r="BG925" s="104">
        <f>IF(N925="zákl. přenesená",J925,0)</f>
        <v>0</v>
      </c>
      <c r="BH925" s="104">
        <f>IF(N925="sníž. přenesená",J925,0)</f>
        <v>0</v>
      </c>
      <c r="BI925" s="104">
        <f>IF(N925="nulová",J925,0)</f>
        <v>0</v>
      </c>
      <c r="BJ925" s="5" t="s">
        <v>76</v>
      </c>
      <c r="BK925" s="104">
        <f>ROUND(I925*H925,2)</f>
        <v>0</v>
      </c>
      <c r="BL925" s="5" t="s">
        <v>230</v>
      </c>
      <c r="BM925" s="103" t="s">
        <v>1053</v>
      </c>
    </row>
    <row r="926" spans="2:51" s="167" customFormat="1" ht="12">
      <c r="B926" s="168"/>
      <c r="D926" s="105" t="s">
        <v>186</v>
      </c>
      <c r="E926" s="169" t="s">
        <v>1</v>
      </c>
      <c r="F926" s="170" t="s">
        <v>929</v>
      </c>
      <c r="H926" s="169" t="s">
        <v>1</v>
      </c>
      <c r="K926" s="236"/>
      <c r="L926" s="168"/>
      <c r="M926" s="171"/>
      <c r="N926" s="172"/>
      <c r="O926" s="172"/>
      <c r="P926" s="172"/>
      <c r="Q926" s="172"/>
      <c r="R926" s="172"/>
      <c r="S926" s="172"/>
      <c r="T926" s="173"/>
      <c r="AT926" s="169" t="s">
        <v>186</v>
      </c>
      <c r="AU926" s="169" t="s">
        <v>80</v>
      </c>
      <c r="AV926" s="167" t="s">
        <v>76</v>
      </c>
      <c r="AW926" s="167" t="s">
        <v>29</v>
      </c>
      <c r="AX926" s="167" t="s">
        <v>72</v>
      </c>
      <c r="AY926" s="169" t="s">
        <v>176</v>
      </c>
    </row>
    <row r="927" spans="2:51" s="174" customFormat="1" ht="12">
      <c r="B927" s="175"/>
      <c r="D927" s="105" t="s">
        <v>186</v>
      </c>
      <c r="E927" s="176" t="s">
        <v>1</v>
      </c>
      <c r="F927" s="177" t="s">
        <v>982</v>
      </c>
      <c r="H927" s="178">
        <v>732.154</v>
      </c>
      <c r="K927" s="237"/>
      <c r="L927" s="175"/>
      <c r="M927" s="179"/>
      <c r="N927" s="180"/>
      <c r="O927" s="180"/>
      <c r="P927" s="180"/>
      <c r="Q927" s="180"/>
      <c r="R927" s="180"/>
      <c r="S927" s="180"/>
      <c r="T927" s="181"/>
      <c r="AT927" s="176" t="s">
        <v>186</v>
      </c>
      <c r="AU927" s="176" t="s">
        <v>80</v>
      </c>
      <c r="AV927" s="174" t="s">
        <v>80</v>
      </c>
      <c r="AW927" s="174" t="s">
        <v>29</v>
      </c>
      <c r="AX927" s="174" t="s">
        <v>72</v>
      </c>
      <c r="AY927" s="176" t="s">
        <v>176</v>
      </c>
    </row>
    <row r="928" spans="2:51" s="174" customFormat="1" ht="12">
      <c r="B928" s="175"/>
      <c r="D928" s="105" t="s">
        <v>186</v>
      </c>
      <c r="E928" s="176" t="s">
        <v>1</v>
      </c>
      <c r="F928" s="177" t="s">
        <v>983</v>
      </c>
      <c r="H928" s="178">
        <v>86.843</v>
      </c>
      <c r="K928" s="237"/>
      <c r="L928" s="175"/>
      <c r="M928" s="179"/>
      <c r="N928" s="180"/>
      <c r="O928" s="180"/>
      <c r="P928" s="180"/>
      <c r="Q928" s="180"/>
      <c r="R928" s="180"/>
      <c r="S928" s="180"/>
      <c r="T928" s="181"/>
      <c r="AT928" s="176" t="s">
        <v>186</v>
      </c>
      <c r="AU928" s="176" t="s">
        <v>80</v>
      </c>
      <c r="AV928" s="174" t="s">
        <v>80</v>
      </c>
      <c r="AW928" s="174" t="s">
        <v>29</v>
      </c>
      <c r="AX928" s="174" t="s">
        <v>72</v>
      </c>
      <c r="AY928" s="176" t="s">
        <v>176</v>
      </c>
    </row>
    <row r="929" spans="2:51" s="182" customFormat="1" ht="12">
      <c r="B929" s="183"/>
      <c r="D929" s="105" t="s">
        <v>186</v>
      </c>
      <c r="E929" s="184" t="s">
        <v>1</v>
      </c>
      <c r="F929" s="185" t="s">
        <v>191</v>
      </c>
      <c r="H929" s="186">
        <v>818.997</v>
      </c>
      <c r="K929" s="238"/>
      <c r="L929" s="183"/>
      <c r="M929" s="187"/>
      <c r="N929" s="188"/>
      <c r="O929" s="188"/>
      <c r="P929" s="188"/>
      <c r="Q929" s="188"/>
      <c r="R929" s="188"/>
      <c r="S929" s="188"/>
      <c r="T929" s="189"/>
      <c r="AT929" s="184" t="s">
        <v>186</v>
      </c>
      <c r="AU929" s="184" t="s">
        <v>80</v>
      </c>
      <c r="AV929" s="182" t="s">
        <v>86</v>
      </c>
      <c r="AW929" s="182" t="s">
        <v>29</v>
      </c>
      <c r="AX929" s="182" t="s">
        <v>76</v>
      </c>
      <c r="AY929" s="184" t="s">
        <v>176</v>
      </c>
    </row>
    <row r="930" spans="1:65" s="15" customFormat="1" ht="24.2" customHeight="1">
      <c r="A930" s="12"/>
      <c r="B930" s="13"/>
      <c r="C930" s="190" t="s">
        <v>685</v>
      </c>
      <c r="D930" s="190" t="s">
        <v>265</v>
      </c>
      <c r="E930" s="191" t="s">
        <v>1054</v>
      </c>
      <c r="F930" s="192" t="s">
        <v>1055</v>
      </c>
      <c r="G930" s="193" t="s">
        <v>181</v>
      </c>
      <c r="H930" s="194">
        <v>1670.754</v>
      </c>
      <c r="I930" s="2">
        <v>0</v>
      </c>
      <c r="J930" s="195">
        <f>ROUND(I930*H930,2)</f>
        <v>0</v>
      </c>
      <c r="K930" s="193" t="s">
        <v>182</v>
      </c>
      <c r="L930" s="196"/>
      <c r="M930" s="197" t="s">
        <v>1</v>
      </c>
      <c r="N930" s="198" t="s">
        <v>37</v>
      </c>
      <c r="O930" s="100"/>
      <c r="P930" s="101">
        <f>O930*H930</f>
        <v>0</v>
      </c>
      <c r="Q930" s="101">
        <v>0</v>
      </c>
      <c r="R930" s="101">
        <f>Q930*H930</f>
        <v>0</v>
      </c>
      <c r="S930" s="101">
        <v>0</v>
      </c>
      <c r="T930" s="102">
        <f>S930*H930</f>
        <v>0</v>
      </c>
      <c r="U930" s="12"/>
      <c r="V930" s="12"/>
      <c r="W930" s="12"/>
      <c r="X930" s="12"/>
      <c r="Y930" s="12"/>
      <c r="Z930" s="12"/>
      <c r="AA930" s="12"/>
      <c r="AB930" s="12"/>
      <c r="AC930" s="12"/>
      <c r="AD930" s="12"/>
      <c r="AE930" s="12"/>
      <c r="AR930" s="103" t="s">
        <v>304</v>
      </c>
      <c r="AT930" s="103" t="s">
        <v>265</v>
      </c>
      <c r="AU930" s="103" t="s">
        <v>80</v>
      </c>
      <c r="AY930" s="5" t="s">
        <v>176</v>
      </c>
      <c r="BE930" s="104">
        <f>IF(N930="základní",J930,0)</f>
        <v>0</v>
      </c>
      <c r="BF930" s="104">
        <f>IF(N930="snížená",J930,0)</f>
        <v>0</v>
      </c>
      <c r="BG930" s="104">
        <f>IF(N930="zákl. přenesená",J930,0)</f>
        <v>0</v>
      </c>
      <c r="BH930" s="104">
        <f>IF(N930="sníž. přenesená",J930,0)</f>
        <v>0</v>
      </c>
      <c r="BI930" s="104">
        <f>IF(N930="nulová",J930,0)</f>
        <v>0</v>
      </c>
      <c r="BJ930" s="5" t="s">
        <v>76</v>
      </c>
      <c r="BK930" s="104">
        <f>ROUND(I930*H930,2)</f>
        <v>0</v>
      </c>
      <c r="BL930" s="5" t="s">
        <v>230</v>
      </c>
      <c r="BM930" s="103" t="s">
        <v>1056</v>
      </c>
    </row>
    <row r="931" spans="2:51" s="174" customFormat="1" ht="12">
      <c r="B931" s="175"/>
      <c r="D931" s="105" t="s">
        <v>186</v>
      </c>
      <c r="E931" s="176" t="s">
        <v>1</v>
      </c>
      <c r="F931" s="177" t="s">
        <v>1057</v>
      </c>
      <c r="H931" s="178">
        <v>1670.754</v>
      </c>
      <c r="K931" s="237"/>
      <c r="L931" s="175"/>
      <c r="M931" s="179"/>
      <c r="N931" s="180"/>
      <c r="O931" s="180"/>
      <c r="P931" s="180"/>
      <c r="Q931" s="180"/>
      <c r="R931" s="180"/>
      <c r="S931" s="180"/>
      <c r="T931" s="181"/>
      <c r="AT931" s="176" t="s">
        <v>186</v>
      </c>
      <c r="AU931" s="176" t="s">
        <v>80</v>
      </c>
      <c r="AV931" s="174" t="s">
        <v>80</v>
      </c>
      <c r="AW931" s="174" t="s">
        <v>29</v>
      </c>
      <c r="AX931" s="174" t="s">
        <v>72</v>
      </c>
      <c r="AY931" s="176" t="s">
        <v>176</v>
      </c>
    </row>
    <row r="932" spans="2:51" s="182" customFormat="1" ht="12">
      <c r="B932" s="183"/>
      <c r="D932" s="105" t="s">
        <v>186</v>
      </c>
      <c r="E932" s="184" t="s">
        <v>1</v>
      </c>
      <c r="F932" s="185" t="s">
        <v>191</v>
      </c>
      <c r="H932" s="186">
        <v>1670.754</v>
      </c>
      <c r="K932" s="238"/>
      <c r="L932" s="183"/>
      <c r="M932" s="187"/>
      <c r="N932" s="188"/>
      <c r="O932" s="188"/>
      <c r="P932" s="188"/>
      <c r="Q932" s="188"/>
      <c r="R932" s="188"/>
      <c r="S932" s="188"/>
      <c r="T932" s="189"/>
      <c r="AT932" s="184" t="s">
        <v>186</v>
      </c>
      <c r="AU932" s="184" t="s">
        <v>80</v>
      </c>
      <c r="AV932" s="182" t="s">
        <v>86</v>
      </c>
      <c r="AW932" s="182" t="s">
        <v>29</v>
      </c>
      <c r="AX932" s="182" t="s">
        <v>76</v>
      </c>
      <c r="AY932" s="184" t="s">
        <v>176</v>
      </c>
    </row>
    <row r="933" spans="1:65" s="15" customFormat="1" ht="24.2" customHeight="1">
      <c r="A933" s="12"/>
      <c r="B933" s="13"/>
      <c r="C933" s="92" t="s">
        <v>1058</v>
      </c>
      <c r="D933" s="92" t="s">
        <v>178</v>
      </c>
      <c r="E933" s="93" t="s">
        <v>1059</v>
      </c>
      <c r="F933" s="94" t="s">
        <v>1060</v>
      </c>
      <c r="G933" s="95" t="s">
        <v>181</v>
      </c>
      <c r="H933" s="96">
        <v>818.997</v>
      </c>
      <c r="I933" s="1">
        <v>0</v>
      </c>
      <c r="J933" s="97">
        <f>ROUND(I933*H933,2)</f>
        <v>0</v>
      </c>
      <c r="K933" s="95" t="s">
        <v>182</v>
      </c>
      <c r="L933" s="13"/>
      <c r="M933" s="98" t="s">
        <v>1</v>
      </c>
      <c r="N933" s="99" t="s">
        <v>37</v>
      </c>
      <c r="O933" s="100"/>
      <c r="P933" s="101">
        <f>O933*H933</f>
        <v>0</v>
      </c>
      <c r="Q933" s="101">
        <v>0</v>
      </c>
      <c r="R933" s="101">
        <f>Q933*H933</f>
        <v>0</v>
      </c>
      <c r="S933" s="101">
        <v>0</v>
      </c>
      <c r="T933" s="102">
        <f>S933*H933</f>
        <v>0</v>
      </c>
      <c r="U933" s="12"/>
      <c r="V933" s="12"/>
      <c r="W933" s="12"/>
      <c r="X933" s="12"/>
      <c r="Y933" s="12"/>
      <c r="Z933" s="12"/>
      <c r="AA933" s="12"/>
      <c r="AB933" s="12"/>
      <c r="AC933" s="12"/>
      <c r="AD933" s="12"/>
      <c r="AE933" s="12"/>
      <c r="AR933" s="103" t="s">
        <v>230</v>
      </c>
      <c r="AT933" s="103" t="s">
        <v>178</v>
      </c>
      <c r="AU933" s="103" t="s">
        <v>80</v>
      </c>
      <c r="AY933" s="5" t="s">
        <v>176</v>
      </c>
      <c r="BE933" s="104">
        <f>IF(N933="základní",J933,0)</f>
        <v>0</v>
      </c>
      <c r="BF933" s="104">
        <f>IF(N933="snížená",J933,0)</f>
        <v>0</v>
      </c>
      <c r="BG933" s="104">
        <f>IF(N933="zákl. přenesená",J933,0)</f>
        <v>0</v>
      </c>
      <c r="BH933" s="104">
        <f>IF(N933="sníž. přenesená",J933,0)</f>
        <v>0</v>
      </c>
      <c r="BI933" s="104">
        <f>IF(N933="nulová",J933,0)</f>
        <v>0</v>
      </c>
      <c r="BJ933" s="5" t="s">
        <v>76</v>
      </c>
      <c r="BK933" s="104">
        <f>ROUND(I933*H933,2)</f>
        <v>0</v>
      </c>
      <c r="BL933" s="5" t="s">
        <v>230</v>
      </c>
      <c r="BM933" s="103" t="s">
        <v>1061</v>
      </c>
    </row>
    <row r="934" spans="1:65" s="15" customFormat="1" ht="37.7" customHeight="1">
      <c r="A934" s="12"/>
      <c r="B934" s="13"/>
      <c r="C934" s="92" t="s">
        <v>688</v>
      </c>
      <c r="D934" s="92" t="s">
        <v>178</v>
      </c>
      <c r="E934" s="93" t="s">
        <v>1062</v>
      </c>
      <c r="F934" s="94" t="s">
        <v>1063</v>
      </c>
      <c r="G934" s="95" t="s">
        <v>328</v>
      </c>
      <c r="H934" s="96">
        <v>94.625</v>
      </c>
      <c r="I934" s="1">
        <v>0</v>
      </c>
      <c r="J934" s="97">
        <f>ROUND(I934*H934,2)</f>
        <v>0</v>
      </c>
      <c r="K934" s="95" t="s">
        <v>182</v>
      </c>
      <c r="L934" s="13"/>
      <c r="M934" s="98" t="s">
        <v>1</v>
      </c>
      <c r="N934" s="99" t="s">
        <v>37</v>
      </c>
      <c r="O934" s="100"/>
      <c r="P934" s="101">
        <f>O934*H934</f>
        <v>0</v>
      </c>
      <c r="Q934" s="101">
        <v>0</v>
      </c>
      <c r="R934" s="101">
        <f>Q934*H934</f>
        <v>0</v>
      </c>
      <c r="S934" s="101">
        <v>0</v>
      </c>
      <c r="T934" s="102">
        <f>S934*H934</f>
        <v>0</v>
      </c>
      <c r="U934" s="12"/>
      <c r="V934" s="12"/>
      <c r="W934" s="12"/>
      <c r="X934" s="12"/>
      <c r="Y934" s="12"/>
      <c r="Z934" s="12"/>
      <c r="AA934" s="12"/>
      <c r="AB934" s="12"/>
      <c r="AC934" s="12"/>
      <c r="AD934" s="12"/>
      <c r="AE934" s="12"/>
      <c r="AR934" s="103" t="s">
        <v>230</v>
      </c>
      <c r="AT934" s="103" t="s">
        <v>178</v>
      </c>
      <c r="AU934" s="103" t="s">
        <v>80</v>
      </c>
      <c r="AY934" s="5" t="s">
        <v>176</v>
      </c>
      <c r="BE934" s="104">
        <f>IF(N934="základní",J934,0)</f>
        <v>0</v>
      </c>
      <c r="BF934" s="104">
        <f>IF(N934="snížená",J934,0)</f>
        <v>0</v>
      </c>
      <c r="BG934" s="104">
        <f>IF(N934="zákl. přenesená",J934,0)</f>
        <v>0</v>
      </c>
      <c r="BH934" s="104">
        <f>IF(N934="sníž. přenesená",J934,0)</f>
        <v>0</v>
      </c>
      <c r="BI934" s="104">
        <f>IF(N934="nulová",J934,0)</f>
        <v>0</v>
      </c>
      <c r="BJ934" s="5" t="s">
        <v>76</v>
      </c>
      <c r="BK934" s="104">
        <f>ROUND(I934*H934,2)</f>
        <v>0</v>
      </c>
      <c r="BL934" s="5" t="s">
        <v>230</v>
      </c>
      <c r="BM934" s="103" t="s">
        <v>1064</v>
      </c>
    </row>
    <row r="935" spans="2:51" s="167" customFormat="1" ht="12">
      <c r="B935" s="168"/>
      <c r="D935" s="105" t="s">
        <v>186</v>
      </c>
      <c r="E935" s="169" t="s">
        <v>1</v>
      </c>
      <c r="F935" s="170" t="s">
        <v>929</v>
      </c>
      <c r="H935" s="169" t="s">
        <v>1</v>
      </c>
      <c r="K935" s="236"/>
      <c r="L935" s="168"/>
      <c r="M935" s="171"/>
      <c r="N935" s="172"/>
      <c r="O935" s="172"/>
      <c r="P935" s="172"/>
      <c r="Q935" s="172"/>
      <c r="R935" s="172"/>
      <c r="S935" s="172"/>
      <c r="T935" s="173"/>
      <c r="AT935" s="169" t="s">
        <v>186</v>
      </c>
      <c r="AU935" s="169" t="s">
        <v>80</v>
      </c>
      <c r="AV935" s="167" t="s">
        <v>76</v>
      </c>
      <c r="AW935" s="167" t="s">
        <v>29</v>
      </c>
      <c r="AX935" s="167" t="s">
        <v>72</v>
      </c>
      <c r="AY935" s="169" t="s">
        <v>176</v>
      </c>
    </row>
    <row r="936" spans="2:51" s="167" customFormat="1" ht="12">
      <c r="B936" s="168"/>
      <c r="D936" s="105" t="s">
        <v>186</v>
      </c>
      <c r="E936" s="169" t="s">
        <v>1</v>
      </c>
      <c r="F936" s="170" t="s">
        <v>1065</v>
      </c>
      <c r="H936" s="169" t="s">
        <v>1</v>
      </c>
      <c r="K936" s="236"/>
      <c r="L936" s="168"/>
      <c r="M936" s="171"/>
      <c r="N936" s="172"/>
      <c r="O936" s="172"/>
      <c r="P936" s="172"/>
      <c r="Q936" s="172"/>
      <c r="R936" s="172"/>
      <c r="S936" s="172"/>
      <c r="T936" s="173"/>
      <c r="AT936" s="169" t="s">
        <v>186</v>
      </c>
      <c r="AU936" s="169" t="s">
        <v>80</v>
      </c>
      <c r="AV936" s="167" t="s">
        <v>76</v>
      </c>
      <c r="AW936" s="167" t="s">
        <v>29</v>
      </c>
      <c r="AX936" s="167" t="s">
        <v>72</v>
      </c>
      <c r="AY936" s="169" t="s">
        <v>176</v>
      </c>
    </row>
    <row r="937" spans="2:51" s="174" customFormat="1" ht="12">
      <c r="B937" s="175"/>
      <c r="D937" s="105" t="s">
        <v>186</v>
      </c>
      <c r="E937" s="176" t="s">
        <v>1</v>
      </c>
      <c r="F937" s="177" t="s">
        <v>1010</v>
      </c>
      <c r="H937" s="178">
        <v>74.549</v>
      </c>
      <c r="K937" s="237"/>
      <c r="L937" s="175"/>
      <c r="M937" s="179"/>
      <c r="N937" s="180"/>
      <c r="O937" s="180"/>
      <c r="P937" s="180"/>
      <c r="Q937" s="180"/>
      <c r="R937" s="180"/>
      <c r="S937" s="180"/>
      <c r="T937" s="181"/>
      <c r="AT937" s="176" t="s">
        <v>186</v>
      </c>
      <c r="AU937" s="176" t="s">
        <v>80</v>
      </c>
      <c r="AV937" s="174" t="s">
        <v>80</v>
      </c>
      <c r="AW937" s="174" t="s">
        <v>29</v>
      </c>
      <c r="AX937" s="174" t="s">
        <v>72</v>
      </c>
      <c r="AY937" s="176" t="s">
        <v>176</v>
      </c>
    </row>
    <row r="938" spans="2:51" s="174" customFormat="1" ht="12">
      <c r="B938" s="175"/>
      <c r="D938" s="105" t="s">
        <v>186</v>
      </c>
      <c r="E938" s="176" t="s">
        <v>1</v>
      </c>
      <c r="F938" s="177" t="s">
        <v>1012</v>
      </c>
      <c r="H938" s="178">
        <v>20.076</v>
      </c>
      <c r="K938" s="237"/>
      <c r="L938" s="175"/>
      <c r="M938" s="179"/>
      <c r="N938" s="180"/>
      <c r="O938" s="180"/>
      <c r="P938" s="180"/>
      <c r="Q938" s="180"/>
      <c r="R938" s="180"/>
      <c r="S938" s="180"/>
      <c r="T938" s="181"/>
      <c r="AT938" s="176" t="s">
        <v>186</v>
      </c>
      <c r="AU938" s="176" t="s">
        <v>80</v>
      </c>
      <c r="AV938" s="174" t="s">
        <v>80</v>
      </c>
      <c r="AW938" s="174" t="s">
        <v>29</v>
      </c>
      <c r="AX938" s="174" t="s">
        <v>72</v>
      </c>
      <c r="AY938" s="176" t="s">
        <v>176</v>
      </c>
    </row>
    <row r="939" spans="2:51" s="182" customFormat="1" ht="12">
      <c r="B939" s="183"/>
      <c r="D939" s="105" t="s">
        <v>186</v>
      </c>
      <c r="E939" s="184" t="s">
        <v>1</v>
      </c>
      <c r="F939" s="185" t="s">
        <v>191</v>
      </c>
      <c r="H939" s="186">
        <v>94.625</v>
      </c>
      <c r="K939" s="238"/>
      <c r="L939" s="183"/>
      <c r="M939" s="187"/>
      <c r="N939" s="188"/>
      <c r="O939" s="188"/>
      <c r="P939" s="188"/>
      <c r="Q939" s="188"/>
      <c r="R939" s="188"/>
      <c r="S939" s="188"/>
      <c r="T939" s="189"/>
      <c r="AT939" s="184" t="s">
        <v>186</v>
      </c>
      <c r="AU939" s="184" t="s">
        <v>80</v>
      </c>
      <c r="AV939" s="182" t="s">
        <v>86</v>
      </c>
      <c r="AW939" s="182" t="s">
        <v>29</v>
      </c>
      <c r="AX939" s="182" t="s">
        <v>76</v>
      </c>
      <c r="AY939" s="184" t="s">
        <v>176</v>
      </c>
    </row>
    <row r="940" spans="1:65" s="15" customFormat="1" ht="16.5" customHeight="1">
      <c r="A940" s="12"/>
      <c r="B940" s="13"/>
      <c r="C940" s="190" t="s">
        <v>1066</v>
      </c>
      <c r="D940" s="190" t="s">
        <v>265</v>
      </c>
      <c r="E940" s="191" t="s">
        <v>1067</v>
      </c>
      <c r="F940" s="192" t="s">
        <v>1068</v>
      </c>
      <c r="G940" s="193" t="s">
        <v>181</v>
      </c>
      <c r="H940" s="194">
        <v>99.356</v>
      </c>
      <c r="I940" s="2">
        <v>0</v>
      </c>
      <c r="J940" s="195">
        <f>ROUND(I940*H940,2)</f>
        <v>0</v>
      </c>
      <c r="K940" s="193" t="s">
        <v>182</v>
      </c>
      <c r="L940" s="196"/>
      <c r="M940" s="197" t="s">
        <v>1</v>
      </c>
      <c r="N940" s="198" t="s">
        <v>37</v>
      </c>
      <c r="O940" s="100"/>
      <c r="P940" s="101">
        <f>O940*H940</f>
        <v>0</v>
      </c>
      <c r="Q940" s="101">
        <v>0</v>
      </c>
      <c r="R940" s="101">
        <f>Q940*H940</f>
        <v>0</v>
      </c>
      <c r="S940" s="101">
        <v>0</v>
      </c>
      <c r="T940" s="102">
        <f>S940*H940</f>
        <v>0</v>
      </c>
      <c r="U940" s="12"/>
      <c r="V940" s="12"/>
      <c r="W940" s="12"/>
      <c r="X940" s="12"/>
      <c r="Y940" s="12"/>
      <c r="Z940" s="12"/>
      <c r="AA940" s="12"/>
      <c r="AB940" s="12"/>
      <c r="AC940" s="12"/>
      <c r="AD940" s="12"/>
      <c r="AE940" s="12"/>
      <c r="AR940" s="103" t="s">
        <v>304</v>
      </c>
      <c r="AT940" s="103" t="s">
        <v>265</v>
      </c>
      <c r="AU940" s="103" t="s">
        <v>80</v>
      </c>
      <c r="AY940" s="5" t="s">
        <v>176</v>
      </c>
      <c r="BE940" s="104">
        <f>IF(N940="základní",J940,0)</f>
        <v>0</v>
      </c>
      <c r="BF940" s="104">
        <f>IF(N940="snížená",J940,0)</f>
        <v>0</v>
      </c>
      <c r="BG940" s="104">
        <f>IF(N940="zákl. přenesená",J940,0)</f>
        <v>0</v>
      </c>
      <c r="BH940" s="104">
        <f>IF(N940="sníž. přenesená",J940,0)</f>
        <v>0</v>
      </c>
      <c r="BI940" s="104">
        <f>IF(N940="nulová",J940,0)</f>
        <v>0</v>
      </c>
      <c r="BJ940" s="5" t="s">
        <v>76</v>
      </c>
      <c r="BK940" s="104">
        <f>ROUND(I940*H940,2)</f>
        <v>0</v>
      </c>
      <c r="BL940" s="5" t="s">
        <v>230</v>
      </c>
      <c r="BM940" s="103" t="s">
        <v>1069</v>
      </c>
    </row>
    <row r="941" spans="1:65" s="15" customFormat="1" ht="24.2" customHeight="1">
      <c r="A941" s="12"/>
      <c r="B941" s="13"/>
      <c r="C941" s="92" t="s">
        <v>692</v>
      </c>
      <c r="D941" s="92" t="s">
        <v>178</v>
      </c>
      <c r="E941" s="93" t="s">
        <v>1070</v>
      </c>
      <c r="F941" s="94" t="s">
        <v>1071</v>
      </c>
      <c r="G941" s="95" t="s">
        <v>221</v>
      </c>
      <c r="H941" s="96">
        <v>7.678</v>
      </c>
      <c r="I941" s="1">
        <v>0</v>
      </c>
      <c r="J941" s="97">
        <f>ROUND(I941*H941,2)</f>
        <v>0</v>
      </c>
      <c r="K941" s="95" t="s">
        <v>182</v>
      </c>
      <c r="L941" s="13"/>
      <c r="M941" s="98" t="s">
        <v>1</v>
      </c>
      <c r="N941" s="99" t="s">
        <v>37</v>
      </c>
      <c r="O941" s="100"/>
      <c r="P941" s="101">
        <f>O941*H941</f>
        <v>0</v>
      </c>
      <c r="Q941" s="101">
        <v>0</v>
      </c>
      <c r="R941" s="101">
        <f>Q941*H941</f>
        <v>0</v>
      </c>
      <c r="S941" s="101">
        <v>0</v>
      </c>
      <c r="T941" s="102">
        <f>S941*H941</f>
        <v>0</v>
      </c>
      <c r="U941" s="12"/>
      <c r="V941" s="12"/>
      <c r="W941" s="12"/>
      <c r="X941" s="12"/>
      <c r="Y941" s="12"/>
      <c r="Z941" s="12"/>
      <c r="AA941" s="12"/>
      <c r="AB941" s="12"/>
      <c r="AC941" s="12"/>
      <c r="AD941" s="12"/>
      <c r="AE941" s="12"/>
      <c r="AR941" s="103" t="s">
        <v>230</v>
      </c>
      <c r="AT941" s="103" t="s">
        <v>178</v>
      </c>
      <c r="AU941" s="103" t="s">
        <v>80</v>
      </c>
      <c r="AY941" s="5" t="s">
        <v>176</v>
      </c>
      <c r="BE941" s="104">
        <f>IF(N941="základní",J941,0)</f>
        <v>0</v>
      </c>
      <c r="BF941" s="104">
        <f>IF(N941="snížená",J941,0)</f>
        <v>0</v>
      </c>
      <c r="BG941" s="104">
        <f>IF(N941="zákl. přenesená",J941,0)</f>
        <v>0</v>
      </c>
      <c r="BH941" s="104">
        <f>IF(N941="sníž. přenesená",J941,0)</f>
        <v>0</v>
      </c>
      <c r="BI941" s="104">
        <f>IF(N941="nulová",J941,0)</f>
        <v>0</v>
      </c>
      <c r="BJ941" s="5" t="s">
        <v>76</v>
      </c>
      <c r="BK941" s="104">
        <f>ROUND(I941*H941,2)</f>
        <v>0</v>
      </c>
      <c r="BL941" s="5" t="s">
        <v>230</v>
      </c>
      <c r="BM941" s="103" t="s">
        <v>1072</v>
      </c>
    </row>
    <row r="942" spans="2:63" s="79" customFormat="1" ht="22.7" customHeight="1">
      <c r="B942" s="80"/>
      <c r="D942" s="81" t="s">
        <v>71</v>
      </c>
      <c r="E942" s="90" t="s">
        <v>1073</v>
      </c>
      <c r="F942" s="90" t="s">
        <v>1074</v>
      </c>
      <c r="J942" s="91">
        <f>BK942</f>
        <v>0</v>
      </c>
      <c r="K942" s="88"/>
      <c r="L942" s="80"/>
      <c r="M942" s="84"/>
      <c r="N942" s="85"/>
      <c r="O942" s="85"/>
      <c r="P942" s="86">
        <f>SUM(P943:P948)</f>
        <v>0</v>
      </c>
      <c r="Q942" s="85"/>
      <c r="R942" s="86">
        <f>SUM(R943:R948)</f>
        <v>0</v>
      </c>
      <c r="S942" s="85"/>
      <c r="T942" s="87">
        <f>SUM(T943:T948)</f>
        <v>0</v>
      </c>
      <c r="AR942" s="81" t="s">
        <v>80</v>
      </c>
      <c r="AT942" s="88" t="s">
        <v>71</v>
      </c>
      <c r="AU942" s="88" t="s">
        <v>76</v>
      </c>
      <c r="AY942" s="81" t="s">
        <v>176</v>
      </c>
      <c r="BK942" s="89">
        <f>SUM(BK943:BK948)</f>
        <v>0</v>
      </c>
    </row>
    <row r="943" spans="1:65" s="15" customFormat="1" ht="24.2" customHeight="1">
      <c r="A943" s="12"/>
      <c r="B943" s="13"/>
      <c r="C943" s="92" t="s">
        <v>1075</v>
      </c>
      <c r="D943" s="92" t="s">
        <v>178</v>
      </c>
      <c r="E943" s="93" t="s">
        <v>1076</v>
      </c>
      <c r="F943" s="94" t="s">
        <v>1077</v>
      </c>
      <c r="G943" s="95" t="s">
        <v>259</v>
      </c>
      <c r="H943" s="96">
        <v>4</v>
      </c>
      <c r="I943" s="1">
        <v>0</v>
      </c>
      <c r="J943" s="97">
        <f>ROUND(I943*H943,2)</f>
        <v>0</v>
      </c>
      <c r="K943" s="95" t="s">
        <v>182</v>
      </c>
      <c r="L943" s="13"/>
      <c r="M943" s="98" t="s">
        <v>1</v>
      </c>
      <c r="N943" s="99" t="s">
        <v>37</v>
      </c>
      <c r="O943" s="100"/>
      <c r="P943" s="101">
        <f>O943*H943</f>
        <v>0</v>
      </c>
      <c r="Q943" s="101">
        <v>0</v>
      </c>
      <c r="R943" s="101">
        <f>Q943*H943</f>
        <v>0</v>
      </c>
      <c r="S943" s="101">
        <v>0</v>
      </c>
      <c r="T943" s="102">
        <f>S943*H943</f>
        <v>0</v>
      </c>
      <c r="U943" s="12"/>
      <c r="V943" s="12"/>
      <c r="W943" s="12"/>
      <c r="X943" s="12"/>
      <c r="Y943" s="12"/>
      <c r="Z943" s="12"/>
      <c r="AA943" s="12"/>
      <c r="AB943" s="12"/>
      <c r="AC943" s="12"/>
      <c r="AD943" s="12"/>
      <c r="AE943" s="12"/>
      <c r="AR943" s="103" t="s">
        <v>230</v>
      </c>
      <c r="AT943" s="103" t="s">
        <v>178</v>
      </c>
      <c r="AU943" s="103" t="s">
        <v>80</v>
      </c>
      <c r="AY943" s="5" t="s">
        <v>176</v>
      </c>
      <c r="BE943" s="104">
        <f>IF(N943="základní",J943,0)</f>
        <v>0</v>
      </c>
      <c r="BF943" s="104">
        <f>IF(N943="snížená",J943,0)</f>
        <v>0</v>
      </c>
      <c r="BG943" s="104">
        <f>IF(N943="zákl. přenesená",J943,0)</f>
        <v>0</v>
      </c>
      <c r="BH943" s="104">
        <f>IF(N943="sníž. přenesená",J943,0)</f>
        <v>0</v>
      </c>
      <c r="BI943" s="104">
        <f>IF(N943="nulová",J943,0)</f>
        <v>0</v>
      </c>
      <c r="BJ943" s="5" t="s">
        <v>76</v>
      </c>
      <c r="BK943" s="104">
        <f>ROUND(I943*H943,2)</f>
        <v>0</v>
      </c>
      <c r="BL943" s="5" t="s">
        <v>230</v>
      </c>
      <c r="BM943" s="103" t="s">
        <v>1078</v>
      </c>
    </row>
    <row r="944" spans="2:51" s="167" customFormat="1" ht="12">
      <c r="B944" s="168"/>
      <c r="D944" s="105" t="s">
        <v>186</v>
      </c>
      <c r="E944" s="169" t="s">
        <v>1</v>
      </c>
      <c r="F944" s="170" t="s">
        <v>1079</v>
      </c>
      <c r="H944" s="169" t="s">
        <v>1</v>
      </c>
      <c r="K944" s="236"/>
      <c r="L944" s="168"/>
      <c r="M944" s="171"/>
      <c r="N944" s="172"/>
      <c r="O944" s="172"/>
      <c r="P944" s="172"/>
      <c r="Q944" s="172"/>
      <c r="R944" s="172"/>
      <c r="S944" s="172"/>
      <c r="T944" s="173"/>
      <c r="AT944" s="169" t="s">
        <v>186</v>
      </c>
      <c r="AU944" s="169" t="s">
        <v>80</v>
      </c>
      <c r="AV944" s="167" t="s">
        <v>76</v>
      </c>
      <c r="AW944" s="167" t="s">
        <v>29</v>
      </c>
      <c r="AX944" s="167" t="s">
        <v>72</v>
      </c>
      <c r="AY944" s="169" t="s">
        <v>176</v>
      </c>
    </row>
    <row r="945" spans="2:51" s="167" customFormat="1" ht="12">
      <c r="B945" s="168"/>
      <c r="D945" s="105" t="s">
        <v>186</v>
      </c>
      <c r="E945" s="169" t="s">
        <v>1</v>
      </c>
      <c r="F945" s="170" t="s">
        <v>1080</v>
      </c>
      <c r="H945" s="169" t="s">
        <v>1</v>
      </c>
      <c r="K945" s="236"/>
      <c r="L945" s="168"/>
      <c r="M945" s="171"/>
      <c r="N945" s="172"/>
      <c r="O945" s="172"/>
      <c r="P945" s="172"/>
      <c r="Q945" s="172"/>
      <c r="R945" s="172"/>
      <c r="S945" s="172"/>
      <c r="T945" s="173"/>
      <c r="AT945" s="169" t="s">
        <v>186</v>
      </c>
      <c r="AU945" s="169" t="s">
        <v>80</v>
      </c>
      <c r="AV945" s="167" t="s">
        <v>76</v>
      </c>
      <c r="AW945" s="167" t="s">
        <v>29</v>
      </c>
      <c r="AX945" s="167" t="s">
        <v>72</v>
      </c>
      <c r="AY945" s="169" t="s">
        <v>176</v>
      </c>
    </row>
    <row r="946" spans="2:51" s="174" customFormat="1" ht="12">
      <c r="B946" s="175"/>
      <c r="D946" s="105" t="s">
        <v>186</v>
      </c>
      <c r="E946" s="176" t="s">
        <v>1</v>
      </c>
      <c r="F946" s="177" t="s">
        <v>86</v>
      </c>
      <c r="H946" s="178">
        <v>4</v>
      </c>
      <c r="K946" s="237"/>
      <c r="L946" s="175"/>
      <c r="M946" s="179"/>
      <c r="N946" s="180"/>
      <c r="O946" s="180"/>
      <c r="P946" s="180"/>
      <c r="Q946" s="180"/>
      <c r="R946" s="180"/>
      <c r="S946" s="180"/>
      <c r="T946" s="181"/>
      <c r="AT946" s="176" t="s">
        <v>186</v>
      </c>
      <c r="AU946" s="176" t="s">
        <v>80</v>
      </c>
      <c r="AV946" s="174" t="s">
        <v>80</v>
      </c>
      <c r="AW946" s="174" t="s">
        <v>29</v>
      </c>
      <c r="AX946" s="174" t="s">
        <v>72</v>
      </c>
      <c r="AY946" s="176" t="s">
        <v>176</v>
      </c>
    </row>
    <row r="947" spans="2:51" s="182" customFormat="1" ht="12">
      <c r="B947" s="183"/>
      <c r="D947" s="105" t="s">
        <v>186</v>
      </c>
      <c r="E947" s="184" t="s">
        <v>1</v>
      </c>
      <c r="F947" s="185" t="s">
        <v>191</v>
      </c>
      <c r="H947" s="186">
        <v>4</v>
      </c>
      <c r="K947" s="238"/>
      <c r="L947" s="183"/>
      <c r="M947" s="187"/>
      <c r="N947" s="188"/>
      <c r="O947" s="188"/>
      <c r="P947" s="188"/>
      <c r="Q947" s="188"/>
      <c r="R947" s="188"/>
      <c r="S947" s="188"/>
      <c r="T947" s="189"/>
      <c r="AT947" s="184" t="s">
        <v>186</v>
      </c>
      <c r="AU947" s="184" t="s">
        <v>80</v>
      </c>
      <c r="AV947" s="182" t="s">
        <v>86</v>
      </c>
      <c r="AW947" s="182" t="s">
        <v>29</v>
      </c>
      <c r="AX947" s="182" t="s">
        <v>76</v>
      </c>
      <c r="AY947" s="184" t="s">
        <v>176</v>
      </c>
    </row>
    <row r="948" spans="1:65" s="15" customFormat="1" ht="24.2" customHeight="1">
      <c r="A948" s="12"/>
      <c r="B948" s="13"/>
      <c r="C948" s="92" t="s">
        <v>695</v>
      </c>
      <c r="D948" s="92" t="s">
        <v>178</v>
      </c>
      <c r="E948" s="93" t="s">
        <v>1081</v>
      </c>
      <c r="F948" s="94" t="s">
        <v>1082</v>
      </c>
      <c r="G948" s="95" t="s">
        <v>221</v>
      </c>
      <c r="H948" s="96">
        <v>0.01</v>
      </c>
      <c r="I948" s="1">
        <v>0</v>
      </c>
      <c r="J948" s="97">
        <f>ROUND(I948*H948,2)</f>
        <v>0</v>
      </c>
      <c r="K948" s="95" t="s">
        <v>182</v>
      </c>
      <c r="L948" s="13"/>
      <c r="M948" s="98" t="s">
        <v>1</v>
      </c>
      <c r="N948" s="99" t="s">
        <v>37</v>
      </c>
      <c r="O948" s="100"/>
      <c r="P948" s="101">
        <f>O948*H948</f>
        <v>0</v>
      </c>
      <c r="Q948" s="101">
        <v>0</v>
      </c>
      <c r="R948" s="101">
        <f>Q948*H948</f>
        <v>0</v>
      </c>
      <c r="S948" s="101">
        <v>0</v>
      </c>
      <c r="T948" s="102">
        <f>S948*H948</f>
        <v>0</v>
      </c>
      <c r="U948" s="12"/>
      <c r="V948" s="12"/>
      <c r="W948" s="12"/>
      <c r="X948" s="12"/>
      <c r="Y948" s="12"/>
      <c r="Z948" s="12"/>
      <c r="AA948" s="12"/>
      <c r="AB948" s="12"/>
      <c r="AC948" s="12"/>
      <c r="AD948" s="12"/>
      <c r="AE948" s="12"/>
      <c r="AR948" s="103" t="s">
        <v>230</v>
      </c>
      <c r="AT948" s="103" t="s">
        <v>178</v>
      </c>
      <c r="AU948" s="103" t="s">
        <v>80</v>
      </c>
      <c r="AY948" s="5" t="s">
        <v>176</v>
      </c>
      <c r="BE948" s="104">
        <f>IF(N948="základní",J948,0)</f>
        <v>0</v>
      </c>
      <c r="BF948" s="104">
        <f>IF(N948="snížená",J948,0)</f>
        <v>0</v>
      </c>
      <c r="BG948" s="104">
        <f>IF(N948="zákl. přenesená",J948,0)</f>
        <v>0</v>
      </c>
      <c r="BH948" s="104">
        <f>IF(N948="sníž. přenesená",J948,0)</f>
        <v>0</v>
      </c>
      <c r="BI948" s="104">
        <f>IF(N948="nulová",J948,0)</f>
        <v>0</v>
      </c>
      <c r="BJ948" s="5" t="s">
        <v>76</v>
      </c>
      <c r="BK948" s="104">
        <f>ROUND(I948*H948,2)</f>
        <v>0</v>
      </c>
      <c r="BL948" s="5" t="s">
        <v>230</v>
      </c>
      <c r="BM948" s="103" t="s">
        <v>1083</v>
      </c>
    </row>
    <row r="949" spans="2:63" s="79" customFormat="1" ht="22.7" customHeight="1">
      <c r="B949" s="80"/>
      <c r="D949" s="81" t="s">
        <v>71</v>
      </c>
      <c r="E949" s="90" t="s">
        <v>1084</v>
      </c>
      <c r="F949" s="90" t="s">
        <v>90</v>
      </c>
      <c r="J949" s="91">
        <f>BK949</f>
        <v>0</v>
      </c>
      <c r="K949" s="88"/>
      <c r="L949" s="80"/>
      <c r="M949" s="84"/>
      <c r="N949" s="85"/>
      <c r="O949" s="85"/>
      <c r="P949" s="86">
        <f>SUM(P950:P953)</f>
        <v>0</v>
      </c>
      <c r="Q949" s="85"/>
      <c r="R949" s="86">
        <f>SUM(R950:R953)</f>
        <v>0</v>
      </c>
      <c r="S949" s="85"/>
      <c r="T949" s="87">
        <f>SUM(T950:T953)</f>
        <v>0</v>
      </c>
      <c r="AR949" s="81" t="s">
        <v>80</v>
      </c>
      <c r="AT949" s="88" t="s">
        <v>71</v>
      </c>
      <c r="AU949" s="88" t="s">
        <v>76</v>
      </c>
      <c r="AY949" s="81" t="s">
        <v>176</v>
      </c>
      <c r="BK949" s="89">
        <f>SUM(BK950:BK953)</f>
        <v>0</v>
      </c>
    </row>
    <row r="950" spans="1:65" s="15" customFormat="1" ht="16.5" customHeight="1">
      <c r="A950" s="12"/>
      <c r="B950" s="13"/>
      <c r="C950" s="92" t="s">
        <v>1085</v>
      </c>
      <c r="D950" s="92" t="s">
        <v>178</v>
      </c>
      <c r="E950" s="93" t="s">
        <v>1086</v>
      </c>
      <c r="F950" s="94" t="s">
        <v>1087</v>
      </c>
      <c r="G950" s="95" t="s">
        <v>259</v>
      </c>
      <c r="H950" s="96">
        <v>10</v>
      </c>
      <c r="I950" s="1">
        <v>0</v>
      </c>
      <c r="J950" s="97">
        <f>ROUND(I950*H950,2)</f>
        <v>0</v>
      </c>
      <c r="K950" s="95" t="s">
        <v>182</v>
      </c>
      <c r="L950" s="13"/>
      <c r="M950" s="98" t="s">
        <v>1</v>
      </c>
      <c r="N950" s="99" t="s">
        <v>37</v>
      </c>
      <c r="O950" s="100"/>
      <c r="P950" s="101">
        <f>O950*H950</f>
        <v>0</v>
      </c>
      <c r="Q950" s="101">
        <v>0</v>
      </c>
      <c r="R950" s="101">
        <f>Q950*H950</f>
        <v>0</v>
      </c>
      <c r="S950" s="101">
        <v>0</v>
      </c>
      <c r="T950" s="102">
        <f>S950*H950</f>
        <v>0</v>
      </c>
      <c r="U950" s="12"/>
      <c r="V950" s="12"/>
      <c r="W950" s="12"/>
      <c r="X950" s="12"/>
      <c r="Y950" s="12"/>
      <c r="Z950" s="12"/>
      <c r="AA950" s="12"/>
      <c r="AB950" s="12"/>
      <c r="AC950" s="12"/>
      <c r="AD950" s="12"/>
      <c r="AE950" s="12"/>
      <c r="AR950" s="103" t="s">
        <v>230</v>
      </c>
      <c r="AT950" s="103" t="s">
        <v>178</v>
      </c>
      <c r="AU950" s="103" t="s">
        <v>80</v>
      </c>
      <c r="AY950" s="5" t="s">
        <v>176</v>
      </c>
      <c r="BE950" s="104">
        <f>IF(N950="základní",J950,0)</f>
        <v>0</v>
      </c>
      <c r="BF950" s="104">
        <f>IF(N950="snížená",J950,0)</f>
        <v>0</v>
      </c>
      <c r="BG950" s="104">
        <f>IF(N950="zákl. přenesená",J950,0)</f>
        <v>0</v>
      </c>
      <c r="BH950" s="104">
        <f>IF(N950="sníž. přenesená",J950,0)</f>
        <v>0</v>
      </c>
      <c r="BI950" s="104">
        <f>IF(N950="nulová",J950,0)</f>
        <v>0</v>
      </c>
      <c r="BJ950" s="5" t="s">
        <v>76</v>
      </c>
      <c r="BK950" s="104">
        <f>ROUND(I950*H950,2)</f>
        <v>0</v>
      </c>
      <c r="BL950" s="5" t="s">
        <v>230</v>
      </c>
      <c r="BM950" s="103" t="s">
        <v>1088</v>
      </c>
    </row>
    <row r="951" spans="2:51" s="167" customFormat="1" ht="12">
      <c r="B951" s="168"/>
      <c r="D951" s="105" t="s">
        <v>186</v>
      </c>
      <c r="E951" s="169" t="s">
        <v>1</v>
      </c>
      <c r="F951" s="170" t="s">
        <v>1089</v>
      </c>
      <c r="H951" s="169" t="s">
        <v>1</v>
      </c>
      <c r="K951" s="236"/>
      <c r="L951" s="168"/>
      <c r="M951" s="171"/>
      <c r="N951" s="172"/>
      <c r="O951" s="172"/>
      <c r="P951" s="172"/>
      <c r="Q951" s="172"/>
      <c r="R951" s="172"/>
      <c r="S951" s="172"/>
      <c r="T951" s="173"/>
      <c r="AT951" s="169" t="s">
        <v>186</v>
      </c>
      <c r="AU951" s="169" t="s">
        <v>80</v>
      </c>
      <c r="AV951" s="167" t="s">
        <v>76</v>
      </c>
      <c r="AW951" s="167" t="s">
        <v>29</v>
      </c>
      <c r="AX951" s="167" t="s">
        <v>72</v>
      </c>
      <c r="AY951" s="169" t="s">
        <v>176</v>
      </c>
    </row>
    <row r="952" spans="2:51" s="174" customFormat="1" ht="12">
      <c r="B952" s="175"/>
      <c r="D952" s="105" t="s">
        <v>186</v>
      </c>
      <c r="E952" s="176" t="s">
        <v>1</v>
      </c>
      <c r="F952" s="177" t="s">
        <v>129</v>
      </c>
      <c r="H952" s="178">
        <v>10</v>
      </c>
      <c r="K952" s="237"/>
      <c r="L952" s="175"/>
      <c r="M952" s="179"/>
      <c r="N952" s="180"/>
      <c r="O952" s="180"/>
      <c r="P952" s="180"/>
      <c r="Q952" s="180"/>
      <c r="R952" s="180"/>
      <c r="S952" s="180"/>
      <c r="T952" s="181"/>
      <c r="AT952" s="176" t="s">
        <v>186</v>
      </c>
      <c r="AU952" s="176" t="s">
        <v>80</v>
      </c>
      <c r="AV952" s="174" t="s">
        <v>80</v>
      </c>
      <c r="AW952" s="174" t="s">
        <v>29</v>
      </c>
      <c r="AX952" s="174" t="s">
        <v>72</v>
      </c>
      <c r="AY952" s="176" t="s">
        <v>176</v>
      </c>
    </row>
    <row r="953" spans="2:51" s="182" customFormat="1" ht="12">
      <c r="B953" s="183"/>
      <c r="D953" s="105" t="s">
        <v>186</v>
      </c>
      <c r="E953" s="184" t="s">
        <v>1</v>
      </c>
      <c r="F953" s="185" t="s">
        <v>191</v>
      </c>
      <c r="H953" s="186">
        <v>10</v>
      </c>
      <c r="K953" s="238"/>
      <c r="L953" s="183"/>
      <c r="M953" s="187"/>
      <c r="N953" s="188"/>
      <c r="O953" s="188"/>
      <c r="P953" s="188"/>
      <c r="Q953" s="188"/>
      <c r="R953" s="188"/>
      <c r="S953" s="188"/>
      <c r="T953" s="189"/>
      <c r="AT953" s="184" t="s">
        <v>186</v>
      </c>
      <c r="AU953" s="184" t="s">
        <v>80</v>
      </c>
      <c r="AV953" s="182" t="s">
        <v>86</v>
      </c>
      <c r="AW953" s="182" t="s">
        <v>29</v>
      </c>
      <c r="AX953" s="182" t="s">
        <v>76</v>
      </c>
      <c r="AY953" s="184" t="s">
        <v>176</v>
      </c>
    </row>
    <row r="954" spans="2:63" s="79" customFormat="1" ht="22.7" customHeight="1">
      <c r="B954" s="80"/>
      <c r="D954" s="81" t="s">
        <v>71</v>
      </c>
      <c r="E954" s="90" t="s">
        <v>1090</v>
      </c>
      <c r="F954" s="90" t="s">
        <v>1091</v>
      </c>
      <c r="J954" s="91">
        <f>BK954</f>
        <v>0</v>
      </c>
      <c r="K954" s="88"/>
      <c r="L954" s="80"/>
      <c r="M954" s="84"/>
      <c r="N954" s="85"/>
      <c r="O954" s="85"/>
      <c r="P954" s="86">
        <f>SUM(P955:P961)</f>
        <v>0</v>
      </c>
      <c r="Q954" s="85"/>
      <c r="R954" s="86">
        <f>SUM(R955:R961)</f>
        <v>0</v>
      </c>
      <c r="S954" s="85"/>
      <c r="T954" s="87">
        <f>SUM(T955:T961)</f>
        <v>0</v>
      </c>
      <c r="AR954" s="81" t="s">
        <v>80</v>
      </c>
      <c r="AT954" s="88" t="s">
        <v>71</v>
      </c>
      <c r="AU954" s="88" t="s">
        <v>76</v>
      </c>
      <c r="AY954" s="81" t="s">
        <v>176</v>
      </c>
      <c r="BK954" s="89">
        <f>SUM(BK955:BK961)</f>
        <v>0</v>
      </c>
    </row>
    <row r="955" spans="1:65" s="15" customFormat="1" ht="24.2" customHeight="1">
      <c r="A955" s="12"/>
      <c r="B955" s="13"/>
      <c r="C955" s="92" t="s">
        <v>701</v>
      </c>
      <c r="D955" s="92" t="s">
        <v>178</v>
      </c>
      <c r="E955" s="93" t="s">
        <v>1092</v>
      </c>
      <c r="F955" s="94" t="s">
        <v>1093</v>
      </c>
      <c r="G955" s="95" t="s">
        <v>181</v>
      </c>
      <c r="H955" s="96">
        <v>94.625</v>
      </c>
      <c r="I955" s="1">
        <v>0</v>
      </c>
      <c r="J955" s="97">
        <f>ROUND(I955*H955,2)</f>
        <v>0</v>
      </c>
      <c r="K955" s="95" t="s">
        <v>182</v>
      </c>
      <c r="L955" s="13"/>
      <c r="M955" s="98" t="s">
        <v>1</v>
      </c>
      <c r="N955" s="99" t="s">
        <v>37</v>
      </c>
      <c r="O955" s="100"/>
      <c r="P955" s="101">
        <f>O955*H955</f>
        <v>0</v>
      </c>
      <c r="Q955" s="101">
        <v>0</v>
      </c>
      <c r="R955" s="101">
        <f>Q955*H955</f>
        <v>0</v>
      </c>
      <c r="S955" s="101">
        <v>0</v>
      </c>
      <c r="T955" s="102">
        <f>S955*H955</f>
        <v>0</v>
      </c>
      <c r="U955" s="12"/>
      <c r="V955" s="12"/>
      <c r="W955" s="12"/>
      <c r="X955" s="12"/>
      <c r="Y955" s="12"/>
      <c r="Z955" s="12"/>
      <c r="AA955" s="12"/>
      <c r="AB955" s="12"/>
      <c r="AC955" s="12"/>
      <c r="AD955" s="12"/>
      <c r="AE955" s="12"/>
      <c r="AR955" s="103" t="s">
        <v>230</v>
      </c>
      <c r="AT955" s="103" t="s">
        <v>178</v>
      </c>
      <c r="AU955" s="103" t="s">
        <v>80</v>
      </c>
      <c r="AY955" s="5" t="s">
        <v>176</v>
      </c>
      <c r="BE955" s="104">
        <f>IF(N955="základní",J955,0)</f>
        <v>0</v>
      </c>
      <c r="BF955" s="104">
        <f>IF(N955="snížená",J955,0)</f>
        <v>0</v>
      </c>
      <c r="BG955" s="104">
        <f>IF(N955="zákl. přenesená",J955,0)</f>
        <v>0</v>
      </c>
      <c r="BH955" s="104">
        <f>IF(N955="sníž. přenesená",J955,0)</f>
        <v>0</v>
      </c>
      <c r="BI955" s="104">
        <f>IF(N955="nulová",J955,0)</f>
        <v>0</v>
      </c>
      <c r="BJ955" s="5" t="s">
        <v>76</v>
      </c>
      <c r="BK955" s="104">
        <f>ROUND(I955*H955,2)</f>
        <v>0</v>
      </c>
      <c r="BL955" s="5" t="s">
        <v>230</v>
      </c>
      <c r="BM955" s="103" t="s">
        <v>1094</v>
      </c>
    </row>
    <row r="956" spans="2:51" s="167" customFormat="1" ht="12">
      <c r="B956" s="168"/>
      <c r="D956" s="105" t="s">
        <v>186</v>
      </c>
      <c r="E956" s="169" t="s">
        <v>1</v>
      </c>
      <c r="F956" s="170" t="s">
        <v>929</v>
      </c>
      <c r="H956" s="169" t="s">
        <v>1</v>
      </c>
      <c r="K956" s="236"/>
      <c r="L956" s="168"/>
      <c r="M956" s="171"/>
      <c r="N956" s="172"/>
      <c r="O956" s="172"/>
      <c r="P956" s="172"/>
      <c r="Q956" s="172"/>
      <c r="R956" s="172"/>
      <c r="S956" s="172"/>
      <c r="T956" s="173"/>
      <c r="AT956" s="169" t="s">
        <v>186</v>
      </c>
      <c r="AU956" s="169" t="s">
        <v>80</v>
      </c>
      <c r="AV956" s="167" t="s">
        <v>76</v>
      </c>
      <c r="AW956" s="167" t="s">
        <v>29</v>
      </c>
      <c r="AX956" s="167" t="s">
        <v>72</v>
      </c>
      <c r="AY956" s="169" t="s">
        <v>176</v>
      </c>
    </row>
    <row r="957" spans="2:51" s="167" customFormat="1" ht="12">
      <c r="B957" s="168"/>
      <c r="D957" s="105" t="s">
        <v>186</v>
      </c>
      <c r="E957" s="169" t="s">
        <v>1</v>
      </c>
      <c r="F957" s="170" t="s">
        <v>1095</v>
      </c>
      <c r="H957" s="169" t="s">
        <v>1</v>
      </c>
      <c r="K957" s="236"/>
      <c r="L957" s="168"/>
      <c r="M957" s="171"/>
      <c r="N957" s="172"/>
      <c r="O957" s="172"/>
      <c r="P957" s="172"/>
      <c r="Q957" s="172"/>
      <c r="R957" s="172"/>
      <c r="S957" s="172"/>
      <c r="T957" s="173"/>
      <c r="AT957" s="169" t="s">
        <v>186</v>
      </c>
      <c r="AU957" s="169" t="s">
        <v>80</v>
      </c>
      <c r="AV957" s="167" t="s">
        <v>76</v>
      </c>
      <c r="AW957" s="167" t="s">
        <v>29</v>
      </c>
      <c r="AX957" s="167" t="s">
        <v>72</v>
      </c>
      <c r="AY957" s="169" t="s">
        <v>176</v>
      </c>
    </row>
    <row r="958" spans="2:51" s="174" customFormat="1" ht="12">
      <c r="B958" s="175"/>
      <c r="D958" s="105" t="s">
        <v>186</v>
      </c>
      <c r="E958" s="176" t="s">
        <v>1</v>
      </c>
      <c r="F958" s="177" t="s">
        <v>1010</v>
      </c>
      <c r="H958" s="178">
        <v>74.549</v>
      </c>
      <c r="K958" s="237"/>
      <c r="L958" s="175"/>
      <c r="M958" s="179"/>
      <c r="N958" s="180"/>
      <c r="O958" s="180"/>
      <c r="P958" s="180"/>
      <c r="Q958" s="180"/>
      <c r="R958" s="180"/>
      <c r="S958" s="180"/>
      <c r="T958" s="181"/>
      <c r="AT958" s="176" t="s">
        <v>186</v>
      </c>
      <c r="AU958" s="176" t="s">
        <v>80</v>
      </c>
      <c r="AV958" s="174" t="s">
        <v>80</v>
      </c>
      <c r="AW958" s="174" t="s">
        <v>29</v>
      </c>
      <c r="AX958" s="174" t="s">
        <v>72</v>
      </c>
      <c r="AY958" s="176" t="s">
        <v>176</v>
      </c>
    </row>
    <row r="959" spans="2:51" s="174" customFormat="1" ht="12">
      <c r="B959" s="175"/>
      <c r="D959" s="105" t="s">
        <v>186</v>
      </c>
      <c r="E959" s="176" t="s">
        <v>1</v>
      </c>
      <c r="F959" s="177" t="s">
        <v>1012</v>
      </c>
      <c r="H959" s="178">
        <v>20.076</v>
      </c>
      <c r="K959" s="237"/>
      <c r="L959" s="175"/>
      <c r="M959" s="179"/>
      <c r="N959" s="180"/>
      <c r="O959" s="180"/>
      <c r="P959" s="180"/>
      <c r="Q959" s="180"/>
      <c r="R959" s="180"/>
      <c r="S959" s="180"/>
      <c r="T959" s="181"/>
      <c r="AT959" s="176" t="s">
        <v>186</v>
      </c>
      <c r="AU959" s="176" t="s">
        <v>80</v>
      </c>
      <c r="AV959" s="174" t="s">
        <v>80</v>
      </c>
      <c r="AW959" s="174" t="s">
        <v>29</v>
      </c>
      <c r="AX959" s="174" t="s">
        <v>72</v>
      </c>
      <c r="AY959" s="176" t="s">
        <v>176</v>
      </c>
    </row>
    <row r="960" spans="2:51" s="182" customFormat="1" ht="12">
      <c r="B960" s="183"/>
      <c r="D960" s="105" t="s">
        <v>186</v>
      </c>
      <c r="E960" s="184" t="s">
        <v>1</v>
      </c>
      <c r="F960" s="185" t="s">
        <v>191</v>
      </c>
      <c r="H960" s="186">
        <v>94.625</v>
      </c>
      <c r="K960" s="238"/>
      <c r="L960" s="183"/>
      <c r="M960" s="187"/>
      <c r="N960" s="188"/>
      <c r="O960" s="188"/>
      <c r="P960" s="188"/>
      <c r="Q960" s="188"/>
      <c r="R960" s="188"/>
      <c r="S960" s="188"/>
      <c r="T960" s="189"/>
      <c r="AT960" s="184" t="s">
        <v>186</v>
      </c>
      <c r="AU960" s="184" t="s">
        <v>80</v>
      </c>
      <c r="AV960" s="182" t="s">
        <v>86</v>
      </c>
      <c r="AW960" s="182" t="s">
        <v>29</v>
      </c>
      <c r="AX960" s="182" t="s">
        <v>76</v>
      </c>
      <c r="AY960" s="184" t="s">
        <v>176</v>
      </c>
    </row>
    <row r="961" spans="1:65" s="15" customFormat="1" ht="24.2" customHeight="1">
      <c r="A961" s="12"/>
      <c r="B961" s="13"/>
      <c r="C961" s="92" t="s">
        <v>1096</v>
      </c>
      <c r="D961" s="92" t="s">
        <v>178</v>
      </c>
      <c r="E961" s="93" t="s">
        <v>1097</v>
      </c>
      <c r="F961" s="94" t="s">
        <v>1098</v>
      </c>
      <c r="G961" s="95" t="s">
        <v>221</v>
      </c>
      <c r="H961" s="96">
        <v>1.494</v>
      </c>
      <c r="I961" s="1">
        <v>0</v>
      </c>
      <c r="J961" s="97">
        <f>ROUND(I961*H961,2)</f>
        <v>0</v>
      </c>
      <c r="K961" s="95" t="s">
        <v>182</v>
      </c>
      <c r="L961" s="13"/>
      <c r="M961" s="98" t="s">
        <v>1</v>
      </c>
      <c r="N961" s="99" t="s">
        <v>37</v>
      </c>
      <c r="O961" s="100"/>
      <c r="P961" s="101">
        <f>O961*H961</f>
        <v>0</v>
      </c>
      <c r="Q961" s="101">
        <v>0</v>
      </c>
      <c r="R961" s="101">
        <f>Q961*H961</f>
        <v>0</v>
      </c>
      <c r="S961" s="101">
        <v>0</v>
      </c>
      <c r="T961" s="102">
        <f>S961*H961</f>
        <v>0</v>
      </c>
      <c r="U961" s="12"/>
      <c r="V961" s="12"/>
      <c r="W961" s="12"/>
      <c r="X961" s="12"/>
      <c r="Y961" s="12"/>
      <c r="Z961" s="12"/>
      <c r="AA961" s="12"/>
      <c r="AB961" s="12"/>
      <c r="AC961" s="12"/>
      <c r="AD961" s="12"/>
      <c r="AE961" s="12"/>
      <c r="AR961" s="103" t="s">
        <v>230</v>
      </c>
      <c r="AT961" s="103" t="s">
        <v>178</v>
      </c>
      <c r="AU961" s="103" t="s">
        <v>80</v>
      </c>
      <c r="AY961" s="5" t="s">
        <v>176</v>
      </c>
      <c r="BE961" s="104">
        <f>IF(N961="základní",J961,0)</f>
        <v>0</v>
      </c>
      <c r="BF961" s="104">
        <f>IF(N961="snížená",J961,0)</f>
        <v>0</v>
      </c>
      <c r="BG961" s="104">
        <f>IF(N961="zákl. přenesená",J961,0)</f>
        <v>0</v>
      </c>
      <c r="BH961" s="104">
        <f>IF(N961="sníž. přenesená",J961,0)</f>
        <v>0</v>
      </c>
      <c r="BI961" s="104">
        <f>IF(N961="nulová",J961,0)</f>
        <v>0</v>
      </c>
      <c r="BJ961" s="5" t="s">
        <v>76</v>
      </c>
      <c r="BK961" s="104">
        <f>ROUND(I961*H961,2)</f>
        <v>0</v>
      </c>
      <c r="BL961" s="5" t="s">
        <v>230</v>
      </c>
      <c r="BM961" s="103" t="s">
        <v>1099</v>
      </c>
    </row>
    <row r="962" spans="2:63" s="79" customFormat="1" ht="22.7" customHeight="1">
      <c r="B962" s="80"/>
      <c r="D962" s="81" t="s">
        <v>71</v>
      </c>
      <c r="E962" s="90" t="s">
        <v>1100</v>
      </c>
      <c r="F962" s="90" t="s">
        <v>1101</v>
      </c>
      <c r="J962" s="91">
        <f>BK962</f>
        <v>0</v>
      </c>
      <c r="K962" s="88"/>
      <c r="L962" s="80"/>
      <c r="M962" s="84"/>
      <c r="N962" s="85"/>
      <c r="O962" s="85"/>
      <c r="P962" s="86">
        <f>SUM(P963:P1011)</f>
        <v>0</v>
      </c>
      <c r="Q962" s="85"/>
      <c r="R962" s="86">
        <f>SUM(R963:R1011)</f>
        <v>0</v>
      </c>
      <c r="S962" s="85"/>
      <c r="T962" s="87">
        <f>SUM(T963:T1011)</f>
        <v>0</v>
      </c>
      <c r="AR962" s="81" t="s">
        <v>80</v>
      </c>
      <c r="AT962" s="88" t="s">
        <v>71</v>
      </c>
      <c r="AU962" s="88" t="s">
        <v>76</v>
      </c>
      <c r="AY962" s="81" t="s">
        <v>176</v>
      </c>
      <c r="BK962" s="89">
        <f>SUM(BK963:BK1011)</f>
        <v>0</v>
      </c>
    </row>
    <row r="963" spans="1:65" s="15" customFormat="1" ht="24.2" customHeight="1">
      <c r="A963" s="12"/>
      <c r="B963" s="13"/>
      <c r="C963" s="92" t="s">
        <v>704</v>
      </c>
      <c r="D963" s="92" t="s">
        <v>178</v>
      </c>
      <c r="E963" s="93" t="s">
        <v>1102</v>
      </c>
      <c r="F963" s="94" t="s">
        <v>1103</v>
      </c>
      <c r="G963" s="95" t="s">
        <v>328</v>
      </c>
      <c r="H963" s="96">
        <v>10.8</v>
      </c>
      <c r="I963" s="1">
        <v>0</v>
      </c>
      <c r="J963" s="97">
        <f>ROUND(I963*H963,2)</f>
        <v>0</v>
      </c>
      <c r="K963" s="95" t="s">
        <v>182</v>
      </c>
      <c r="L963" s="13"/>
      <c r="M963" s="98" t="s">
        <v>1</v>
      </c>
      <c r="N963" s="99" t="s">
        <v>37</v>
      </c>
      <c r="O963" s="100"/>
      <c r="P963" s="101">
        <f>O963*H963</f>
        <v>0</v>
      </c>
      <c r="Q963" s="101">
        <v>0</v>
      </c>
      <c r="R963" s="101">
        <f>Q963*H963</f>
        <v>0</v>
      </c>
      <c r="S963" s="101">
        <v>0</v>
      </c>
      <c r="T963" s="102">
        <f>S963*H963</f>
        <v>0</v>
      </c>
      <c r="U963" s="12"/>
      <c r="V963" s="12"/>
      <c r="W963" s="12"/>
      <c r="X963" s="12"/>
      <c r="Y963" s="12"/>
      <c r="Z963" s="12"/>
      <c r="AA963" s="12"/>
      <c r="AB963" s="12"/>
      <c r="AC963" s="12"/>
      <c r="AD963" s="12"/>
      <c r="AE963" s="12"/>
      <c r="AR963" s="103" t="s">
        <v>230</v>
      </c>
      <c r="AT963" s="103" t="s">
        <v>178</v>
      </c>
      <c r="AU963" s="103" t="s">
        <v>80</v>
      </c>
      <c r="AY963" s="5" t="s">
        <v>176</v>
      </c>
      <c r="BE963" s="104">
        <f>IF(N963="základní",J963,0)</f>
        <v>0</v>
      </c>
      <c r="BF963" s="104">
        <f>IF(N963="snížená",J963,0)</f>
        <v>0</v>
      </c>
      <c r="BG963" s="104">
        <f>IF(N963="zákl. přenesená",J963,0)</f>
        <v>0</v>
      </c>
      <c r="BH963" s="104">
        <f>IF(N963="sníž. přenesená",J963,0)</f>
        <v>0</v>
      </c>
      <c r="BI963" s="104">
        <f>IF(N963="nulová",J963,0)</f>
        <v>0</v>
      </c>
      <c r="BJ963" s="5" t="s">
        <v>76</v>
      </c>
      <c r="BK963" s="104">
        <f>ROUND(I963*H963,2)</f>
        <v>0</v>
      </c>
      <c r="BL963" s="5" t="s">
        <v>230</v>
      </c>
      <c r="BM963" s="103" t="s">
        <v>1104</v>
      </c>
    </row>
    <row r="964" spans="2:51" s="167" customFormat="1" ht="12">
      <c r="B964" s="168"/>
      <c r="D964" s="105" t="s">
        <v>186</v>
      </c>
      <c r="E964" s="169" t="s">
        <v>1</v>
      </c>
      <c r="F964" s="170" t="s">
        <v>783</v>
      </c>
      <c r="H964" s="169" t="s">
        <v>1</v>
      </c>
      <c r="K964" s="236"/>
      <c r="L964" s="168"/>
      <c r="M964" s="171"/>
      <c r="N964" s="172"/>
      <c r="O964" s="172"/>
      <c r="P964" s="172"/>
      <c r="Q964" s="172"/>
      <c r="R964" s="172"/>
      <c r="S964" s="172"/>
      <c r="T964" s="173"/>
      <c r="AT964" s="169" t="s">
        <v>186</v>
      </c>
      <c r="AU964" s="169" t="s">
        <v>80</v>
      </c>
      <c r="AV964" s="167" t="s">
        <v>76</v>
      </c>
      <c r="AW964" s="167" t="s">
        <v>29</v>
      </c>
      <c r="AX964" s="167" t="s">
        <v>72</v>
      </c>
      <c r="AY964" s="169" t="s">
        <v>176</v>
      </c>
    </row>
    <row r="965" spans="2:51" s="167" customFormat="1" ht="12">
      <c r="B965" s="168"/>
      <c r="D965" s="105" t="s">
        <v>186</v>
      </c>
      <c r="E965" s="169" t="s">
        <v>1</v>
      </c>
      <c r="F965" s="170" t="s">
        <v>1105</v>
      </c>
      <c r="H965" s="169" t="s">
        <v>1</v>
      </c>
      <c r="K965" s="236"/>
      <c r="L965" s="168"/>
      <c r="M965" s="171"/>
      <c r="N965" s="172"/>
      <c r="O965" s="172"/>
      <c r="P965" s="172"/>
      <c r="Q965" s="172"/>
      <c r="R965" s="172"/>
      <c r="S965" s="172"/>
      <c r="T965" s="173"/>
      <c r="AT965" s="169" t="s">
        <v>186</v>
      </c>
      <c r="AU965" s="169" t="s">
        <v>80</v>
      </c>
      <c r="AV965" s="167" t="s">
        <v>76</v>
      </c>
      <c r="AW965" s="167" t="s">
        <v>29</v>
      </c>
      <c r="AX965" s="167" t="s">
        <v>72</v>
      </c>
      <c r="AY965" s="169" t="s">
        <v>176</v>
      </c>
    </row>
    <row r="966" spans="2:51" s="174" customFormat="1" ht="12">
      <c r="B966" s="175"/>
      <c r="D966" s="105" t="s">
        <v>186</v>
      </c>
      <c r="E966" s="176" t="s">
        <v>1</v>
      </c>
      <c r="F966" s="177" t="s">
        <v>1106</v>
      </c>
      <c r="H966" s="178">
        <v>10.8</v>
      </c>
      <c r="K966" s="237"/>
      <c r="L966" s="175"/>
      <c r="M966" s="179"/>
      <c r="N966" s="180"/>
      <c r="O966" s="180"/>
      <c r="P966" s="180"/>
      <c r="Q966" s="180"/>
      <c r="R966" s="180"/>
      <c r="S966" s="180"/>
      <c r="T966" s="181"/>
      <c r="AT966" s="176" t="s">
        <v>186</v>
      </c>
      <c r="AU966" s="176" t="s">
        <v>80</v>
      </c>
      <c r="AV966" s="174" t="s">
        <v>80</v>
      </c>
      <c r="AW966" s="174" t="s">
        <v>29</v>
      </c>
      <c r="AX966" s="174" t="s">
        <v>72</v>
      </c>
      <c r="AY966" s="176" t="s">
        <v>176</v>
      </c>
    </row>
    <row r="967" spans="2:51" s="182" customFormat="1" ht="12">
      <c r="B967" s="183"/>
      <c r="D967" s="105" t="s">
        <v>186</v>
      </c>
      <c r="E967" s="184" t="s">
        <v>1</v>
      </c>
      <c r="F967" s="185" t="s">
        <v>191</v>
      </c>
      <c r="H967" s="186">
        <v>10.8</v>
      </c>
      <c r="K967" s="238"/>
      <c r="L967" s="183"/>
      <c r="M967" s="187"/>
      <c r="N967" s="188"/>
      <c r="O967" s="188"/>
      <c r="P967" s="188"/>
      <c r="Q967" s="188"/>
      <c r="R967" s="188"/>
      <c r="S967" s="188"/>
      <c r="T967" s="189"/>
      <c r="AT967" s="184" t="s">
        <v>186</v>
      </c>
      <c r="AU967" s="184" t="s">
        <v>80</v>
      </c>
      <c r="AV967" s="182" t="s">
        <v>86</v>
      </c>
      <c r="AW967" s="182" t="s">
        <v>29</v>
      </c>
      <c r="AX967" s="182" t="s">
        <v>76</v>
      </c>
      <c r="AY967" s="184" t="s">
        <v>176</v>
      </c>
    </row>
    <row r="968" spans="1:65" s="15" customFormat="1" ht="24.2" customHeight="1">
      <c r="A968" s="12"/>
      <c r="B968" s="13"/>
      <c r="C968" s="92" t="s">
        <v>1107</v>
      </c>
      <c r="D968" s="92" t="s">
        <v>178</v>
      </c>
      <c r="E968" s="93" t="s">
        <v>1108</v>
      </c>
      <c r="F968" s="94" t="s">
        <v>1109</v>
      </c>
      <c r="G968" s="95" t="s">
        <v>328</v>
      </c>
      <c r="H968" s="96">
        <v>158.18</v>
      </c>
      <c r="I968" s="1">
        <v>0</v>
      </c>
      <c r="J968" s="97">
        <f>ROUND(I968*H968,2)</f>
        <v>0</v>
      </c>
      <c r="K968" s="95" t="s">
        <v>182</v>
      </c>
      <c r="L968" s="13"/>
      <c r="M968" s="98" t="s">
        <v>1</v>
      </c>
      <c r="N968" s="99" t="s">
        <v>37</v>
      </c>
      <c r="O968" s="100"/>
      <c r="P968" s="101">
        <f>O968*H968</f>
        <v>0</v>
      </c>
      <c r="Q968" s="101">
        <v>0</v>
      </c>
      <c r="R968" s="101">
        <f>Q968*H968</f>
        <v>0</v>
      </c>
      <c r="S968" s="101">
        <v>0</v>
      </c>
      <c r="T968" s="102">
        <f>S968*H968</f>
        <v>0</v>
      </c>
      <c r="U968" s="12"/>
      <c r="V968" s="12"/>
      <c r="W968" s="12"/>
      <c r="X968" s="12"/>
      <c r="Y968" s="12"/>
      <c r="Z968" s="12"/>
      <c r="AA968" s="12"/>
      <c r="AB968" s="12"/>
      <c r="AC968" s="12"/>
      <c r="AD968" s="12"/>
      <c r="AE968" s="12"/>
      <c r="AR968" s="103" t="s">
        <v>230</v>
      </c>
      <c r="AT968" s="103" t="s">
        <v>178</v>
      </c>
      <c r="AU968" s="103" t="s">
        <v>80</v>
      </c>
      <c r="AY968" s="5" t="s">
        <v>176</v>
      </c>
      <c r="BE968" s="104">
        <f>IF(N968="základní",J968,0)</f>
        <v>0</v>
      </c>
      <c r="BF968" s="104">
        <f>IF(N968="snížená",J968,0)</f>
        <v>0</v>
      </c>
      <c r="BG968" s="104">
        <f>IF(N968="zákl. přenesená",J968,0)</f>
        <v>0</v>
      </c>
      <c r="BH968" s="104">
        <f>IF(N968="sníž. přenesená",J968,0)</f>
        <v>0</v>
      </c>
      <c r="BI968" s="104">
        <f>IF(N968="nulová",J968,0)</f>
        <v>0</v>
      </c>
      <c r="BJ968" s="5" t="s">
        <v>76</v>
      </c>
      <c r="BK968" s="104">
        <f>ROUND(I968*H968,2)</f>
        <v>0</v>
      </c>
      <c r="BL968" s="5" t="s">
        <v>230</v>
      </c>
      <c r="BM968" s="103" t="s">
        <v>1110</v>
      </c>
    </row>
    <row r="969" spans="2:51" s="167" customFormat="1" ht="12">
      <c r="B969" s="168"/>
      <c r="D969" s="105" t="s">
        <v>186</v>
      </c>
      <c r="E969" s="169" t="s">
        <v>1</v>
      </c>
      <c r="F969" s="170" t="s">
        <v>759</v>
      </c>
      <c r="H969" s="169" t="s">
        <v>1</v>
      </c>
      <c r="K969" s="236"/>
      <c r="L969" s="168"/>
      <c r="M969" s="171"/>
      <c r="N969" s="172"/>
      <c r="O969" s="172"/>
      <c r="P969" s="172"/>
      <c r="Q969" s="172"/>
      <c r="R969" s="172"/>
      <c r="S969" s="172"/>
      <c r="T969" s="173"/>
      <c r="AT969" s="169" t="s">
        <v>186</v>
      </c>
      <c r="AU969" s="169" t="s">
        <v>80</v>
      </c>
      <c r="AV969" s="167" t="s">
        <v>76</v>
      </c>
      <c r="AW969" s="167" t="s">
        <v>29</v>
      </c>
      <c r="AX969" s="167" t="s">
        <v>72</v>
      </c>
      <c r="AY969" s="169" t="s">
        <v>176</v>
      </c>
    </row>
    <row r="970" spans="2:51" s="167" customFormat="1" ht="12">
      <c r="B970" s="168"/>
      <c r="D970" s="105" t="s">
        <v>186</v>
      </c>
      <c r="E970" s="169" t="s">
        <v>1</v>
      </c>
      <c r="F970" s="170" t="s">
        <v>1111</v>
      </c>
      <c r="H970" s="169" t="s">
        <v>1</v>
      </c>
      <c r="K970" s="236"/>
      <c r="L970" s="168"/>
      <c r="M970" s="171"/>
      <c r="N970" s="172"/>
      <c r="O970" s="172"/>
      <c r="P970" s="172"/>
      <c r="Q970" s="172"/>
      <c r="R970" s="172"/>
      <c r="S970" s="172"/>
      <c r="T970" s="173"/>
      <c r="AT970" s="169" t="s">
        <v>186</v>
      </c>
      <c r="AU970" s="169" t="s">
        <v>80</v>
      </c>
      <c r="AV970" s="167" t="s">
        <v>76</v>
      </c>
      <c r="AW970" s="167" t="s">
        <v>29</v>
      </c>
      <c r="AX970" s="167" t="s">
        <v>72</v>
      </c>
      <c r="AY970" s="169" t="s">
        <v>176</v>
      </c>
    </row>
    <row r="971" spans="2:51" s="174" customFormat="1" ht="12">
      <c r="B971" s="175"/>
      <c r="D971" s="105" t="s">
        <v>186</v>
      </c>
      <c r="E971" s="176" t="s">
        <v>1</v>
      </c>
      <c r="F971" s="177" t="s">
        <v>1112</v>
      </c>
      <c r="H971" s="178">
        <v>35.46</v>
      </c>
      <c r="K971" s="237"/>
      <c r="L971" s="175"/>
      <c r="M971" s="179"/>
      <c r="N971" s="180"/>
      <c r="O971" s="180"/>
      <c r="P971" s="180"/>
      <c r="Q971" s="180"/>
      <c r="R971" s="180"/>
      <c r="S971" s="180"/>
      <c r="T971" s="181"/>
      <c r="AT971" s="176" t="s">
        <v>186</v>
      </c>
      <c r="AU971" s="176" t="s">
        <v>80</v>
      </c>
      <c r="AV971" s="174" t="s">
        <v>80</v>
      </c>
      <c r="AW971" s="174" t="s">
        <v>29</v>
      </c>
      <c r="AX971" s="174" t="s">
        <v>72</v>
      </c>
      <c r="AY971" s="176" t="s">
        <v>176</v>
      </c>
    </row>
    <row r="972" spans="2:51" s="174" customFormat="1" ht="12">
      <c r="B972" s="175"/>
      <c r="D972" s="105" t="s">
        <v>186</v>
      </c>
      <c r="E972" s="176" t="s">
        <v>1</v>
      </c>
      <c r="F972" s="177" t="s">
        <v>1113</v>
      </c>
      <c r="H972" s="178">
        <v>122.72</v>
      </c>
      <c r="K972" s="237"/>
      <c r="L972" s="175"/>
      <c r="M972" s="179"/>
      <c r="N972" s="180"/>
      <c r="O972" s="180"/>
      <c r="P972" s="180"/>
      <c r="Q972" s="180"/>
      <c r="R972" s="180"/>
      <c r="S972" s="180"/>
      <c r="T972" s="181"/>
      <c r="AT972" s="176" t="s">
        <v>186</v>
      </c>
      <c r="AU972" s="176" t="s">
        <v>80</v>
      </c>
      <c r="AV972" s="174" t="s">
        <v>80</v>
      </c>
      <c r="AW972" s="174" t="s">
        <v>29</v>
      </c>
      <c r="AX972" s="174" t="s">
        <v>72</v>
      </c>
      <c r="AY972" s="176" t="s">
        <v>176</v>
      </c>
    </row>
    <row r="973" spans="2:51" s="182" customFormat="1" ht="12">
      <c r="B973" s="183"/>
      <c r="D973" s="105" t="s">
        <v>186</v>
      </c>
      <c r="E973" s="184" t="s">
        <v>1</v>
      </c>
      <c r="F973" s="185" t="s">
        <v>191</v>
      </c>
      <c r="H973" s="186">
        <v>158.18</v>
      </c>
      <c r="K973" s="238"/>
      <c r="L973" s="183"/>
      <c r="M973" s="187"/>
      <c r="N973" s="188"/>
      <c r="O973" s="188"/>
      <c r="P973" s="188"/>
      <c r="Q973" s="188"/>
      <c r="R973" s="188"/>
      <c r="S973" s="188"/>
      <c r="T973" s="189"/>
      <c r="AT973" s="184" t="s">
        <v>186</v>
      </c>
      <c r="AU973" s="184" t="s">
        <v>80</v>
      </c>
      <c r="AV973" s="182" t="s">
        <v>86</v>
      </c>
      <c r="AW973" s="182" t="s">
        <v>29</v>
      </c>
      <c r="AX973" s="182" t="s">
        <v>76</v>
      </c>
      <c r="AY973" s="184" t="s">
        <v>176</v>
      </c>
    </row>
    <row r="974" spans="1:65" s="15" customFormat="1" ht="16.5" customHeight="1">
      <c r="A974" s="12"/>
      <c r="B974" s="13"/>
      <c r="C974" s="92" t="s">
        <v>708</v>
      </c>
      <c r="D974" s="92" t="s">
        <v>178</v>
      </c>
      <c r="E974" s="93" t="s">
        <v>1114</v>
      </c>
      <c r="F974" s="94" t="s">
        <v>1115</v>
      </c>
      <c r="G974" s="95" t="s">
        <v>328</v>
      </c>
      <c r="H974" s="96">
        <v>150.62</v>
      </c>
      <c r="I974" s="1">
        <v>0</v>
      </c>
      <c r="J974" s="97">
        <f>ROUND(I974*H974,2)</f>
        <v>0</v>
      </c>
      <c r="K974" s="95" t="s">
        <v>182</v>
      </c>
      <c r="L974" s="13"/>
      <c r="M974" s="98" t="s">
        <v>1</v>
      </c>
      <c r="N974" s="99" t="s">
        <v>37</v>
      </c>
      <c r="O974" s="100"/>
      <c r="P974" s="101">
        <f>O974*H974</f>
        <v>0</v>
      </c>
      <c r="Q974" s="101">
        <v>0</v>
      </c>
      <c r="R974" s="101">
        <f>Q974*H974</f>
        <v>0</v>
      </c>
      <c r="S974" s="101">
        <v>0</v>
      </c>
      <c r="T974" s="102">
        <f>S974*H974</f>
        <v>0</v>
      </c>
      <c r="U974" s="12"/>
      <c r="V974" s="12"/>
      <c r="W974" s="12"/>
      <c r="X974" s="12"/>
      <c r="Y974" s="12"/>
      <c r="Z974" s="12"/>
      <c r="AA974" s="12"/>
      <c r="AB974" s="12"/>
      <c r="AC974" s="12"/>
      <c r="AD974" s="12"/>
      <c r="AE974" s="12"/>
      <c r="AR974" s="103" t="s">
        <v>230</v>
      </c>
      <c r="AT974" s="103" t="s">
        <v>178</v>
      </c>
      <c r="AU974" s="103" t="s">
        <v>80</v>
      </c>
      <c r="AY974" s="5" t="s">
        <v>176</v>
      </c>
      <c r="BE974" s="104">
        <f>IF(N974="základní",J974,0)</f>
        <v>0</v>
      </c>
      <c r="BF974" s="104">
        <f>IF(N974="snížená",J974,0)</f>
        <v>0</v>
      </c>
      <c r="BG974" s="104">
        <f>IF(N974="zákl. přenesená",J974,0)</f>
        <v>0</v>
      </c>
      <c r="BH974" s="104">
        <f>IF(N974="sníž. přenesená",J974,0)</f>
        <v>0</v>
      </c>
      <c r="BI974" s="104">
        <f>IF(N974="nulová",J974,0)</f>
        <v>0</v>
      </c>
      <c r="BJ974" s="5" t="s">
        <v>76</v>
      </c>
      <c r="BK974" s="104">
        <f>ROUND(I974*H974,2)</f>
        <v>0</v>
      </c>
      <c r="BL974" s="5" t="s">
        <v>230</v>
      </c>
      <c r="BM974" s="103" t="s">
        <v>1116</v>
      </c>
    </row>
    <row r="975" spans="2:51" s="167" customFormat="1" ht="12">
      <c r="B975" s="168"/>
      <c r="D975" s="105" t="s">
        <v>186</v>
      </c>
      <c r="E975" s="169" t="s">
        <v>1</v>
      </c>
      <c r="F975" s="170" t="s">
        <v>806</v>
      </c>
      <c r="H975" s="169" t="s">
        <v>1</v>
      </c>
      <c r="K975" s="236"/>
      <c r="L975" s="168"/>
      <c r="M975" s="171"/>
      <c r="N975" s="172"/>
      <c r="O975" s="172"/>
      <c r="P975" s="172"/>
      <c r="Q975" s="172"/>
      <c r="R975" s="172"/>
      <c r="S975" s="172"/>
      <c r="T975" s="173"/>
      <c r="AT975" s="169" t="s">
        <v>186</v>
      </c>
      <c r="AU975" s="169" t="s">
        <v>80</v>
      </c>
      <c r="AV975" s="167" t="s">
        <v>76</v>
      </c>
      <c r="AW975" s="167" t="s">
        <v>29</v>
      </c>
      <c r="AX975" s="167" t="s">
        <v>72</v>
      </c>
      <c r="AY975" s="169" t="s">
        <v>176</v>
      </c>
    </row>
    <row r="976" spans="2:51" s="174" customFormat="1" ht="12">
      <c r="B976" s="175"/>
      <c r="D976" s="105" t="s">
        <v>186</v>
      </c>
      <c r="E976" s="176" t="s">
        <v>1</v>
      </c>
      <c r="F976" s="177" t="s">
        <v>1117</v>
      </c>
      <c r="H976" s="178">
        <v>150.62</v>
      </c>
      <c r="K976" s="237"/>
      <c r="L976" s="175"/>
      <c r="M976" s="179"/>
      <c r="N976" s="180"/>
      <c r="O976" s="180"/>
      <c r="P976" s="180"/>
      <c r="Q976" s="180"/>
      <c r="R976" s="180"/>
      <c r="S976" s="180"/>
      <c r="T976" s="181"/>
      <c r="AT976" s="176" t="s">
        <v>186</v>
      </c>
      <c r="AU976" s="176" t="s">
        <v>80</v>
      </c>
      <c r="AV976" s="174" t="s">
        <v>80</v>
      </c>
      <c r="AW976" s="174" t="s">
        <v>29</v>
      </c>
      <c r="AX976" s="174" t="s">
        <v>72</v>
      </c>
      <c r="AY976" s="176" t="s">
        <v>176</v>
      </c>
    </row>
    <row r="977" spans="2:51" s="182" customFormat="1" ht="12">
      <c r="B977" s="183"/>
      <c r="D977" s="105" t="s">
        <v>186</v>
      </c>
      <c r="E977" s="184" t="s">
        <v>1</v>
      </c>
      <c r="F977" s="185" t="s">
        <v>191</v>
      </c>
      <c r="H977" s="186">
        <v>150.62</v>
      </c>
      <c r="K977" s="238"/>
      <c r="L977" s="183"/>
      <c r="M977" s="187"/>
      <c r="N977" s="188"/>
      <c r="O977" s="188"/>
      <c r="P977" s="188"/>
      <c r="Q977" s="188"/>
      <c r="R977" s="188"/>
      <c r="S977" s="188"/>
      <c r="T977" s="189"/>
      <c r="AT977" s="184" t="s">
        <v>186</v>
      </c>
      <c r="AU977" s="184" t="s">
        <v>80</v>
      </c>
      <c r="AV977" s="182" t="s">
        <v>86</v>
      </c>
      <c r="AW977" s="182" t="s">
        <v>29</v>
      </c>
      <c r="AX977" s="182" t="s">
        <v>76</v>
      </c>
      <c r="AY977" s="184" t="s">
        <v>176</v>
      </c>
    </row>
    <row r="978" spans="1:65" s="15" customFormat="1" ht="16.5" customHeight="1">
      <c r="A978" s="12"/>
      <c r="B978" s="13"/>
      <c r="C978" s="92" t="s">
        <v>1118</v>
      </c>
      <c r="D978" s="92" t="s">
        <v>178</v>
      </c>
      <c r="E978" s="93" t="s">
        <v>1119</v>
      </c>
      <c r="F978" s="94" t="s">
        <v>1120</v>
      </c>
      <c r="G978" s="95" t="s">
        <v>328</v>
      </c>
      <c r="H978" s="96">
        <v>9.6</v>
      </c>
      <c r="I978" s="1">
        <v>0</v>
      </c>
      <c r="J978" s="97">
        <f>ROUND(I978*H978,2)</f>
        <v>0</v>
      </c>
      <c r="K978" s="95" t="s">
        <v>182</v>
      </c>
      <c r="L978" s="13"/>
      <c r="M978" s="98" t="s">
        <v>1</v>
      </c>
      <c r="N978" s="99" t="s">
        <v>37</v>
      </c>
      <c r="O978" s="100"/>
      <c r="P978" s="101">
        <f>O978*H978</f>
        <v>0</v>
      </c>
      <c r="Q978" s="101">
        <v>0</v>
      </c>
      <c r="R978" s="101">
        <f>Q978*H978</f>
        <v>0</v>
      </c>
      <c r="S978" s="101">
        <v>0</v>
      </c>
      <c r="T978" s="102">
        <f>S978*H978</f>
        <v>0</v>
      </c>
      <c r="U978" s="12"/>
      <c r="V978" s="12"/>
      <c r="W978" s="12"/>
      <c r="X978" s="12"/>
      <c r="Y978" s="12"/>
      <c r="Z978" s="12"/>
      <c r="AA978" s="12"/>
      <c r="AB978" s="12"/>
      <c r="AC978" s="12"/>
      <c r="AD978" s="12"/>
      <c r="AE978" s="12"/>
      <c r="AR978" s="103" t="s">
        <v>230</v>
      </c>
      <c r="AT978" s="103" t="s">
        <v>178</v>
      </c>
      <c r="AU978" s="103" t="s">
        <v>80</v>
      </c>
      <c r="AY978" s="5" t="s">
        <v>176</v>
      </c>
      <c r="BE978" s="104">
        <f>IF(N978="základní",J978,0)</f>
        <v>0</v>
      </c>
      <c r="BF978" s="104">
        <f>IF(N978="snížená",J978,0)</f>
        <v>0</v>
      </c>
      <c r="BG978" s="104">
        <f>IF(N978="zákl. přenesená",J978,0)</f>
        <v>0</v>
      </c>
      <c r="BH978" s="104">
        <f>IF(N978="sníž. přenesená",J978,0)</f>
        <v>0</v>
      </c>
      <c r="BI978" s="104">
        <f>IF(N978="nulová",J978,0)</f>
        <v>0</v>
      </c>
      <c r="BJ978" s="5" t="s">
        <v>76</v>
      </c>
      <c r="BK978" s="104">
        <f>ROUND(I978*H978,2)</f>
        <v>0</v>
      </c>
      <c r="BL978" s="5" t="s">
        <v>230</v>
      </c>
      <c r="BM978" s="103" t="s">
        <v>1121</v>
      </c>
    </row>
    <row r="979" spans="2:51" s="167" customFormat="1" ht="12">
      <c r="B979" s="168"/>
      <c r="D979" s="105" t="s">
        <v>186</v>
      </c>
      <c r="E979" s="169" t="s">
        <v>1</v>
      </c>
      <c r="F979" s="170" t="s">
        <v>759</v>
      </c>
      <c r="H979" s="169" t="s">
        <v>1</v>
      </c>
      <c r="K979" s="236"/>
      <c r="L979" s="168"/>
      <c r="M979" s="171"/>
      <c r="N979" s="172"/>
      <c r="O979" s="172"/>
      <c r="P979" s="172"/>
      <c r="Q979" s="172"/>
      <c r="R979" s="172"/>
      <c r="S979" s="172"/>
      <c r="T979" s="173"/>
      <c r="AT979" s="169" t="s">
        <v>186</v>
      </c>
      <c r="AU979" s="169" t="s">
        <v>80</v>
      </c>
      <c r="AV979" s="167" t="s">
        <v>76</v>
      </c>
      <c r="AW979" s="167" t="s">
        <v>29</v>
      </c>
      <c r="AX979" s="167" t="s">
        <v>72</v>
      </c>
      <c r="AY979" s="169" t="s">
        <v>176</v>
      </c>
    </row>
    <row r="980" spans="2:51" s="167" customFormat="1" ht="12">
      <c r="B980" s="168"/>
      <c r="D980" s="105" t="s">
        <v>186</v>
      </c>
      <c r="E980" s="169" t="s">
        <v>1</v>
      </c>
      <c r="F980" s="170" t="s">
        <v>1122</v>
      </c>
      <c r="H980" s="169" t="s">
        <v>1</v>
      </c>
      <c r="K980" s="236"/>
      <c r="L980" s="168"/>
      <c r="M980" s="171"/>
      <c r="N980" s="172"/>
      <c r="O980" s="172"/>
      <c r="P980" s="172"/>
      <c r="Q980" s="172"/>
      <c r="R980" s="172"/>
      <c r="S980" s="172"/>
      <c r="T980" s="173"/>
      <c r="AT980" s="169" t="s">
        <v>186</v>
      </c>
      <c r="AU980" s="169" t="s">
        <v>80</v>
      </c>
      <c r="AV980" s="167" t="s">
        <v>76</v>
      </c>
      <c r="AW980" s="167" t="s">
        <v>29</v>
      </c>
      <c r="AX980" s="167" t="s">
        <v>72</v>
      </c>
      <c r="AY980" s="169" t="s">
        <v>176</v>
      </c>
    </row>
    <row r="981" spans="2:51" s="174" customFormat="1" ht="12">
      <c r="B981" s="175"/>
      <c r="D981" s="105" t="s">
        <v>186</v>
      </c>
      <c r="E981" s="176" t="s">
        <v>1</v>
      </c>
      <c r="F981" s="177" t="s">
        <v>1123</v>
      </c>
      <c r="H981" s="178">
        <v>9.6</v>
      </c>
      <c r="K981" s="237"/>
      <c r="L981" s="175"/>
      <c r="M981" s="179"/>
      <c r="N981" s="180"/>
      <c r="O981" s="180"/>
      <c r="P981" s="180"/>
      <c r="Q981" s="180"/>
      <c r="R981" s="180"/>
      <c r="S981" s="180"/>
      <c r="T981" s="181"/>
      <c r="AT981" s="176" t="s">
        <v>186</v>
      </c>
      <c r="AU981" s="176" t="s">
        <v>80</v>
      </c>
      <c r="AV981" s="174" t="s">
        <v>80</v>
      </c>
      <c r="AW981" s="174" t="s">
        <v>29</v>
      </c>
      <c r="AX981" s="174" t="s">
        <v>72</v>
      </c>
      <c r="AY981" s="176" t="s">
        <v>176</v>
      </c>
    </row>
    <row r="982" spans="2:51" s="182" customFormat="1" ht="12">
      <c r="B982" s="183"/>
      <c r="D982" s="105" t="s">
        <v>186</v>
      </c>
      <c r="E982" s="184" t="s">
        <v>1</v>
      </c>
      <c r="F982" s="185" t="s">
        <v>191</v>
      </c>
      <c r="H982" s="186">
        <v>9.6</v>
      </c>
      <c r="K982" s="238"/>
      <c r="L982" s="183"/>
      <c r="M982" s="187"/>
      <c r="N982" s="188"/>
      <c r="O982" s="188"/>
      <c r="P982" s="188"/>
      <c r="Q982" s="188"/>
      <c r="R982" s="188"/>
      <c r="S982" s="188"/>
      <c r="T982" s="189"/>
      <c r="AT982" s="184" t="s">
        <v>186</v>
      </c>
      <c r="AU982" s="184" t="s">
        <v>80</v>
      </c>
      <c r="AV982" s="182" t="s">
        <v>86</v>
      </c>
      <c r="AW982" s="182" t="s">
        <v>29</v>
      </c>
      <c r="AX982" s="182" t="s">
        <v>76</v>
      </c>
      <c r="AY982" s="184" t="s">
        <v>176</v>
      </c>
    </row>
    <row r="983" spans="1:65" s="15" customFormat="1" ht="16.5" customHeight="1">
      <c r="A983" s="12"/>
      <c r="B983" s="13"/>
      <c r="C983" s="92" t="s">
        <v>711</v>
      </c>
      <c r="D983" s="92" t="s">
        <v>178</v>
      </c>
      <c r="E983" s="93" t="s">
        <v>1124</v>
      </c>
      <c r="F983" s="94" t="s">
        <v>1125</v>
      </c>
      <c r="G983" s="95" t="s">
        <v>328</v>
      </c>
      <c r="H983" s="96">
        <v>4.7</v>
      </c>
      <c r="I983" s="1">
        <v>0</v>
      </c>
      <c r="J983" s="97">
        <f>ROUND(I983*H983,2)</f>
        <v>0</v>
      </c>
      <c r="K983" s="95" t="s">
        <v>182</v>
      </c>
      <c r="L983" s="13"/>
      <c r="M983" s="98" t="s">
        <v>1</v>
      </c>
      <c r="N983" s="99" t="s">
        <v>37</v>
      </c>
      <c r="O983" s="100"/>
      <c r="P983" s="101">
        <f>O983*H983</f>
        <v>0</v>
      </c>
      <c r="Q983" s="101">
        <v>0</v>
      </c>
      <c r="R983" s="101">
        <f>Q983*H983</f>
        <v>0</v>
      </c>
      <c r="S983" s="101">
        <v>0</v>
      </c>
      <c r="T983" s="102">
        <f>S983*H983</f>
        <v>0</v>
      </c>
      <c r="U983" s="12"/>
      <c r="V983" s="12"/>
      <c r="W983" s="12"/>
      <c r="X983" s="12"/>
      <c r="Y983" s="12"/>
      <c r="Z983" s="12"/>
      <c r="AA983" s="12"/>
      <c r="AB983" s="12"/>
      <c r="AC983" s="12"/>
      <c r="AD983" s="12"/>
      <c r="AE983" s="12"/>
      <c r="AR983" s="103" t="s">
        <v>230</v>
      </c>
      <c r="AT983" s="103" t="s">
        <v>178</v>
      </c>
      <c r="AU983" s="103" t="s">
        <v>80</v>
      </c>
      <c r="AY983" s="5" t="s">
        <v>176</v>
      </c>
      <c r="BE983" s="104">
        <f>IF(N983="základní",J983,0)</f>
        <v>0</v>
      </c>
      <c r="BF983" s="104">
        <f>IF(N983="snížená",J983,0)</f>
        <v>0</v>
      </c>
      <c r="BG983" s="104">
        <f>IF(N983="zákl. přenesená",J983,0)</f>
        <v>0</v>
      </c>
      <c r="BH983" s="104">
        <f>IF(N983="sníž. přenesená",J983,0)</f>
        <v>0</v>
      </c>
      <c r="BI983" s="104">
        <f>IF(N983="nulová",J983,0)</f>
        <v>0</v>
      </c>
      <c r="BJ983" s="5" t="s">
        <v>76</v>
      </c>
      <c r="BK983" s="104">
        <f>ROUND(I983*H983,2)</f>
        <v>0</v>
      </c>
      <c r="BL983" s="5" t="s">
        <v>230</v>
      </c>
      <c r="BM983" s="103" t="s">
        <v>1126</v>
      </c>
    </row>
    <row r="984" spans="2:51" s="167" customFormat="1" ht="12">
      <c r="B984" s="168"/>
      <c r="D984" s="105" t="s">
        <v>186</v>
      </c>
      <c r="E984" s="169" t="s">
        <v>1</v>
      </c>
      <c r="F984" s="170" t="s">
        <v>1127</v>
      </c>
      <c r="H984" s="169" t="s">
        <v>1</v>
      </c>
      <c r="K984" s="236"/>
      <c r="L984" s="168"/>
      <c r="M984" s="171"/>
      <c r="N984" s="172"/>
      <c r="O984" s="172"/>
      <c r="P984" s="172"/>
      <c r="Q984" s="172"/>
      <c r="R984" s="172"/>
      <c r="S984" s="172"/>
      <c r="T984" s="173"/>
      <c r="AT984" s="169" t="s">
        <v>186</v>
      </c>
      <c r="AU984" s="169" t="s">
        <v>80</v>
      </c>
      <c r="AV984" s="167" t="s">
        <v>76</v>
      </c>
      <c r="AW984" s="167" t="s">
        <v>29</v>
      </c>
      <c r="AX984" s="167" t="s">
        <v>72</v>
      </c>
      <c r="AY984" s="169" t="s">
        <v>176</v>
      </c>
    </row>
    <row r="985" spans="2:51" s="167" customFormat="1" ht="12">
      <c r="B985" s="168"/>
      <c r="D985" s="105" t="s">
        <v>186</v>
      </c>
      <c r="E985" s="169" t="s">
        <v>1</v>
      </c>
      <c r="F985" s="170" t="s">
        <v>1128</v>
      </c>
      <c r="H985" s="169" t="s">
        <v>1</v>
      </c>
      <c r="K985" s="236"/>
      <c r="L985" s="168"/>
      <c r="M985" s="171"/>
      <c r="N985" s="172"/>
      <c r="O985" s="172"/>
      <c r="P985" s="172"/>
      <c r="Q985" s="172"/>
      <c r="R985" s="172"/>
      <c r="S985" s="172"/>
      <c r="T985" s="173"/>
      <c r="AT985" s="169" t="s">
        <v>186</v>
      </c>
      <c r="AU985" s="169" t="s">
        <v>80</v>
      </c>
      <c r="AV985" s="167" t="s">
        <v>76</v>
      </c>
      <c r="AW985" s="167" t="s">
        <v>29</v>
      </c>
      <c r="AX985" s="167" t="s">
        <v>72</v>
      </c>
      <c r="AY985" s="169" t="s">
        <v>176</v>
      </c>
    </row>
    <row r="986" spans="2:51" s="174" customFormat="1" ht="12">
      <c r="B986" s="175"/>
      <c r="D986" s="105" t="s">
        <v>186</v>
      </c>
      <c r="E986" s="176" t="s">
        <v>1</v>
      </c>
      <c r="F986" s="177" t="s">
        <v>1129</v>
      </c>
      <c r="H986" s="178">
        <v>4.7</v>
      </c>
      <c r="K986" s="237"/>
      <c r="L986" s="175"/>
      <c r="M986" s="179"/>
      <c r="N986" s="180"/>
      <c r="O986" s="180"/>
      <c r="P986" s="180"/>
      <c r="Q986" s="180"/>
      <c r="R986" s="180"/>
      <c r="S986" s="180"/>
      <c r="T986" s="181"/>
      <c r="AT986" s="176" t="s">
        <v>186</v>
      </c>
      <c r="AU986" s="176" t="s">
        <v>80</v>
      </c>
      <c r="AV986" s="174" t="s">
        <v>80</v>
      </c>
      <c r="AW986" s="174" t="s">
        <v>29</v>
      </c>
      <c r="AX986" s="174" t="s">
        <v>72</v>
      </c>
      <c r="AY986" s="176" t="s">
        <v>176</v>
      </c>
    </row>
    <row r="987" spans="2:51" s="182" customFormat="1" ht="12">
      <c r="B987" s="183"/>
      <c r="D987" s="105" t="s">
        <v>186</v>
      </c>
      <c r="E987" s="184" t="s">
        <v>1</v>
      </c>
      <c r="F987" s="185" t="s">
        <v>191</v>
      </c>
      <c r="H987" s="186">
        <v>4.7</v>
      </c>
      <c r="K987" s="238"/>
      <c r="L987" s="183"/>
      <c r="M987" s="187"/>
      <c r="N987" s="188"/>
      <c r="O987" s="188"/>
      <c r="P987" s="188"/>
      <c r="Q987" s="188"/>
      <c r="R987" s="188"/>
      <c r="S987" s="188"/>
      <c r="T987" s="189"/>
      <c r="AT987" s="184" t="s">
        <v>186</v>
      </c>
      <c r="AU987" s="184" t="s">
        <v>80</v>
      </c>
      <c r="AV987" s="182" t="s">
        <v>86</v>
      </c>
      <c r="AW987" s="182" t="s">
        <v>29</v>
      </c>
      <c r="AX987" s="182" t="s">
        <v>76</v>
      </c>
      <c r="AY987" s="184" t="s">
        <v>176</v>
      </c>
    </row>
    <row r="988" spans="1:65" s="15" customFormat="1" ht="24.2" customHeight="1">
      <c r="A988" s="12"/>
      <c r="B988" s="13"/>
      <c r="C988" s="92" t="s">
        <v>1130</v>
      </c>
      <c r="D988" s="92" t="s">
        <v>178</v>
      </c>
      <c r="E988" s="93" t="s">
        <v>1131</v>
      </c>
      <c r="F988" s="94" t="s">
        <v>1132</v>
      </c>
      <c r="G988" s="95" t="s">
        <v>328</v>
      </c>
      <c r="H988" s="96">
        <v>9.84</v>
      </c>
      <c r="I988" s="1">
        <v>0</v>
      </c>
      <c r="J988" s="97">
        <f>ROUND(I988*H988,2)</f>
        <v>0</v>
      </c>
      <c r="K988" s="95" t="s">
        <v>182</v>
      </c>
      <c r="L988" s="13"/>
      <c r="M988" s="98" t="s">
        <v>1</v>
      </c>
      <c r="N988" s="99" t="s">
        <v>37</v>
      </c>
      <c r="O988" s="100"/>
      <c r="P988" s="101">
        <f>O988*H988</f>
        <v>0</v>
      </c>
      <c r="Q988" s="101">
        <v>0</v>
      </c>
      <c r="R988" s="101">
        <f>Q988*H988</f>
        <v>0</v>
      </c>
      <c r="S988" s="101">
        <v>0</v>
      </c>
      <c r="T988" s="102">
        <f>S988*H988</f>
        <v>0</v>
      </c>
      <c r="U988" s="12"/>
      <c r="V988" s="12"/>
      <c r="W988" s="12"/>
      <c r="X988" s="12"/>
      <c r="Y988" s="12"/>
      <c r="Z988" s="12"/>
      <c r="AA988" s="12"/>
      <c r="AB988" s="12"/>
      <c r="AC988" s="12"/>
      <c r="AD988" s="12"/>
      <c r="AE988" s="12"/>
      <c r="AR988" s="103" t="s">
        <v>230</v>
      </c>
      <c r="AT988" s="103" t="s">
        <v>178</v>
      </c>
      <c r="AU988" s="103" t="s">
        <v>80</v>
      </c>
      <c r="AY988" s="5" t="s">
        <v>176</v>
      </c>
      <c r="BE988" s="104">
        <f>IF(N988="základní",J988,0)</f>
        <v>0</v>
      </c>
      <c r="BF988" s="104">
        <f>IF(N988="snížená",J988,0)</f>
        <v>0</v>
      </c>
      <c r="BG988" s="104">
        <f>IF(N988="zákl. přenesená",J988,0)</f>
        <v>0</v>
      </c>
      <c r="BH988" s="104">
        <f>IF(N988="sníž. přenesená",J988,0)</f>
        <v>0</v>
      </c>
      <c r="BI988" s="104">
        <f>IF(N988="nulová",J988,0)</f>
        <v>0</v>
      </c>
      <c r="BJ988" s="5" t="s">
        <v>76</v>
      </c>
      <c r="BK988" s="104">
        <f>ROUND(I988*H988,2)</f>
        <v>0</v>
      </c>
      <c r="BL988" s="5" t="s">
        <v>230</v>
      </c>
      <c r="BM988" s="103" t="s">
        <v>1133</v>
      </c>
    </row>
    <row r="989" spans="2:51" s="167" customFormat="1" ht="12">
      <c r="B989" s="168"/>
      <c r="D989" s="105" t="s">
        <v>186</v>
      </c>
      <c r="E989" s="169" t="s">
        <v>1</v>
      </c>
      <c r="F989" s="170" t="s">
        <v>1030</v>
      </c>
      <c r="H989" s="169" t="s">
        <v>1</v>
      </c>
      <c r="K989" s="236"/>
      <c r="L989" s="168"/>
      <c r="M989" s="171"/>
      <c r="N989" s="172"/>
      <c r="O989" s="172"/>
      <c r="P989" s="172"/>
      <c r="Q989" s="172"/>
      <c r="R989" s="172"/>
      <c r="S989" s="172"/>
      <c r="T989" s="173"/>
      <c r="AT989" s="169" t="s">
        <v>186</v>
      </c>
      <c r="AU989" s="169" t="s">
        <v>80</v>
      </c>
      <c r="AV989" s="167" t="s">
        <v>76</v>
      </c>
      <c r="AW989" s="167" t="s">
        <v>29</v>
      </c>
      <c r="AX989" s="167" t="s">
        <v>72</v>
      </c>
      <c r="AY989" s="169" t="s">
        <v>176</v>
      </c>
    </row>
    <row r="990" spans="2:51" s="167" customFormat="1" ht="12">
      <c r="B990" s="168"/>
      <c r="D990" s="105" t="s">
        <v>186</v>
      </c>
      <c r="E990" s="169" t="s">
        <v>1</v>
      </c>
      <c r="F990" s="170" t="s">
        <v>1134</v>
      </c>
      <c r="H990" s="169" t="s">
        <v>1</v>
      </c>
      <c r="K990" s="236"/>
      <c r="L990" s="168"/>
      <c r="M990" s="171"/>
      <c r="N990" s="172"/>
      <c r="O990" s="172"/>
      <c r="P990" s="172"/>
      <c r="Q990" s="172"/>
      <c r="R990" s="172"/>
      <c r="S990" s="172"/>
      <c r="T990" s="173"/>
      <c r="AT990" s="169" t="s">
        <v>186</v>
      </c>
      <c r="AU990" s="169" t="s">
        <v>80</v>
      </c>
      <c r="AV990" s="167" t="s">
        <v>76</v>
      </c>
      <c r="AW990" s="167" t="s">
        <v>29</v>
      </c>
      <c r="AX990" s="167" t="s">
        <v>72</v>
      </c>
      <c r="AY990" s="169" t="s">
        <v>176</v>
      </c>
    </row>
    <row r="991" spans="2:51" s="174" customFormat="1" ht="12">
      <c r="B991" s="175"/>
      <c r="D991" s="105" t="s">
        <v>186</v>
      </c>
      <c r="E991" s="176" t="s">
        <v>1</v>
      </c>
      <c r="F991" s="177" t="s">
        <v>1135</v>
      </c>
      <c r="H991" s="178">
        <v>9.84</v>
      </c>
      <c r="K991" s="237"/>
      <c r="L991" s="175"/>
      <c r="M991" s="179"/>
      <c r="N991" s="180"/>
      <c r="O991" s="180"/>
      <c r="P991" s="180"/>
      <c r="Q991" s="180"/>
      <c r="R991" s="180"/>
      <c r="S991" s="180"/>
      <c r="T991" s="181"/>
      <c r="AT991" s="176" t="s">
        <v>186</v>
      </c>
      <c r="AU991" s="176" t="s">
        <v>80</v>
      </c>
      <c r="AV991" s="174" t="s">
        <v>80</v>
      </c>
      <c r="AW991" s="174" t="s">
        <v>29</v>
      </c>
      <c r="AX991" s="174" t="s">
        <v>72</v>
      </c>
      <c r="AY991" s="176" t="s">
        <v>176</v>
      </c>
    </row>
    <row r="992" spans="2:51" s="182" customFormat="1" ht="12">
      <c r="B992" s="183"/>
      <c r="D992" s="105" t="s">
        <v>186</v>
      </c>
      <c r="E992" s="184" t="s">
        <v>1</v>
      </c>
      <c r="F992" s="185" t="s">
        <v>191</v>
      </c>
      <c r="H992" s="186">
        <v>9.84</v>
      </c>
      <c r="K992" s="238"/>
      <c r="L992" s="183"/>
      <c r="M992" s="187"/>
      <c r="N992" s="188"/>
      <c r="O992" s="188"/>
      <c r="P992" s="188"/>
      <c r="Q992" s="188"/>
      <c r="R992" s="188"/>
      <c r="S992" s="188"/>
      <c r="T992" s="189"/>
      <c r="AT992" s="184" t="s">
        <v>186</v>
      </c>
      <c r="AU992" s="184" t="s">
        <v>80</v>
      </c>
      <c r="AV992" s="182" t="s">
        <v>86</v>
      </c>
      <c r="AW992" s="182" t="s">
        <v>29</v>
      </c>
      <c r="AX992" s="182" t="s">
        <v>76</v>
      </c>
      <c r="AY992" s="184" t="s">
        <v>176</v>
      </c>
    </row>
    <row r="993" spans="1:65" s="15" customFormat="1" ht="24.2" customHeight="1">
      <c r="A993" s="12"/>
      <c r="B993" s="13"/>
      <c r="C993" s="92" t="s">
        <v>715</v>
      </c>
      <c r="D993" s="92" t="s">
        <v>178</v>
      </c>
      <c r="E993" s="93" t="s">
        <v>1136</v>
      </c>
      <c r="F993" s="94" t="s">
        <v>1137</v>
      </c>
      <c r="G993" s="95" t="s">
        <v>328</v>
      </c>
      <c r="H993" s="96">
        <v>132.66</v>
      </c>
      <c r="I993" s="1">
        <v>0</v>
      </c>
      <c r="J993" s="97">
        <f>ROUND(I993*H993,2)</f>
        <v>0</v>
      </c>
      <c r="K993" s="95" t="s">
        <v>182</v>
      </c>
      <c r="L993" s="13"/>
      <c r="M993" s="98" t="s">
        <v>1</v>
      </c>
      <c r="N993" s="99" t="s">
        <v>37</v>
      </c>
      <c r="O993" s="100"/>
      <c r="P993" s="101">
        <f>O993*H993</f>
        <v>0</v>
      </c>
      <c r="Q993" s="101">
        <v>0</v>
      </c>
      <c r="R993" s="101">
        <f>Q993*H993</f>
        <v>0</v>
      </c>
      <c r="S993" s="101">
        <v>0</v>
      </c>
      <c r="T993" s="102">
        <f>S993*H993</f>
        <v>0</v>
      </c>
      <c r="U993" s="12"/>
      <c r="V993" s="12"/>
      <c r="W993" s="12"/>
      <c r="X993" s="12"/>
      <c r="Y993" s="12"/>
      <c r="Z993" s="12"/>
      <c r="AA993" s="12"/>
      <c r="AB993" s="12"/>
      <c r="AC993" s="12"/>
      <c r="AD993" s="12"/>
      <c r="AE993" s="12"/>
      <c r="AR993" s="103" t="s">
        <v>230</v>
      </c>
      <c r="AT993" s="103" t="s">
        <v>178</v>
      </c>
      <c r="AU993" s="103" t="s">
        <v>80</v>
      </c>
      <c r="AY993" s="5" t="s">
        <v>176</v>
      </c>
      <c r="BE993" s="104">
        <f>IF(N993="základní",J993,0)</f>
        <v>0</v>
      </c>
      <c r="BF993" s="104">
        <f>IF(N993="snížená",J993,0)</f>
        <v>0</v>
      </c>
      <c r="BG993" s="104">
        <f>IF(N993="zákl. přenesená",J993,0)</f>
        <v>0</v>
      </c>
      <c r="BH993" s="104">
        <f>IF(N993="sníž. přenesená",J993,0)</f>
        <v>0</v>
      </c>
      <c r="BI993" s="104">
        <f>IF(N993="nulová",J993,0)</f>
        <v>0</v>
      </c>
      <c r="BJ993" s="5" t="s">
        <v>76</v>
      </c>
      <c r="BK993" s="104">
        <f>ROUND(I993*H993,2)</f>
        <v>0</v>
      </c>
      <c r="BL993" s="5" t="s">
        <v>230</v>
      </c>
      <c r="BM993" s="103" t="s">
        <v>1138</v>
      </c>
    </row>
    <row r="994" spans="2:51" s="167" customFormat="1" ht="12">
      <c r="B994" s="168"/>
      <c r="D994" s="105" t="s">
        <v>186</v>
      </c>
      <c r="E994" s="169" t="s">
        <v>1</v>
      </c>
      <c r="F994" s="170" t="s">
        <v>1030</v>
      </c>
      <c r="H994" s="169" t="s">
        <v>1</v>
      </c>
      <c r="K994" s="236"/>
      <c r="L994" s="168"/>
      <c r="M994" s="171"/>
      <c r="N994" s="172"/>
      <c r="O994" s="172"/>
      <c r="P994" s="172"/>
      <c r="Q994" s="172"/>
      <c r="R994" s="172"/>
      <c r="S994" s="172"/>
      <c r="T994" s="173"/>
      <c r="AT994" s="169" t="s">
        <v>186</v>
      </c>
      <c r="AU994" s="169" t="s">
        <v>80</v>
      </c>
      <c r="AV994" s="167" t="s">
        <v>76</v>
      </c>
      <c r="AW994" s="167" t="s">
        <v>29</v>
      </c>
      <c r="AX994" s="167" t="s">
        <v>72</v>
      </c>
      <c r="AY994" s="169" t="s">
        <v>176</v>
      </c>
    </row>
    <row r="995" spans="2:51" s="167" customFormat="1" ht="12">
      <c r="B995" s="168"/>
      <c r="D995" s="105" t="s">
        <v>186</v>
      </c>
      <c r="E995" s="169" t="s">
        <v>1</v>
      </c>
      <c r="F995" s="170" t="s">
        <v>1139</v>
      </c>
      <c r="H995" s="169" t="s">
        <v>1</v>
      </c>
      <c r="K995" s="236"/>
      <c r="L995" s="168"/>
      <c r="M995" s="171"/>
      <c r="N995" s="172"/>
      <c r="O995" s="172"/>
      <c r="P995" s="172"/>
      <c r="Q995" s="172"/>
      <c r="R995" s="172"/>
      <c r="S995" s="172"/>
      <c r="T995" s="173"/>
      <c r="AT995" s="169" t="s">
        <v>186</v>
      </c>
      <c r="AU995" s="169" t="s">
        <v>80</v>
      </c>
      <c r="AV995" s="167" t="s">
        <v>76</v>
      </c>
      <c r="AW995" s="167" t="s">
        <v>29</v>
      </c>
      <c r="AX995" s="167" t="s">
        <v>72</v>
      </c>
      <c r="AY995" s="169" t="s">
        <v>176</v>
      </c>
    </row>
    <row r="996" spans="2:51" s="174" customFormat="1" ht="12">
      <c r="B996" s="175"/>
      <c r="D996" s="105" t="s">
        <v>186</v>
      </c>
      <c r="E996" s="176" t="s">
        <v>1</v>
      </c>
      <c r="F996" s="177" t="s">
        <v>1140</v>
      </c>
      <c r="H996" s="178">
        <v>104.4</v>
      </c>
      <c r="K996" s="237"/>
      <c r="L996" s="175"/>
      <c r="M996" s="179"/>
      <c r="N996" s="180"/>
      <c r="O996" s="180"/>
      <c r="P996" s="180"/>
      <c r="Q996" s="180"/>
      <c r="R996" s="180"/>
      <c r="S996" s="180"/>
      <c r="T996" s="181"/>
      <c r="AT996" s="176" t="s">
        <v>186</v>
      </c>
      <c r="AU996" s="176" t="s">
        <v>80</v>
      </c>
      <c r="AV996" s="174" t="s">
        <v>80</v>
      </c>
      <c r="AW996" s="174" t="s">
        <v>29</v>
      </c>
      <c r="AX996" s="174" t="s">
        <v>72</v>
      </c>
      <c r="AY996" s="176" t="s">
        <v>176</v>
      </c>
    </row>
    <row r="997" spans="2:51" s="174" customFormat="1" ht="12">
      <c r="B997" s="175"/>
      <c r="D997" s="105" t="s">
        <v>186</v>
      </c>
      <c r="E997" s="176" t="s">
        <v>1</v>
      </c>
      <c r="F997" s="177" t="s">
        <v>1141</v>
      </c>
      <c r="H997" s="178">
        <v>7.62</v>
      </c>
      <c r="K997" s="237"/>
      <c r="L997" s="175"/>
      <c r="M997" s="179"/>
      <c r="N997" s="180"/>
      <c r="O997" s="180"/>
      <c r="P997" s="180"/>
      <c r="Q997" s="180"/>
      <c r="R997" s="180"/>
      <c r="S997" s="180"/>
      <c r="T997" s="181"/>
      <c r="AT997" s="176" t="s">
        <v>186</v>
      </c>
      <c r="AU997" s="176" t="s">
        <v>80</v>
      </c>
      <c r="AV997" s="174" t="s">
        <v>80</v>
      </c>
      <c r="AW997" s="174" t="s">
        <v>29</v>
      </c>
      <c r="AX997" s="174" t="s">
        <v>72</v>
      </c>
      <c r="AY997" s="176" t="s">
        <v>176</v>
      </c>
    </row>
    <row r="998" spans="2:51" s="174" customFormat="1" ht="12">
      <c r="B998" s="175"/>
      <c r="D998" s="105" t="s">
        <v>186</v>
      </c>
      <c r="E998" s="176" t="s">
        <v>1</v>
      </c>
      <c r="F998" s="177" t="s">
        <v>1142</v>
      </c>
      <c r="H998" s="178">
        <v>20.64</v>
      </c>
      <c r="K998" s="237"/>
      <c r="L998" s="175"/>
      <c r="M998" s="179"/>
      <c r="N998" s="180"/>
      <c r="O998" s="180"/>
      <c r="P998" s="180"/>
      <c r="Q998" s="180"/>
      <c r="R998" s="180"/>
      <c r="S998" s="180"/>
      <c r="T998" s="181"/>
      <c r="AT998" s="176" t="s">
        <v>186</v>
      </c>
      <c r="AU998" s="176" t="s">
        <v>80</v>
      </c>
      <c r="AV998" s="174" t="s">
        <v>80</v>
      </c>
      <c r="AW998" s="174" t="s">
        <v>29</v>
      </c>
      <c r="AX998" s="174" t="s">
        <v>72</v>
      </c>
      <c r="AY998" s="176" t="s">
        <v>176</v>
      </c>
    </row>
    <row r="999" spans="2:51" s="182" customFormat="1" ht="12">
      <c r="B999" s="183"/>
      <c r="D999" s="105" t="s">
        <v>186</v>
      </c>
      <c r="E999" s="184" t="s">
        <v>1</v>
      </c>
      <c r="F999" s="185" t="s">
        <v>191</v>
      </c>
      <c r="H999" s="186">
        <v>132.66000000000003</v>
      </c>
      <c r="K999" s="238"/>
      <c r="L999" s="183"/>
      <c r="M999" s="187"/>
      <c r="N999" s="188"/>
      <c r="O999" s="188"/>
      <c r="P999" s="188"/>
      <c r="Q999" s="188"/>
      <c r="R999" s="188"/>
      <c r="S999" s="188"/>
      <c r="T999" s="189"/>
      <c r="AT999" s="184" t="s">
        <v>186</v>
      </c>
      <c r="AU999" s="184" t="s">
        <v>80</v>
      </c>
      <c r="AV999" s="182" t="s">
        <v>86</v>
      </c>
      <c r="AW999" s="182" t="s">
        <v>29</v>
      </c>
      <c r="AX999" s="182" t="s">
        <v>76</v>
      </c>
      <c r="AY999" s="184" t="s">
        <v>176</v>
      </c>
    </row>
    <row r="1000" spans="1:65" s="15" customFormat="1" ht="24.2" customHeight="1">
      <c r="A1000" s="12"/>
      <c r="B1000" s="13"/>
      <c r="C1000" s="92" t="s">
        <v>1143</v>
      </c>
      <c r="D1000" s="92" t="s">
        <v>178</v>
      </c>
      <c r="E1000" s="93" t="s">
        <v>1144</v>
      </c>
      <c r="F1000" s="94" t="s">
        <v>1145</v>
      </c>
      <c r="G1000" s="95" t="s">
        <v>328</v>
      </c>
      <c r="H1000" s="96">
        <v>12.6</v>
      </c>
      <c r="I1000" s="1">
        <v>0</v>
      </c>
      <c r="J1000" s="97">
        <f>ROUND(I1000*H1000,2)</f>
        <v>0</v>
      </c>
      <c r="K1000" s="95" t="s">
        <v>182</v>
      </c>
      <c r="L1000" s="13"/>
      <c r="M1000" s="98" t="s">
        <v>1</v>
      </c>
      <c r="N1000" s="99" t="s">
        <v>37</v>
      </c>
      <c r="O1000" s="100"/>
      <c r="P1000" s="101">
        <f>O1000*H1000</f>
        <v>0</v>
      </c>
      <c r="Q1000" s="101">
        <v>0</v>
      </c>
      <c r="R1000" s="101">
        <f>Q1000*H1000</f>
        <v>0</v>
      </c>
      <c r="S1000" s="101">
        <v>0</v>
      </c>
      <c r="T1000" s="102">
        <f>S1000*H1000</f>
        <v>0</v>
      </c>
      <c r="U1000" s="12"/>
      <c r="V1000" s="12"/>
      <c r="W1000" s="12"/>
      <c r="X1000" s="12"/>
      <c r="Y1000" s="12"/>
      <c r="Z1000" s="12"/>
      <c r="AA1000" s="12"/>
      <c r="AB1000" s="12"/>
      <c r="AC1000" s="12"/>
      <c r="AD1000" s="12"/>
      <c r="AE1000" s="12"/>
      <c r="AR1000" s="103" t="s">
        <v>230</v>
      </c>
      <c r="AT1000" s="103" t="s">
        <v>178</v>
      </c>
      <c r="AU1000" s="103" t="s">
        <v>80</v>
      </c>
      <c r="AY1000" s="5" t="s">
        <v>176</v>
      </c>
      <c r="BE1000" s="104">
        <f>IF(N1000="základní",J1000,0)</f>
        <v>0</v>
      </c>
      <c r="BF1000" s="104">
        <f>IF(N1000="snížená",J1000,0)</f>
        <v>0</v>
      </c>
      <c r="BG1000" s="104">
        <f>IF(N1000="zákl. přenesená",J1000,0)</f>
        <v>0</v>
      </c>
      <c r="BH1000" s="104">
        <f>IF(N1000="sníž. přenesená",J1000,0)</f>
        <v>0</v>
      </c>
      <c r="BI1000" s="104">
        <f>IF(N1000="nulová",J1000,0)</f>
        <v>0</v>
      </c>
      <c r="BJ1000" s="5" t="s">
        <v>76</v>
      </c>
      <c r="BK1000" s="104">
        <f>ROUND(I1000*H1000,2)</f>
        <v>0</v>
      </c>
      <c r="BL1000" s="5" t="s">
        <v>230</v>
      </c>
      <c r="BM1000" s="103" t="s">
        <v>1146</v>
      </c>
    </row>
    <row r="1001" spans="2:51" s="167" customFormat="1" ht="12">
      <c r="B1001" s="168"/>
      <c r="D1001" s="105" t="s">
        <v>186</v>
      </c>
      <c r="E1001" s="169" t="s">
        <v>1</v>
      </c>
      <c r="F1001" s="170" t="s">
        <v>1030</v>
      </c>
      <c r="H1001" s="169" t="s">
        <v>1</v>
      </c>
      <c r="K1001" s="236"/>
      <c r="L1001" s="168"/>
      <c r="M1001" s="171"/>
      <c r="N1001" s="172"/>
      <c r="O1001" s="172"/>
      <c r="P1001" s="172"/>
      <c r="Q1001" s="172"/>
      <c r="R1001" s="172"/>
      <c r="S1001" s="172"/>
      <c r="T1001" s="173"/>
      <c r="AT1001" s="169" t="s">
        <v>186</v>
      </c>
      <c r="AU1001" s="169" t="s">
        <v>80</v>
      </c>
      <c r="AV1001" s="167" t="s">
        <v>76</v>
      </c>
      <c r="AW1001" s="167" t="s">
        <v>29</v>
      </c>
      <c r="AX1001" s="167" t="s">
        <v>72</v>
      </c>
      <c r="AY1001" s="169" t="s">
        <v>176</v>
      </c>
    </row>
    <row r="1002" spans="2:51" s="167" customFormat="1" ht="12">
      <c r="B1002" s="168"/>
      <c r="D1002" s="105" t="s">
        <v>186</v>
      </c>
      <c r="E1002" s="169" t="s">
        <v>1</v>
      </c>
      <c r="F1002" s="170" t="s">
        <v>1147</v>
      </c>
      <c r="H1002" s="169" t="s">
        <v>1</v>
      </c>
      <c r="K1002" s="236"/>
      <c r="L1002" s="168"/>
      <c r="M1002" s="171"/>
      <c r="N1002" s="172"/>
      <c r="O1002" s="172"/>
      <c r="P1002" s="172"/>
      <c r="Q1002" s="172"/>
      <c r="R1002" s="172"/>
      <c r="S1002" s="172"/>
      <c r="T1002" s="173"/>
      <c r="AT1002" s="169" t="s">
        <v>186</v>
      </c>
      <c r="AU1002" s="169" t="s">
        <v>80</v>
      </c>
      <c r="AV1002" s="167" t="s">
        <v>76</v>
      </c>
      <c r="AW1002" s="167" t="s">
        <v>29</v>
      </c>
      <c r="AX1002" s="167" t="s">
        <v>72</v>
      </c>
      <c r="AY1002" s="169" t="s">
        <v>176</v>
      </c>
    </row>
    <row r="1003" spans="2:51" s="174" customFormat="1" ht="12">
      <c r="B1003" s="175"/>
      <c r="D1003" s="105" t="s">
        <v>186</v>
      </c>
      <c r="E1003" s="176" t="s">
        <v>1</v>
      </c>
      <c r="F1003" s="177" t="s">
        <v>476</v>
      </c>
      <c r="H1003" s="178">
        <v>12.6</v>
      </c>
      <c r="K1003" s="237"/>
      <c r="L1003" s="175"/>
      <c r="M1003" s="179"/>
      <c r="N1003" s="180"/>
      <c r="O1003" s="180"/>
      <c r="P1003" s="180"/>
      <c r="Q1003" s="180"/>
      <c r="R1003" s="180"/>
      <c r="S1003" s="180"/>
      <c r="T1003" s="181"/>
      <c r="AT1003" s="176" t="s">
        <v>186</v>
      </c>
      <c r="AU1003" s="176" t="s">
        <v>80</v>
      </c>
      <c r="AV1003" s="174" t="s">
        <v>80</v>
      </c>
      <c r="AW1003" s="174" t="s">
        <v>29</v>
      </c>
      <c r="AX1003" s="174" t="s">
        <v>72</v>
      </c>
      <c r="AY1003" s="176" t="s">
        <v>176</v>
      </c>
    </row>
    <row r="1004" spans="2:51" s="182" customFormat="1" ht="12">
      <c r="B1004" s="183"/>
      <c r="D1004" s="105" t="s">
        <v>186</v>
      </c>
      <c r="E1004" s="184" t="s">
        <v>1</v>
      </c>
      <c r="F1004" s="185" t="s">
        <v>191</v>
      </c>
      <c r="H1004" s="186">
        <v>12.6</v>
      </c>
      <c r="K1004" s="238"/>
      <c r="L1004" s="183"/>
      <c r="M1004" s="187"/>
      <c r="N1004" s="188"/>
      <c r="O1004" s="188"/>
      <c r="P1004" s="188"/>
      <c r="Q1004" s="188"/>
      <c r="R1004" s="188"/>
      <c r="S1004" s="188"/>
      <c r="T1004" s="189"/>
      <c r="AT1004" s="184" t="s">
        <v>186</v>
      </c>
      <c r="AU1004" s="184" t="s">
        <v>80</v>
      </c>
      <c r="AV1004" s="182" t="s">
        <v>86</v>
      </c>
      <c r="AW1004" s="182" t="s">
        <v>29</v>
      </c>
      <c r="AX1004" s="182" t="s">
        <v>76</v>
      </c>
      <c r="AY1004" s="184" t="s">
        <v>176</v>
      </c>
    </row>
    <row r="1005" spans="1:65" s="15" customFormat="1" ht="24.2" customHeight="1">
      <c r="A1005" s="12"/>
      <c r="B1005" s="13"/>
      <c r="C1005" s="92" t="s">
        <v>724</v>
      </c>
      <c r="D1005" s="92" t="s">
        <v>178</v>
      </c>
      <c r="E1005" s="93" t="s">
        <v>1148</v>
      </c>
      <c r="F1005" s="94" t="s">
        <v>1149</v>
      </c>
      <c r="G1005" s="95" t="s">
        <v>259</v>
      </c>
      <c r="H1005" s="96">
        <v>1</v>
      </c>
      <c r="I1005" s="1">
        <v>0</v>
      </c>
      <c r="J1005" s="97">
        <f>ROUND(I1005*H1005,2)</f>
        <v>0</v>
      </c>
      <c r="K1005" s="95" t="s">
        <v>182</v>
      </c>
      <c r="L1005" s="13"/>
      <c r="M1005" s="98" t="s">
        <v>1</v>
      </c>
      <c r="N1005" s="99" t="s">
        <v>37</v>
      </c>
      <c r="O1005" s="100"/>
      <c r="P1005" s="101">
        <f>O1005*H1005</f>
        <v>0</v>
      </c>
      <c r="Q1005" s="101">
        <v>0</v>
      </c>
      <c r="R1005" s="101">
        <f>Q1005*H1005</f>
        <v>0</v>
      </c>
      <c r="S1005" s="101">
        <v>0</v>
      </c>
      <c r="T1005" s="102">
        <f>S1005*H1005</f>
        <v>0</v>
      </c>
      <c r="U1005" s="12"/>
      <c r="V1005" s="12"/>
      <c r="W1005" s="12"/>
      <c r="X1005" s="12"/>
      <c r="Y1005" s="12"/>
      <c r="Z1005" s="12"/>
      <c r="AA1005" s="12"/>
      <c r="AB1005" s="12"/>
      <c r="AC1005" s="12"/>
      <c r="AD1005" s="12"/>
      <c r="AE1005" s="12"/>
      <c r="AR1005" s="103" t="s">
        <v>230</v>
      </c>
      <c r="AT1005" s="103" t="s">
        <v>178</v>
      </c>
      <c r="AU1005" s="103" t="s">
        <v>80</v>
      </c>
      <c r="AY1005" s="5" t="s">
        <v>176</v>
      </c>
      <c r="BE1005" s="104">
        <f>IF(N1005="základní",J1005,0)</f>
        <v>0</v>
      </c>
      <c r="BF1005" s="104">
        <f>IF(N1005="snížená",J1005,0)</f>
        <v>0</v>
      </c>
      <c r="BG1005" s="104">
        <f>IF(N1005="zákl. přenesená",J1005,0)</f>
        <v>0</v>
      </c>
      <c r="BH1005" s="104">
        <f>IF(N1005="sníž. přenesená",J1005,0)</f>
        <v>0</v>
      </c>
      <c r="BI1005" s="104">
        <f>IF(N1005="nulová",J1005,0)</f>
        <v>0</v>
      </c>
      <c r="BJ1005" s="5" t="s">
        <v>76</v>
      </c>
      <c r="BK1005" s="104">
        <f>ROUND(I1005*H1005,2)</f>
        <v>0</v>
      </c>
      <c r="BL1005" s="5" t="s">
        <v>230</v>
      </c>
      <c r="BM1005" s="103" t="s">
        <v>1150</v>
      </c>
    </row>
    <row r="1006" spans="1:65" s="15" customFormat="1" ht="24.2" customHeight="1">
      <c r="A1006" s="12"/>
      <c r="B1006" s="13"/>
      <c r="C1006" s="92" t="s">
        <v>1151</v>
      </c>
      <c r="D1006" s="92" t="s">
        <v>178</v>
      </c>
      <c r="E1006" s="93" t="s">
        <v>1152</v>
      </c>
      <c r="F1006" s="94" t="s">
        <v>1153</v>
      </c>
      <c r="G1006" s="95" t="s">
        <v>328</v>
      </c>
      <c r="H1006" s="96">
        <v>4.7</v>
      </c>
      <c r="I1006" s="1">
        <v>0</v>
      </c>
      <c r="J1006" s="97">
        <f>ROUND(I1006*H1006,2)</f>
        <v>0</v>
      </c>
      <c r="K1006" s="95" t="s">
        <v>182</v>
      </c>
      <c r="L1006" s="13"/>
      <c r="M1006" s="98" t="s">
        <v>1</v>
      </c>
      <c r="N1006" s="99" t="s">
        <v>37</v>
      </c>
      <c r="O1006" s="100"/>
      <c r="P1006" s="101">
        <f>O1006*H1006</f>
        <v>0</v>
      </c>
      <c r="Q1006" s="101">
        <v>0</v>
      </c>
      <c r="R1006" s="101">
        <f>Q1006*H1006</f>
        <v>0</v>
      </c>
      <c r="S1006" s="101">
        <v>0</v>
      </c>
      <c r="T1006" s="102">
        <f>S1006*H1006</f>
        <v>0</v>
      </c>
      <c r="U1006" s="12"/>
      <c r="V1006" s="12"/>
      <c r="W1006" s="12"/>
      <c r="X1006" s="12"/>
      <c r="Y1006" s="12"/>
      <c r="Z1006" s="12"/>
      <c r="AA1006" s="12"/>
      <c r="AB1006" s="12"/>
      <c r="AC1006" s="12"/>
      <c r="AD1006" s="12"/>
      <c r="AE1006" s="12"/>
      <c r="AR1006" s="103" t="s">
        <v>230</v>
      </c>
      <c r="AT1006" s="103" t="s">
        <v>178</v>
      </c>
      <c r="AU1006" s="103" t="s">
        <v>80</v>
      </c>
      <c r="AY1006" s="5" t="s">
        <v>176</v>
      </c>
      <c r="BE1006" s="104">
        <f>IF(N1006="základní",J1006,0)</f>
        <v>0</v>
      </c>
      <c r="BF1006" s="104">
        <f>IF(N1006="snížená",J1006,0)</f>
        <v>0</v>
      </c>
      <c r="BG1006" s="104">
        <f>IF(N1006="zákl. přenesená",J1006,0)</f>
        <v>0</v>
      </c>
      <c r="BH1006" s="104">
        <f>IF(N1006="sníž. přenesená",J1006,0)</f>
        <v>0</v>
      </c>
      <c r="BI1006" s="104">
        <f>IF(N1006="nulová",J1006,0)</f>
        <v>0</v>
      </c>
      <c r="BJ1006" s="5" t="s">
        <v>76</v>
      </c>
      <c r="BK1006" s="104">
        <f>ROUND(I1006*H1006,2)</f>
        <v>0</v>
      </c>
      <c r="BL1006" s="5" t="s">
        <v>230</v>
      </c>
      <c r="BM1006" s="103" t="s">
        <v>1154</v>
      </c>
    </row>
    <row r="1007" spans="2:51" s="167" customFormat="1" ht="12">
      <c r="B1007" s="168"/>
      <c r="D1007" s="105" t="s">
        <v>186</v>
      </c>
      <c r="E1007" s="169" t="s">
        <v>1</v>
      </c>
      <c r="F1007" s="170" t="s">
        <v>1030</v>
      </c>
      <c r="H1007" s="169" t="s">
        <v>1</v>
      </c>
      <c r="K1007" s="236"/>
      <c r="L1007" s="168"/>
      <c r="M1007" s="171"/>
      <c r="N1007" s="172"/>
      <c r="O1007" s="172"/>
      <c r="P1007" s="172"/>
      <c r="Q1007" s="172"/>
      <c r="R1007" s="172"/>
      <c r="S1007" s="172"/>
      <c r="T1007" s="173"/>
      <c r="AT1007" s="169" t="s">
        <v>186</v>
      </c>
      <c r="AU1007" s="169" t="s">
        <v>80</v>
      </c>
      <c r="AV1007" s="167" t="s">
        <v>76</v>
      </c>
      <c r="AW1007" s="167" t="s">
        <v>29</v>
      </c>
      <c r="AX1007" s="167" t="s">
        <v>72</v>
      </c>
      <c r="AY1007" s="169" t="s">
        <v>176</v>
      </c>
    </row>
    <row r="1008" spans="2:51" s="167" customFormat="1" ht="12">
      <c r="B1008" s="168"/>
      <c r="D1008" s="105" t="s">
        <v>186</v>
      </c>
      <c r="E1008" s="169" t="s">
        <v>1</v>
      </c>
      <c r="F1008" s="170" t="s">
        <v>1155</v>
      </c>
      <c r="H1008" s="169" t="s">
        <v>1</v>
      </c>
      <c r="K1008" s="236"/>
      <c r="L1008" s="168"/>
      <c r="M1008" s="171"/>
      <c r="N1008" s="172"/>
      <c r="O1008" s="172"/>
      <c r="P1008" s="172"/>
      <c r="Q1008" s="172"/>
      <c r="R1008" s="172"/>
      <c r="S1008" s="172"/>
      <c r="T1008" s="173"/>
      <c r="AT1008" s="169" t="s">
        <v>186</v>
      </c>
      <c r="AU1008" s="169" t="s">
        <v>80</v>
      </c>
      <c r="AV1008" s="167" t="s">
        <v>76</v>
      </c>
      <c r="AW1008" s="167" t="s">
        <v>29</v>
      </c>
      <c r="AX1008" s="167" t="s">
        <v>72</v>
      </c>
      <c r="AY1008" s="169" t="s">
        <v>176</v>
      </c>
    </row>
    <row r="1009" spans="2:51" s="174" customFormat="1" ht="12">
      <c r="B1009" s="175"/>
      <c r="D1009" s="105" t="s">
        <v>186</v>
      </c>
      <c r="E1009" s="176" t="s">
        <v>1</v>
      </c>
      <c r="F1009" s="177" t="s">
        <v>1129</v>
      </c>
      <c r="H1009" s="178">
        <v>4.7</v>
      </c>
      <c r="K1009" s="237"/>
      <c r="L1009" s="175"/>
      <c r="M1009" s="179"/>
      <c r="N1009" s="180"/>
      <c r="O1009" s="180"/>
      <c r="P1009" s="180"/>
      <c r="Q1009" s="180"/>
      <c r="R1009" s="180"/>
      <c r="S1009" s="180"/>
      <c r="T1009" s="181"/>
      <c r="AT1009" s="176" t="s">
        <v>186</v>
      </c>
      <c r="AU1009" s="176" t="s">
        <v>80</v>
      </c>
      <c r="AV1009" s="174" t="s">
        <v>80</v>
      </c>
      <c r="AW1009" s="174" t="s">
        <v>29</v>
      </c>
      <c r="AX1009" s="174" t="s">
        <v>72</v>
      </c>
      <c r="AY1009" s="176" t="s">
        <v>176</v>
      </c>
    </row>
    <row r="1010" spans="2:51" s="182" customFormat="1" ht="12">
      <c r="B1010" s="183"/>
      <c r="D1010" s="105" t="s">
        <v>186</v>
      </c>
      <c r="E1010" s="184" t="s">
        <v>1</v>
      </c>
      <c r="F1010" s="185" t="s">
        <v>191</v>
      </c>
      <c r="H1010" s="186">
        <v>4.7</v>
      </c>
      <c r="K1010" s="238"/>
      <c r="L1010" s="183"/>
      <c r="M1010" s="187"/>
      <c r="N1010" s="188"/>
      <c r="O1010" s="188"/>
      <c r="P1010" s="188"/>
      <c r="Q1010" s="188"/>
      <c r="R1010" s="188"/>
      <c r="S1010" s="188"/>
      <c r="T1010" s="189"/>
      <c r="AT1010" s="184" t="s">
        <v>186</v>
      </c>
      <c r="AU1010" s="184" t="s">
        <v>80</v>
      </c>
      <c r="AV1010" s="182" t="s">
        <v>86</v>
      </c>
      <c r="AW1010" s="182" t="s">
        <v>29</v>
      </c>
      <c r="AX1010" s="182" t="s">
        <v>76</v>
      </c>
      <c r="AY1010" s="184" t="s">
        <v>176</v>
      </c>
    </row>
    <row r="1011" spans="1:65" s="15" customFormat="1" ht="24.2" customHeight="1">
      <c r="A1011" s="12"/>
      <c r="B1011" s="13"/>
      <c r="C1011" s="92" t="s">
        <v>730</v>
      </c>
      <c r="D1011" s="92" t="s">
        <v>178</v>
      </c>
      <c r="E1011" s="93" t="s">
        <v>1156</v>
      </c>
      <c r="F1011" s="94" t="s">
        <v>1157</v>
      </c>
      <c r="G1011" s="95" t="s">
        <v>221</v>
      </c>
      <c r="H1011" s="96">
        <v>0.437</v>
      </c>
      <c r="I1011" s="1">
        <v>0</v>
      </c>
      <c r="J1011" s="97">
        <f>ROUND(I1011*H1011,2)</f>
        <v>0</v>
      </c>
      <c r="K1011" s="95" t="s">
        <v>182</v>
      </c>
      <c r="L1011" s="13"/>
      <c r="M1011" s="98" t="s">
        <v>1</v>
      </c>
      <c r="N1011" s="99" t="s">
        <v>37</v>
      </c>
      <c r="O1011" s="100"/>
      <c r="P1011" s="101">
        <f>O1011*H1011</f>
        <v>0</v>
      </c>
      <c r="Q1011" s="101">
        <v>0</v>
      </c>
      <c r="R1011" s="101">
        <f>Q1011*H1011</f>
        <v>0</v>
      </c>
      <c r="S1011" s="101">
        <v>0</v>
      </c>
      <c r="T1011" s="102">
        <f>S1011*H1011</f>
        <v>0</v>
      </c>
      <c r="U1011" s="12"/>
      <c r="V1011" s="12"/>
      <c r="W1011" s="12"/>
      <c r="X1011" s="12"/>
      <c r="Y1011" s="12"/>
      <c r="Z1011" s="12"/>
      <c r="AA1011" s="12"/>
      <c r="AB1011" s="12"/>
      <c r="AC1011" s="12"/>
      <c r="AD1011" s="12"/>
      <c r="AE1011" s="12"/>
      <c r="AR1011" s="103" t="s">
        <v>230</v>
      </c>
      <c r="AT1011" s="103" t="s">
        <v>178</v>
      </c>
      <c r="AU1011" s="103" t="s">
        <v>80</v>
      </c>
      <c r="AY1011" s="5" t="s">
        <v>176</v>
      </c>
      <c r="BE1011" s="104">
        <f>IF(N1011="základní",J1011,0)</f>
        <v>0</v>
      </c>
      <c r="BF1011" s="104">
        <f>IF(N1011="snížená",J1011,0)</f>
        <v>0</v>
      </c>
      <c r="BG1011" s="104">
        <f>IF(N1011="zákl. přenesená",J1011,0)</f>
        <v>0</v>
      </c>
      <c r="BH1011" s="104">
        <f>IF(N1011="sníž. přenesená",J1011,0)</f>
        <v>0</v>
      </c>
      <c r="BI1011" s="104">
        <f>IF(N1011="nulová",J1011,0)</f>
        <v>0</v>
      </c>
      <c r="BJ1011" s="5" t="s">
        <v>76</v>
      </c>
      <c r="BK1011" s="104">
        <f>ROUND(I1011*H1011,2)</f>
        <v>0</v>
      </c>
      <c r="BL1011" s="5" t="s">
        <v>230</v>
      </c>
      <c r="BM1011" s="103" t="s">
        <v>1158</v>
      </c>
    </row>
    <row r="1012" spans="2:63" s="79" customFormat="1" ht="22.7" customHeight="1">
      <c r="B1012" s="80"/>
      <c r="D1012" s="81" t="s">
        <v>71</v>
      </c>
      <c r="E1012" s="90" t="s">
        <v>1159</v>
      </c>
      <c r="F1012" s="90" t="s">
        <v>1160</v>
      </c>
      <c r="J1012" s="91">
        <f>BK1012</f>
        <v>0</v>
      </c>
      <c r="K1012" s="88"/>
      <c r="L1012" s="80"/>
      <c r="M1012" s="84"/>
      <c r="N1012" s="85"/>
      <c r="O1012" s="85"/>
      <c r="P1012" s="86">
        <f>SUM(P1013:P1070)</f>
        <v>0</v>
      </c>
      <c r="Q1012" s="85"/>
      <c r="R1012" s="86">
        <f>SUM(R1013:R1070)</f>
        <v>0</v>
      </c>
      <c r="S1012" s="85"/>
      <c r="T1012" s="87">
        <f>SUM(T1013:T1070)</f>
        <v>0</v>
      </c>
      <c r="AR1012" s="81" t="s">
        <v>80</v>
      </c>
      <c r="AT1012" s="88" t="s">
        <v>71</v>
      </c>
      <c r="AU1012" s="88" t="s">
        <v>76</v>
      </c>
      <c r="AY1012" s="81" t="s">
        <v>176</v>
      </c>
      <c r="BK1012" s="89">
        <f>SUM(BK1013:BK1070)</f>
        <v>0</v>
      </c>
    </row>
    <row r="1013" spans="1:65" s="15" customFormat="1" ht="24.2" customHeight="1">
      <c r="A1013" s="12"/>
      <c r="B1013" s="13"/>
      <c r="C1013" s="92" t="s">
        <v>1161</v>
      </c>
      <c r="D1013" s="92" t="s">
        <v>178</v>
      </c>
      <c r="E1013" s="93" t="s">
        <v>1162</v>
      </c>
      <c r="F1013" s="94" t="s">
        <v>1163</v>
      </c>
      <c r="G1013" s="95" t="s">
        <v>181</v>
      </c>
      <c r="H1013" s="96">
        <v>253.511</v>
      </c>
      <c r="I1013" s="1">
        <v>0</v>
      </c>
      <c r="J1013" s="97">
        <f>ROUND(I1013*H1013,2)</f>
        <v>0</v>
      </c>
      <c r="K1013" s="95" t="s">
        <v>182</v>
      </c>
      <c r="L1013" s="13"/>
      <c r="M1013" s="98" t="s">
        <v>1</v>
      </c>
      <c r="N1013" s="99" t="s">
        <v>37</v>
      </c>
      <c r="O1013" s="100"/>
      <c r="P1013" s="101">
        <f>O1013*H1013</f>
        <v>0</v>
      </c>
      <c r="Q1013" s="101">
        <v>0</v>
      </c>
      <c r="R1013" s="101">
        <f>Q1013*H1013</f>
        <v>0</v>
      </c>
      <c r="S1013" s="101">
        <v>0</v>
      </c>
      <c r="T1013" s="102">
        <f>S1013*H1013</f>
        <v>0</v>
      </c>
      <c r="U1013" s="12"/>
      <c r="V1013" s="12"/>
      <c r="W1013" s="12"/>
      <c r="X1013" s="12"/>
      <c r="Y1013" s="12"/>
      <c r="Z1013" s="12"/>
      <c r="AA1013" s="12"/>
      <c r="AB1013" s="12"/>
      <c r="AC1013" s="12"/>
      <c r="AD1013" s="12"/>
      <c r="AE1013" s="12"/>
      <c r="AR1013" s="103" t="s">
        <v>230</v>
      </c>
      <c r="AT1013" s="103" t="s">
        <v>178</v>
      </c>
      <c r="AU1013" s="103" t="s">
        <v>80</v>
      </c>
      <c r="AY1013" s="5" t="s">
        <v>176</v>
      </c>
      <c r="BE1013" s="104">
        <f>IF(N1013="základní",J1013,0)</f>
        <v>0</v>
      </c>
      <c r="BF1013" s="104">
        <f>IF(N1013="snížená",J1013,0)</f>
        <v>0</v>
      </c>
      <c r="BG1013" s="104">
        <f>IF(N1013="zákl. přenesená",J1013,0)</f>
        <v>0</v>
      </c>
      <c r="BH1013" s="104">
        <f>IF(N1013="sníž. přenesená",J1013,0)</f>
        <v>0</v>
      </c>
      <c r="BI1013" s="104">
        <f>IF(N1013="nulová",J1013,0)</f>
        <v>0</v>
      </c>
      <c r="BJ1013" s="5" t="s">
        <v>76</v>
      </c>
      <c r="BK1013" s="104">
        <f>ROUND(I1013*H1013,2)</f>
        <v>0</v>
      </c>
      <c r="BL1013" s="5" t="s">
        <v>230</v>
      </c>
      <c r="BM1013" s="103" t="s">
        <v>1164</v>
      </c>
    </row>
    <row r="1014" spans="2:51" s="167" customFormat="1" ht="12">
      <c r="B1014" s="168"/>
      <c r="D1014" s="105" t="s">
        <v>186</v>
      </c>
      <c r="E1014" s="169" t="s">
        <v>1</v>
      </c>
      <c r="F1014" s="170" t="s">
        <v>975</v>
      </c>
      <c r="H1014" s="169" t="s">
        <v>1</v>
      </c>
      <c r="K1014" s="236"/>
      <c r="L1014" s="168"/>
      <c r="M1014" s="171"/>
      <c r="N1014" s="172"/>
      <c r="O1014" s="172"/>
      <c r="P1014" s="172"/>
      <c r="Q1014" s="172"/>
      <c r="R1014" s="172"/>
      <c r="S1014" s="172"/>
      <c r="T1014" s="173"/>
      <c r="AT1014" s="169" t="s">
        <v>186</v>
      </c>
      <c r="AU1014" s="169" t="s">
        <v>80</v>
      </c>
      <c r="AV1014" s="167" t="s">
        <v>76</v>
      </c>
      <c r="AW1014" s="167" t="s">
        <v>29</v>
      </c>
      <c r="AX1014" s="167" t="s">
        <v>72</v>
      </c>
      <c r="AY1014" s="169" t="s">
        <v>176</v>
      </c>
    </row>
    <row r="1015" spans="2:51" s="174" customFormat="1" ht="12">
      <c r="B1015" s="175"/>
      <c r="D1015" s="105" t="s">
        <v>186</v>
      </c>
      <c r="E1015" s="176" t="s">
        <v>1</v>
      </c>
      <c r="F1015" s="177" t="s">
        <v>1165</v>
      </c>
      <c r="H1015" s="178">
        <v>234.36</v>
      </c>
      <c r="K1015" s="237"/>
      <c r="L1015" s="175"/>
      <c r="M1015" s="179"/>
      <c r="N1015" s="180"/>
      <c r="O1015" s="180"/>
      <c r="P1015" s="180"/>
      <c r="Q1015" s="180"/>
      <c r="R1015" s="180"/>
      <c r="S1015" s="180"/>
      <c r="T1015" s="181"/>
      <c r="AT1015" s="176" t="s">
        <v>186</v>
      </c>
      <c r="AU1015" s="176" t="s">
        <v>80</v>
      </c>
      <c r="AV1015" s="174" t="s">
        <v>80</v>
      </c>
      <c r="AW1015" s="174" t="s">
        <v>29</v>
      </c>
      <c r="AX1015" s="174" t="s">
        <v>72</v>
      </c>
      <c r="AY1015" s="176" t="s">
        <v>176</v>
      </c>
    </row>
    <row r="1016" spans="2:51" s="174" customFormat="1" ht="12">
      <c r="B1016" s="175"/>
      <c r="D1016" s="105" t="s">
        <v>186</v>
      </c>
      <c r="E1016" s="176" t="s">
        <v>1</v>
      </c>
      <c r="F1016" s="177" t="s">
        <v>1166</v>
      </c>
      <c r="H1016" s="178">
        <v>12.96</v>
      </c>
      <c r="K1016" s="237"/>
      <c r="L1016" s="175"/>
      <c r="M1016" s="179"/>
      <c r="N1016" s="180"/>
      <c r="O1016" s="180"/>
      <c r="P1016" s="180"/>
      <c r="Q1016" s="180"/>
      <c r="R1016" s="180"/>
      <c r="S1016" s="180"/>
      <c r="T1016" s="181"/>
      <c r="AT1016" s="176" t="s">
        <v>186</v>
      </c>
      <c r="AU1016" s="176" t="s">
        <v>80</v>
      </c>
      <c r="AV1016" s="174" t="s">
        <v>80</v>
      </c>
      <c r="AW1016" s="174" t="s">
        <v>29</v>
      </c>
      <c r="AX1016" s="174" t="s">
        <v>72</v>
      </c>
      <c r="AY1016" s="176" t="s">
        <v>176</v>
      </c>
    </row>
    <row r="1017" spans="2:51" s="174" customFormat="1" ht="12">
      <c r="B1017" s="175"/>
      <c r="D1017" s="105" t="s">
        <v>186</v>
      </c>
      <c r="E1017" s="176" t="s">
        <v>1</v>
      </c>
      <c r="F1017" s="177" t="s">
        <v>1167</v>
      </c>
      <c r="H1017" s="178">
        <v>2.661</v>
      </c>
      <c r="K1017" s="237"/>
      <c r="L1017" s="175"/>
      <c r="M1017" s="179"/>
      <c r="N1017" s="180"/>
      <c r="O1017" s="180"/>
      <c r="P1017" s="180"/>
      <c r="Q1017" s="180"/>
      <c r="R1017" s="180"/>
      <c r="S1017" s="180"/>
      <c r="T1017" s="181"/>
      <c r="AT1017" s="176" t="s">
        <v>186</v>
      </c>
      <c r="AU1017" s="176" t="s">
        <v>80</v>
      </c>
      <c r="AV1017" s="174" t="s">
        <v>80</v>
      </c>
      <c r="AW1017" s="174" t="s">
        <v>29</v>
      </c>
      <c r="AX1017" s="174" t="s">
        <v>72</v>
      </c>
      <c r="AY1017" s="176" t="s">
        <v>176</v>
      </c>
    </row>
    <row r="1018" spans="2:51" s="174" customFormat="1" ht="12">
      <c r="B1018" s="175"/>
      <c r="D1018" s="105" t="s">
        <v>186</v>
      </c>
      <c r="E1018" s="176" t="s">
        <v>1</v>
      </c>
      <c r="F1018" s="177" t="s">
        <v>1168</v>
      </c>
      <c r="H1018" s="178">
        <v>1.44</v>
      </c>
      <c r="K1018" s="237"/>
      <c r="L1018" s="175"/>
      <c r="M1018" s="179"/>
      <c r="N1018" s="180"/>
      <c r="O1018" s="180"/>
      <c r="P1018" s="180"/>
      <c r="Q1018" s="180"/>
      <c r="R1018" s="180"/>
      <c r="S1018" s="180"/>
      <c r="T1018" s="181"/>
      <c r="AT1018" s="176" t="s">
        <v>186</v>
      </c>
      <c r="AU1018" s="176" t="s">
        <v>80</v>
      </c>
      <c r="AV1018" s="174" t="s">
        <v>80</v>
      </c>
      <c r="AW1018" s="174" t="s">
        <v>29</v>
      </c>
      <c r="AX1018" s="174" t="s">
        <v>72</v>
      </c>
      <c r="AY1018" s="176" t="s">
        <v>176</v>
      </c>
    </row>
    <row r="1019" spans="2:51" s="174" customFormat="1" ht="12">
      <c r="B1019" s="175"/>
      <c r="D1019" s="105" t="s">
        <v>186</v>
      </c>
      <c r="E1019" s="176" t="s">
        <v>1</v>
      </c>
      <c r="F1019" s="177" t="s">
        <v>1169</v>
      </c>
      <c r="H1019" s="178">
        <v>2.09</v>
      </c>
      <c r="K1019" s="237"/>
      <c r="L1019" s="175"/>
      <c r="M1019" s="179"/>
      <c r="N1019" s="180"/>
      <c r="O1019" s="180"/>
      <c r="P1019" s="180"/>
      <c r="Q1019" s="180"/>
      <c r="R1019" s="180"/>
      <c r="S1019" s="180"/>
      <c r="T1019" s="181"/>
      <c r="AT1019" s="176" t="s">
        <v>186</v>
      </c>
      <c r="AU1019" s="176" t="s">
        <v>80</v>
      </c>
      <c r="AV1019" s="174" t="s">
        <v>80</v>
      </c>
      <c r="AW1019" s="174" t="s">
        <v>29</v>
      </c>
      <c r="AX1019" s="174" t="s">
        <v>72</v>
      </c>
      <c r="AY1019" s="176" t="s">
        <v>176</v>
      </c>
    </row>
    <row r="1020" spans="2:51" s="182" customFormat="1" ht="12">
      <c r="B1020" s="183"/>
      <c r="D1020" s="105" t="s">
        <v>186</v>
      </c>
      <c r="E1020" s="184" t="s">
        <v>1</v>
      </c>
      <c r="F1020" s="185" t="s">
        <v>191</v>
      </c>
      <c r="H1020" s="186">
        <v>253.51100000000002</v>
      </c>
      <c r="K1020" s="238"/>
      <c r="L1020" s="183"/>
      <c r="M1020" s="187"/>
      <c r="N1020" s="188"/>
      <c r="O1020" s="188"/>
      <c r="P1020" s="188"/>
      <c r="Q1020" s="188"/>
      <c r="R1020" s="188"/>
      <c r="S1020" s="188"/>
      <c r="T1020" s="189"/>
      <c r="AT1020" s="184" t="s">
        <v>186</v>
      </c>
      <c r="AU1020" s="184" t="s">
        <v>80</v>
      </c>
      <c r="AV1020" s="182" t="s">
        <v>86</v>
      </c>
      <c r="AW1020" s="182" t="s">
        <v>29</v>
      </c>
      <c r="AX1020" s="182" t="s">
        <v>76</v>
      </c>
      <c r="AY1020" s="184" t="s">
        <v>176</v>
      </c>
    </row>
    <row r="1021" spans="1:65" s="15" customFormat="1" ht="24.2" customHeight="1">
      <c r="A1021" s="12"/>
      <c r="B1021" s="13"/>
      <c r="C1021" s="190" t="s">
        <v>733</v>
      </c>
      <c r="D1021" s="190" t="s">
        <v>265</v>
      </c>
      <c r="E1021" s="191" t="s">
        <v>1170</v>
      </c>
      <c r="F1021" s="192" t="s">
        <v>1171</v>
      </c>
      <c r="G1021" s="193" t="s">
        <v>181</v>
      </c>
      <c r="H1021" s="194">
        <v>253.511</v>
      </c>
      <c r="I1021" s="2">
        <v>0</v>
      </c>
      <c r="J1021" s="195">
        <f>ROUND(I1021*H1021,2)</f>
        <v>0</v>
      </c>
      <c r="K1021" s="193" t="s">
        <v>1898</v>
      </c>
      <c r="L1021" s="196"/>
      <c r="M1021" s="197" t="s">
        <v>1</v>
      </c>
      <c r="N1021" s="198" t="s">
        <v>37</v>
      </c>
      <c r="O1021" s="100"/>
      <c r="P1021" s="101">
        <f>O1021*H1021</f>
        <v>0</v>
      </c>
      <c r="Q1021" s="101">
        <v>0</v>
      </c>
      <c r="R1021" s="101">
        <f>Q1021*H1021</f>
        <v>0</v>
      </c>
      <c r="S1021" s="101">
        <v>0</v>
      </c>
      <c r="T1021" s="102">
        <f>S1021*H1021</f>
        <v>0</v>
      </c>
      <c r="U1021" s="12"/>
      <c r="V1021" s="12"/>
      <c r="W1021" s="12"/>
      <c r="X1021" s="12"/>
      <c r="Y1021" s="12"/>
      <c r="Z1021" s="12"/>
      <c r="AA1021" s="12"/>
      <c r="AB1021" s="12"/>
      <c r="AC1021" s="12"/>
      <c r="AD1021" s="12"/>
      <c r="AE1021" s="12"/>
      <c r="AR1021" s="103" t="s">
        <v>304</v>
      </c>
      <c r="AT1021" s="103" t="s">
        <v>265</v>
      </c>
      <c r="AU1021" s="103" t="s">
        <v>80</v>
      </c>
      <c r="AY1021" s="5" t="s">
        <v>176</v>
      </c>
      <c r="BE1021" s="104">
        <f>IF(N1021="základní",J1021,0)</f>
        <v>0</v>
      </c>
      <c r="BF1021" s="104">
        <f>IF(N1021="snížená",J1021,0)</f>
        <v>0</v>
      </c>
      <c r="BG1021" s="104">
        <f>IF(N1021="zákl. přenesená",J1021,0)</f>
        <v>0</v>
      </c>
      <c r="BH1021" s="104">
        <f>IF(N1021="sníž. přenesená",J1021,0)</f>
        <v>0</v>
      </c>
      <c r="BI1021" s="104">
        <f>IF(N1021="nulová",J1021,0)</f>
        <v>0</v>
      </c>
      <c r="BJ1021" s="5" t="s">
        <v>76</v>
      </c>
      <c r="BK1021" s="104">
        <f>ROUND(I1021*H1021,2)</f>
        <v>0</v>
      </c>
      <c r="BL1021" s="5" t="s">
        <v>230</v>
      </c>
      <c r="BM1021" s="103" t="s">
        <v>1172</v>
      </c>
    </row>
    <row r="1022" spans="1:65" s="15" customFormat="1" ht="33" customHeight="1">
      <c r="A1022" s="12"/>
      <c r="B1022" s="13"/>
      <c r="C1022" s="92" t="s">
        <v>1173</v>
      </c>
      <c r="D1022" s="92" t="s">
        <v>178</v>
      </c>
      <c r="E1022" s="93" t="s">
        <v>1174</v>
      </c>
      <c r="F1022" s="94" t="s">
        <v>1175</v>
      </c>
      <c r="G1022" s="95" t="s">
        <v>259</v>
      </c>
      <c r="H1022" s="96">
        <v>5</v>
      </c>
      <c r="I1022" s="1">
        <v>0</v>
      </c>
      <c r="J1022" s="97">
        <f>ROUND(I1022*H1022,2)</f>
        <v>0</v>
      </c>
      <c r="K1022" s="95" t="s">
        <v>182</v>
      </c>
      <c r="L1022" s="13"/>
      <c r="M1022" s="98" t="s">
        <v>1</v>
      </c>
      <c r="N1022" s="99" t="s">
        <v>37</v>
      </c>
      <c r="O1022" s="100"/>
      <c r="P1022" s="101">
        <f>O1022*H1022</f>
        <v>0</v>
      </c>
      <c r="Q1022" s="101">
        <v>0</v>
      </c>
      <c r="R1022" s="101">
        <f>Q1022*H1022</f>
        <v>0</v>
      </c>
      <c r="S1022" s="101">
        <v>0</v>
      </c>
      <c r="T1022" s="102">
        <f>S1022*H1022</f>
        <v>0</v>
      </c>
      <c r="U1022" s="12"/>
      <c r="V1022" s="12"/>
      <c r="W1022" s="12"/>
      <c r="X1022" s="12"/>
      <c r="Y1022" s="12"/>
      <c r="Z1022" s="12"/>
      <c r="AA1022" s="12"/>
      <c r="AB1022" s="12"/>
      <c r="AC1022" s="12"/>
      <c r="AD1022" s="12"/>
      <c r="AE1022" s="12"/>
      <c r="AR1022" s="103" t="s">
        <v>230</v>
      </c>
      <c r="AT1022" s="103" t="s">
        <v>178</v>
      </c>
      <c r="AU1022" s="103" t="s">
        <v>80</v>
      </c>
      <c r="AY1022" s="5" t="s">
        <v>176</v>
      </c>
      <c r="BE1022" s="104">
        <f>IF(N1022="základní",J1022,0)</f>
        <v>0</v>
      </c>
      <c r="BF1022" s="104">
        <f>IF(N1022="snížená",J1022,0)</f>
        <v>0</v>
      </c>
      <c r="BG1022" s="104">
        <f>IF(N1022="zákl. přenesená",J1022,0)</f>
        <v>0</v>
      </c>
      <c r="BH1022" s="104">
        <f>IF(N1022="sníž. přenesená",J1022,0)</f>
        <v>0</v>
      </c>
      <c r="BI1022" s="104">
        <f>IF(N1022="nulová",J1022,0)</f>
        <v>0</v>
      </c>
      <c r="BJ1022" s="5" t="s">
        <v>76</v>
      </c>
      <c r="BK1022" s="104">
        <f>ROUND(I1022*H1022,2)</f>
        <v>0</v>
      </c>
      <c r="BL1022" s="5" t="s">
        <v>230</v>
      </c>
      <c r="BM1022" s="103" t="s">
        <v>1176</v>
      </c>
    </row>
    <row r="1023" spans="2:51" s="167" customFormat="1" ht="12">
      <c r="B1023" s="168"/>
      <c r="D1023" s="105" t="s">
        <v>186</v>
      </c>
      <c r="E1023" s="169" t="s">
        <v>1</v>
      </c>
      <c r="F1023" s="170" t="s">
        <v>975</v>
      </c>
      <c r="H1023" s="169" t="s">
        <v>1</v>
      </c>
      <c r="K1023" s="236"/>
      <c r="L1023" s="168"/>
      <c r="M1023" s="171"/>
      <c r="N1023" s="172"/>
      <c r="O1023" s="172"/>
      <c r="P1023" s="172"/>
      <c r="Q1023" s="172"/>
      <c r="R1023" s="172"/>
      <c r="S1023" s="172"/>
      <c r="T1023" s="173"/>
      <c r="AT1023" s="169" t="s">
        <v>186</v>
      </c>
      <c r="AU1023" s="169" t="s">
        <v>80</v>
      </c>
      <c r="AV1023" s="167" t="s">
        <v>76</v>
      </c>
      <c r="AW1023" s="167" t="s">
        <v>29</v>
      </c>
      <c r="AX1023" s="167" t="s">
        <v>72</v>
      </c>
      <c r="AY1023" s="169" t="s">
        <v>176</v>
      </c>
    </row>
    <row r="1024" spans="2:51" s="174" customFormat="1" ht="12">
      <c r="B1024" s="175"/>
      <c r="D1024" s="105" t="s">
        <v>186</v>
      </c>
      <c r="E1024" s="176" t="s">
        <v>1</v>
      </c>
      <c r="F1024" s="177" t="s">
        <v>1177</v>
      </c>
      <c r="H1024" s="178">
        <v>3</v>
      </c>
      <c r="K1024" s="237"/>
      <c r="L1024" s="175"/>
      <c r="M1024" s="179"/>
      <c r="N1024" s="180"/>
      <c r="O1024" s="180"/>
      <c r="P1024" s="180"/>
      <c r="Q1024" s="180"/>
      <c r="R1024" s="180"/>
      <c r="S1024" s="180"/>
      <c r="T1024" s="181"/>
      <c r="AT1024" s="176" t="s">
        <v>186</v>
      </c>
      <c r="AU1024" s="176" t="s">
        <v>80</v>
      </c>
      <c r="AV1024" s="174" t="s">
        <v>80</v>
      </c>
      <c r="AW1024" s="174" t="s">
        <v>29</v>
      </c>
      <c r="AX1024" s="174" t="s">
        <v>72</v>
      </c>
      <c r="AY1024" s="176" t="s">
        <v>176</v>
      </c>
    </row>
    <row r="1025" spans="2:51" s="174" customFormat="1" ht="12">
      <c r="B1025" s="175"/>
      <c r="D1025" s="105" t="s">
        <v>186</v>
      </c>
      <c r="E1025" s="176" t="s">
        <v>1</v>
      </c>
      <c r="F1025" s="177" t="s">
        <v>1178</v>
      </c>
      <c r="H1025" s="178">
        <v>2</v>
      </c>
      <c r="K1025" s="237"/>
      <c r="L1025" s="175"/>
      <c r="M1025" s="179"/>
      <c r="N1025" s="180"/>
      <c r="O1025" s="180"/>
      <c r="P1025" s="180"/>
      <c r="Q1025" s="180"/>
      <c r="R1025" s="180"/>
      <c r="S1025" s="180"/>
      <c r="T1025" s="181"/>
      <c r="AT1025" s="176" t="s">
        <v>186</v>
      </c>
      <c r="AU1025" s="176" t="s">
        <v>80</v>
      </c>
      <c r="AV1025" s="174" t="s">
        <v>80</v>
      </c>
      <c r="AW1025" s="174" t="s">
        <v>29</v>
      </c>
      <c r="AX1025" s="174" t="s">
        <v>72</v>
      </c>
      <c r="AY1025" s="176" t="s">
        <v>176</v>
      </c>
    </row>
    <row r="1026" spans="2:51" s="182" customFormat="1" ht="12">
      <c r="B1026" s="183"/>
      <c r="D1026" s="105" t="s">
        <v>186</v>
      </c>
      <c r="E1026" s="184" t="s">
        <v>1</v>
      </c>
      <c r="F1026" s="185" t="s">
        <v>191</v>
      </c>
      <c r="H1026" s="186">
        <v>5</v>
      </c>
      <c r="K1026" s="238"/>
      <c r="L1026" s="183"/>
      <c r="M1026" s="187"/>
      <c r="N1026" s="188"/>
      <c r="O1026" s="188"/>
      <c r="P1026" s="188"/>
      <c r="Q1026" s="188"/>
      <c r="R1026" s="188"/>
      <c r="S1026" s="188"/>
      <c r="T1026" s="189"/>
      <c r="AT1026" s="184" t="s">
        <v>186</v>
      </c>
      <c r="AU1026" s="184" t="s">
        <v>80</v>
      </c>
      <c r="AV1026" s="182" t="s">
        <v>86</v>
      </c>
      <c r="AW1026" s="182" t="s">
        <v>29</v>
      </c>
      <c r="AX1026" s="182" t="s">
        <v>76</v>
      </c>
      <c r="AY1026" s="184" t="s">
        <v>176</v>
      </c>
    </row>
    <row r="1027" spans="1:65" s="15" customFormat="1" ht="24.2" customHeight="1">
      <c r="A1027" s="12"/>
      <c r="B1027" s="13"/>
      <c r="C1027" s="190" t="s">
        <v>737</v>
      </c>
      <c r="D1027" s="190" t="s">
        <v>265</v>
      </c>
      <c r="E1027" s="191" t="s">
        <v>1179</v>
      </c>
      <c r="F1027" s="192" t="s">
        <v>1180</v>
      </c>
      <c r="G1027" s="193" t="s">
        <v>181</v>
      </c>
      <c r="H1027" s="194">
        <v>22.064</v>
      </c>
      <c r="I1027" s="2">
        <v>0</v>
      </c>
      <c r="J1027" s="195">
        <f>ROUND(I1027*H1027,2)</f>
        <v>0</v>
      </c>
      <c r="K1027" s="193" t="s">
        <v>182</v>
      </c>
      <c r="L1027" s="196"/>
      <c r="M1027" s="197" t="s">
        <v>1</v>
      </c>
      <c r="N1027" s="198" t="s">
        <v>37</v>
      </c>
      <c r="O1027" s="100"/>
      <c r="P1027" s="101">
        <f>O1027*H1027</f>
        <v>0</v>
      </c>
      <c r="Q1027" s="101">
        <v>0</v>
      </c>
      <c r="R1027" s="101">
        <f>Q1027*H1027</f>
        <v>0</v>
      </c>
      <c r="S1027" s="101">
        <v>0</v>
      </c>
      <c r="T1027" s="102">
        <f>S1027*H1027</f>
        <v>0</v>
      </c>
      <c r="U1027" s="12"/>
      <c r="V1027" s="12"/>
      <c r="W1027" s="12"/>
      <c r="X1027" s="12"/>
      <c r="Y1027" s="12"/>
      <c r="Z1027" s="12"/>
      <c r="AA1027" s="12"/>
      <c r="AB1027" s="12"/>
      <c r="AC1027" s="12"/>
      <c r="AD1027" s="12"/>
      <c r="AE1027" s="12"/>
      <c r="AR1027" s="103" t="s">
        <v>304</v>
      </c>
      <c r="AT1027" s="103" t="s">
        <v>265</v>
      </c>
      <c r="AU1027" s="103" t="s">
        <v>80</v>
      </c>
      <c r="AY1027" s="5" t="s">
        <v>176</v>
      </c>
      <c r="BE1027" s="104">
        <f>IF(N1027="základní",J1027,0)</f>
        <v>0</v>
      </c>
      <c r="BF1027" s="104">
        <f>IF(N1027="snížená",J1027,0)</f>
        <v>0</v>
      </c>
      <c r="BG1027" s="104">
        <f>IF(N1027="zákl. přenesená",J1027,0)</f>
        <v>0</v>
      </c>
      <c r="BH1027" s="104">
        <f>IF(N1027="sníž. přenesená",J1027,0)</f>
        <v>0</v>
      </c>
      <c r="BI1027" s="104">
        <f>IF(N1027="nulová",J1027,0)</f>
        <v>0</v>
      </c>
      <c r="BJ1027" s="5" t="s">
        <v>76</v>
      </c>
      <c r="BK1027" s="104">
        <f>ROUND(I1027*H1027,2)</f>
        <v>0</v>
      </c>
      <c r="BL1027" s="5" t="s">
        <v>230</v>
      </c>
      <c r="BM1027" s="103" t="s">
        <v>1181</v>
      </c>
    </row>
    <row r="1028" spans="2:51" s="167" customFormat="1" ht="12">
      <c r="B1028" s="168"/>
      <c r="D1028" s="105" t="s">
        <v>186</v>
      </c>
      <c r="E1028" s="169" t="s">
        <v>1</v>
      </c>
      <c r="F1028" s="170" t="s">
        <v>975</v>
      </c>
      <c r="H1028" s="169" t="s">
        <v>1</v>
      </c>
      <c r="K1028" s="236"/>
      <c r="L1028" s="168"/>
      <c r="M1028" s="171"/>
      <c r="N1028" s="172"/>
      <c r="O1028" s="172"/>
      <c r="P1028" s="172"/>
      <c r="Q1028" s="172"/>
      <c r="R1028" s="172"/>
      <c r="S1028" s="172"/>
      <c r="T1028" s="173"/>
      <c r="AT1028" s="169" t="s">
        <v>186</v>
      </c>
      <c r="AU1028" s="169" t="s">
        <v>80</v>
      </c>
      <c r="AV1028" s="167" t="s">
        <v>76</v>
      </c>
      <c r="AW1028" s="167" t="s">
        <v>29</v>
      </c>
      <c r="AX1028" s="167" t="s">
        <v>72</v>
      </c>
      <c r="AY1028" s="169" t="s">
        <v>176</v>
      </c>
    </row>
    <row r="1029" spans="2:51" s="174" customFormat="1" ht="12">
      <c r="B1029" s="175"/>
      <c r="D1029" s="105" t="s">
        <v>186</v>
      </c>
      <c r="E1029" s="176" t="s">
        <v>1</v>
      </c>
      <c r="F1029" s="177" t="s">
        <v>1182</v>
      </c>
      <c r="H1029" s="178">
        <v>11.664</v>
      </c>
      <c r="K1029" s="237"/>
      <c r="L1029" s="175"/>
      <c r="M1029" s="179"/>
      <c r="N1029" s="180"/>
      <c r="O1029" s="180"/>
      <c r="P1029" s="180"/>
      <c r="Q1029" s="180"/>
      <c r="R1029" s="180"/>
      <c r="S1029" s="180"/>
      <c r="T1029" s="181"/>
      <c r="AT1029" s="176" t="s">
        <v>186</v>
      </c>
      <c r="AU1029" s="176" t="s">
        <v>80</v>
      </c>
      <c r="AV1029" s="174" t="s">
        <v>80</v>
      </c>
      <c r="AW1029" s="174" t="s">
        <v>29</v>
      </c>
      <c r="AX1029" s="174" t="s">
        <v>72</v>
      </c>
      <c r="AY1029" s="176" t="s">
        <v>176</v>
      </c>
    </row>
    <row r="1030" spans="2:51" s="174" customFormat="1" ht="12">
      <c r="B1030" s="175"/>
      <c r="D1030" s="105" t="s">
        <v>186</v>
      </c>
      <c r="E1030" s="176" t="s">
        <v>1</v>
      </c>
      <c r="F1030" s="177" t="s">
        <v>1183</v>
      </c>
      <c r="H1030" s="178">
        <v>10.4</v>
      </c>
      <c r="K1030" s="237"/>
      <c r="L1030" s="175"/>
      <c r="M1030" s="179"/>
      <c r="N1030" s="180"/>
      <c r="O1030" s="180"/>
      <c r="P1030" s="180"/>
      <c r="Q1030" s="180"/>
      <c r="R1030" s="180"/>
      <c r="S1030" s="180"/>
      <c r="T1030" s="181"/>
      <c r="AT1030" s="176" t="s">
        <v>186</v>
      </c>
      <c r="AU1030" s="176" t="s">
        <v>80</v>
      </c>
      <c r="AV1030" s="174" t="s">
        <v>80</v>
      </c>
      <c r="AW1030" s="174" t="s">
        <v>29</v>
      </c>
      <c r="AX1030" s="174" t="s">
        <v>72</v>
      </c>
      <c r="AY1030" s="176" t="s">
        <v>176</v>
      </c>
    </row>
    <row r="1031" spans="2:51" s="182" customFormat="1" ht="12">
      <c r="B1031" s="183"/>
      <c r="D1031" s="105" t="s">
        <v>186</v>
      </c>
      <c r="E1031" s="184" t="s">
        <v>1</v>
      </c>
      <c r="F1031" s="185" t="s">
        <v>191</v>
      </c>
      <c r="H1031" s="186">
        <v>22.064</v>
      </c>
      <c r="K1031" s="238"/>
      <c r="L1031" s="183"/>
      <c r="M1031" s="187"/>
      <c r="N1031" s="188"/>
      <c r="O1031" s="188"/>
      <c r="P1031" s="188"/>
      <c r="Q1031" s="188"/>
      <c r="R1031" s="188"/>
      <c r="S1031" s="188"/>
      <c r="T1031" s="189"/>
      <c r="AT1031" s="184" t="s">
        <v>186</v>
      </c>
      <c r="AU1031" s="184" t="s">
        <v>80</v>
      </c>
      <c r="AV1031" s="182" t="s">
        <v>86</v>
      </c>
      <c r="AW1031" s="182" t="s">
        <v>29</v>
      </c>
      <c r="AX1031" s="182" t="s">
        <v>76</v>
      </c>
      <c r="AY1031" s="184" t="s">
        <v>176</v>
      </c>
    </row>
    <row r="1032" spans="1:65" s="15" customFormat="1" ht="24.2" customHeight="1">
      <c r="A1032" s="12"/>
      <c r="B1032" s="13"/>
      <c r="C1032" s="92" t="s">
        <v>1184</v>
      </c>
      <c r="D1032" s="92" t="s">
        <v>178</v>
      </c>
      <c r="E1032" s="93" t="s">
        <v>1185</v>
      </c>
      <c r="F1032" s="94" t="s">
        <v>1186</v>
      </c>
      <c r="G1032" s="95" t="s">
        <v>259</v>
      </c>
      <c r="H1032" s="96">
        <v>1</v>
      </c>
      <c r="I1032" s="1">
        <v>0</v>
      </c>
      <c r="J1032" s="97">
        <f>ROUND(I1032*H1032,2)</f>
        <v>0</v>
      </c>
      <c r="K1032" s="95" t="s">
        <v>182</v>
      </c>
      <c r="L1032" s="13"/>
      <c r="M1032" s="98" t="s">
        <v>1</v>
      </c>
      <c r="N1032" s="99" t="s">
        <v>37</v>
      </c>
      <c r="O1032" s="100"/>
      <c r="P1032" s="101">
        <f>O1032*H1032</f>
        <v>0</v>
      </c>
      <c r="Q1032" s="101">
        <v>0</v>
      </c>
      <c r="R1032" s="101">
        <f>Q1032*H1032</f>
        <v>0</v>
      </c>
      <c r="S1032" s="101">
        <v>0</v>
      </c>
      <c r="T1032" s="102">
        <f>S1032*H1032</f>
        <v>0</v>
      </c>
      <c r="U1032" s="12"/>
      <c r="V1032" s="12"/>
      <c r="W1032" s="12"/>
      <c r="X1032" s="12"/>
      <c r="Y1032" s="12"/>
      <c r="Z1032" s="12"/>
      <c r="AA1032" s="12"/>
      <c r="AB1032" s="12"/>
      <c r="AC1032" s="12"/>
      <c r="AD1032" s="12"/>
      <c r="AE1032" s="12"/>
      <c r="AR1032" s="103" t="s">
        <v>230</v>
      </c>
      <c r="AT1032" s="103" t="s">
        <v>178</v>
      </c>
      <c r="AU1032" s="103" t="s">
        <v>80</v>
      </c>
      <c r="AY1032" s="5" t="s">
        <v>176</v>
      </c>
      <c r="BE1032" s="104">
        <f>IF(N1032="základní",J1032,0)</f>
        <v>0</v>
      </c>
      <c r="BF1032" s="104">
        <f>IF(N1032="snížená",J1032,0)</f>
        <v>0</v>
      </c>
      <c r="BG1032" s="104">
        <f>IF(N1032="zákl. přenesená",J1032,0)</f>
        <v>0</v>
      </c>
      <c r="BH1032" s="104">
        <f>IF(N1032="sníž. přenesená",J1032,0)</f>
        <v>0</v>
      </c>
      <c r="BI1032" s="104">
        <f>IF(N1032="nulová",J1032,0)</f>
        <v>0</v>
      </c>
      <c r="BJ1032" s="5" t="s">
        <v>76</v>
      </c>
      <c r="BK1032" s="104">
        <f>ROUND(I1032*H1032,2)</f>
        <v>0</v>
      </c>
      <c r="BL1032" s="5" t="s">
        <v>230</v>
      </c>
      <c r="BM1032" s="103" t="s">
        <v>1187</v>
      </c>
    </row>
    <row r="1033" spans="2:51" s="167" customFormat="1" ht="12">
      <c r="B1033" s="168"/>
      <c r="D1033" s="105" t="s">
        <v>186</v>
      </c>
      <c r="E1033" s="169" t="s">
        <v>1</v>
      </c>
      <c r="F1033" s="170" t="s">
        <v>975</v>
      </c>
      <c r="H1033" s="169" t="s">
        <v>1</v>
      </c>
      <c r="K1033" s="236"/>
      <c r="L1033" s="168"/>
      <c r="M1033" s="171"/>
      <c r="N1033" s="172"/>
      <c r="O1033" s="172"/>
      <c r="P1033" s="172"/>
      <c r="Q1033" s="172"/>
      <c r="R1033" s="172"/>
      <c r="S1033" s="172"/>
      <c r="T1033" s="173"/>
      <c r="AT1033" s="169" t="s">
        <v>186</v>
      </c>
      <c r="AU1033" s="169" t="s">
        <v>80</v>
      </c>
      <c r="AV1033" s="167" t="s">
        <v>76</v>
      </c>
      <c r="AW1033" s="167" t="s">
        <v>29</v>
      </c>
      <c r="AX1033" s="167" t="s">
        <v>72</v>
      </c>
      <c r="AY1033" s="169" t="s">
        <v>176</v>
      </c>
    </row>
    <row r="1034" spans="2:51" s="174" customFormat="1" ht="12">
      <c r="B1034" s="175"/>
      <c r="D1034" s="105" t="s">
        <v>186</v>
      </c>
      <c r="E1034" s="176" t="s">
        <v>1</v>
      </c>
      <c r="F1034" s="177" t="s">
        <v>1188</v>
      </c>
      <c r="H1034" s="178">
        <v>1</v>
      </c>
      <c r="K1034" s="237"/>
      <c r="L1034" s="175"/>
      <c r="M1034" s="179"/>
      <c r="N1034" s="180"/>
      <c r="O1034" s="180"/>
      <c r="P1034" s="180"/>
      <c r="Q1034" s="180"/>
      <c r="R1034" s="180"/>
      <c r="S1034" s="180"/>
      <c r="T1034" s="181"/>
      <c r="AT1034" s="176" t="s">
        <v>186</v>
      </c>
      <c r="AU1034" s="176" t="s">
        <v>80</v>
      </c>
      <c r="AV1034" s="174" t="s">
        <v>80</v>
      </c>
      <c r="AW1034" s="174" t="s">
        <v>29</v>
      </c>
      <c r="AX1034" s="174" t="s">
        <v>72</v>
      </c>
      <c r="AY1034" s="176" t="s">
        <v>176</v>
      </c>
    </row>
    <row r="1035" spans="2:51" s="182" customFormat="1" ht="12">
      <c r="B1035" s="183"/>
      <c r="D1035" s="105" t="s">
        <v>186</v>
      </c>
      <c r="E1035" s="184" t="s">
        <v>1</v>
      </c>
      <c r="F1035" s="185" t="s">
        <v>191</v>
      </c>
      <c r="H1035" s="186">
        <v>1</v>
      </c>
      <c r="K1035" s="238"/>
      <c r="L1035" s="183"/>
      <c r="M1035" s="187"/>
      <c r="N1035" s="188"/>
      <c r="O1035" s="188"/>
      <c r="P1035" s="188"/>
      <c r="Q1035" s="188"/>
      <c r="R1035" s="188"/>
      <c r="S1035" s="188"/>
      <c r="T1035" s="189"/>
      <c r="AT1035" s="184" t="s">
        <v>186</v>
      </c>
      <c r="AU1035" s="184" t="s">
        <v>80</v>
      </c>
      <c r="AV1035" s="182" t="s">
        <v>86</v>
      </c>
      <c r="AW1035" s="182" t="s">
        <v>29</v>
      </c>
      <c r="AX1035" s="182" t="s">
        <v>76</v>
      </c>
      <c r="AY1035" s="184" t="s">
        <v>176</v>
      </c>
    </row>
    <row r="1036" spans="1:65" s="15" customFormat="1" ht="33" customHeight="1">
      <c r="A1036" s="12"/>
      <c r="B1036" s="13"/>
      <c r="C1036" s="92" t="s">
        <v>740</v>
      </c>
      <c r="D1036" s="92" t="s">
        <v>178</v>
      </c>
      <c r="E1036" s="93" t="s">
        <v>1189</v>
      </c>
      <c r="F1036" s="94" t="s">
        <v>1190</v>
      </c>
      <c r="G1036" s="95" t="s">
        <v>259</v>
      </c>
      <c r="H1036" s="96">
        <v>2</v>
      </c>
      <c r="I1036" s="1">
        <v>0</v>
      </c>
      <c r="J1036" s="97">
        <f>ROUND(I1036*H1036,2)</f>
        <v>0</v>
      </c>
      <c r="K1036" s="95" t="s">
        <v>182</v>
      </c>
      <c r="L1036" s="13"/>
      <c r="M1036" s="98" t="s">
        <v>1</v>
      </c>
      <c r="N1036" s="99" t="s">
        <v>37</v>
      </c>
      <c r="O1036" s="100"/>
      <c r="P1036" s="101">
        <f>O1036*H1036</f>
        <v>0</v>
      </c>
      <c r="Q1036" s="101">
        <v>0</v>
      </c>
      <c r="R1036" s="101">
        <f>Q1036*H1036</f>
        <v>0</v>
      </c>
      <c r="S1036" s="101">
        <v>0</v>
      </c>
      <c r="T1036" s="102">
        <f>S1036*H1036</f>
        <v>0</v>
      </c>
      <c r="U1036" s="12"/>
      <c r="V1036" s="12"/>
      <c r="W1036" s="12"/>
      <c r="X1036" s="12"/>
      <c r="Y1036" s="12"/>
      <c r="Z1036" s="12"/>
      <c r="AA1036" s="12"/>
      <c r="AB1036" s="12"/>
      <c r="AC1036" s="12"/>
      <c r="AD1036" s="12"/>
      <c r="AE1036" s="12"/>
      <c r="AR1036" s="103" t="s">
        <v>230</v>
      </c>
      <c r="AT1036" s="103" t="s">
        <v>178</v>
      </c>
      <c r="AU1036" s="103" t="s">
        <v>80</v>
      </c>
      <c r="AY1036" s="5" t="s">
        <v>176</v>
      </c>
      <c r="BE1036" s="104">
        <f>IF(N1036="základní",J1036,0)</f>
        <v>0</v>
      </c>
      <c r="BF1036" s="104">
        <f>IF(N1036="snížená",J1036,0)</f>
        <v>0</v>
      </c>
      <c r="BG1036" s="104">
        <f>IF(N1036="zákl. přenesená",J1036,0)</f>
        <v>0</v>
      </c>
      <c r="BH1036" s="104">
        <f>IF(N1036="sníž. přenesená",J1036,0)</f>
        <v>0</v>
      </c>
      <c r="BI1036" s="104">
        <f>IF(N1036="nulová",J1036,0)</f>
        <v>0</v>
      </c>
      <c r="BJ1036" s="5" t="s">
        <v>76</v>
      </c>
      <c r="BK1036" s="104">
        <f>ROUND(I1036*H1036,2)</f>
        <v>0</v>
      </c>
      <c r="BL1036" s="5" t="s">
        <v>230</v>
      </c>
      <c r="BM1036" s="103" t="s">
        <v>1191</v>
      </c>
    </row>
    <row r="1037" spans="2:51" s="167" customFormat="1" ht="12">
      <c r="B1037" s="168"/>
      <c r="D1037" s="105" t="s">
        <v>186</v>
      </c>
      <c r="E1037" s="169" t="s">
        <v>1</v>
      </c>
      <c r="F1037" s="170" t="s">
        <v>975</v>
      </c>
      <c r="H1037" s="169" t="s">
        <v>1</v>
      </c>
      <c r="K1037" s="236"/>
      <c r="L1037" s="168"/>
      <c r="M1037" s="171"/>
      <c r="N1037" s="172"/>
      <c r="O1037" s="172"/>
      <c r="P1037" s="172"/>
      <c r="Q1037" s="172"/>
      <c r="R1037" s="172"/>
      <c r="S1037" s="172"/>
      <c r="T1037" s="173"/>
      <c r="AT1037" s="169" t="s">
        <v>186</v>
      </c>
      <c r="AU1037" s="169" t="s">
        <v>80</v>
      </c>
      <c r="AV1037" s="167" t="s">
        <v>76</v>
      </c>
      <c r="AW1037" s="167" t="s">
        <v>29</v>
      </c>
      <c r="AX1037" s="167" t="s">
        <v>72</v>
      </c>
      <c r="AY1037" s="169" t="s">
        <v>176</v>
      </c>
    </row>
    <row r="1038" spans="2:51" s="174" customFormat="1" ht="12">
      <c r="B1038" s="175"/>
      <c r="D1038" s="105" t="s">
        <v>186</v>
      </c>
      <c r="E1038" s="176" t="s">
        <v>1</v>
      </c>
      <c r="F1038" s="177" t="s">
        <v>1192</v>
      </c>
      <c r="H1038" s="178">
        <v>1</v>
      </c>
      <c r="K1038" s="237"/>
      <c r="L1038" s="175"/>
      <c r="M1038" s="179"/>
      <c r="N1038" s="180"/>
      <c r="O1038" s="180"/>
      <c r="P1038" s="180"/>
      <c r="Q1038" s="180"/>
      <c r="R1038" s="180"/>
      <c r="S1038" s="180"/>
      <c r="T1038" s="181"/>
      <c r="AT1038" s="176" t="s">
        <v>186</v>
      </c>
      <c r="AU1038" s="176" t="s">
        <v>80</v>
      </c>
      <c r="AV1038" s="174" t="s">
        <v>80</v>
      </c>
      <c r="AW1038" s="174" t="s">
        <v>29</v>
      </c>
      <c r="AX1038" s="174" t="s">
        <v>72</v>
      </c>
      <c r="AY1038" s="176" t="s">
        <v>176</v>
      </c>
    </row>
    <row r="1039" spans="2:51" s="174" customFormat="1" ht="12">
      <c r="B1039" s="175"/>
      <c r="D1039" s="105" t="s">
        <v>186</v>
      </c>
      <c r="E1039" s="176" t="s">
        <v>1</v>
      </c>
      <c r="F1039" s="177" t="s">
        <v>1193</v>
      </c>
      <c r="H1039" s="178">
        <v>1</v>
      </c>
      <c r="K1039" s="237"/>
      <c r="L1039" s="175"/>
      <c r="M1039" s="179"/>
      <c r="N1039" s="180"/>
      <c r="O1039" s="180"/>
      <c r="P1039" s="180"/>
      <c r="Q1039" s="180"/>
      <c r="R1039" s="180"/>
      <c r="S1039" s="180"/>
      <c r="T1039" s="181"/>
      <c r="AT1039" s="176" t="s">
        <v>186</v>
      </c>
      <c r="AU1039" s="176" t="s">
        <v>80</v>
      </c>
      <c r="AV1039" s="174" t="s">
        <v>80</v>
      </c>
      <c r="AW1039" s="174" t="s">
        <v>29</v>
      </c>
      <c r="AX1039" s="174" t="s">
        <v>72</v>
      </c>
      <c r="AY1039" s="176" t="s">
        <v>176</v>
      </c>
    </row>
    <row r="1040" spans="2:51" s="182" customFormat="1" ht="12">
      <c r="B1040" s="183"/>
      <c r="D1040" s="105" t="s">
        <v>186</v>
      </c>
      <c r="E1040" s="184" t="s">
        <v>1</v>
      </c>
      <c r="F1040" s="185" t="s">
        <v>191</v>
      </c>
      <c r="H1040" s="186">
        <v>2</v>
      </c>
      <c r="K1040" s="238"/>
      <c r="L1040" s="183"/>
      <c r="M1040" s="187"/>
      <c r="N1040" s="188"/>
      <c r="O1040" s="188"/>
      <c r="P1040" s="188"/>
      <c r="Q1040" s="188"/>
      <c r="R1040" s="188"/>
      <c r="S1040" s="188"/>
      <c r="T1040" s="189"/>
      <c r="AT1040" s="184" t="s">
        <v>186</v>
      </c>
      <c r="AU1040" s="184" t="s">
        <v>80</v>
      </c>
      <c r="AV1040" s="182" t="s">
        <v>86</v>
      </c>
      <c r="AW1040" s="182" t="s">
        <v>29</v>
      </c>
      <c r="AX1040" s="182" t="s">
        <v>76</v>
      </c>
      <c r="AY1040" s="184" t="s">
        <v>176</v>
      </c>
    </row>
    <row r="1041" spans="1:65" s="15" customFormat="1" ht="33" customHeight="1">
      <c r="A1041" s="12"/>
      <c r="B1041" s="13"/>
      <c r="C1041" s="92" t="s">
        <v>1194</v>
      </c>
      <c r="D1041" s="92" t="s">
        <v>178</v>
      </c>
      <c r="E1041" s="93" t="s">
        <v>1195</v>
      </c>
      <c r="F1041" s="94" t="s">
        <v>1196</v>
      </c>
      <c r="G1041" s="95" t="s">
        <v>259</v>
      </c>
      <c r="H1041" s="96">
        <v>68</v>
      </c>
      <c r="I1041" s="1">
        <v>0</v>
      </c>
      <c r="J1041" s="97">
        <f>ROUND(I1041*H1041,2)</f>
        <v>0</v>
      </c>
      <c r="K1041" s="95" t="s">
        <v>182</v>
      </c>
      <c r="L1041" s="13"/>
      <c r="M1041" s="98" t="s">
        <v>1</v>
      </c>
      <c r="N1041" s="99" t="s">
        <v>37</v>
      </c>
      <c r="O1041" s="100"/>
      <c r="P1041" s="101">
        <f>O1041*H1041</f>
        <v>0</v>
      </c>
      <c r="Q1041" s="101">
        <v>0</v>
      </c>
      <c r="R1041" s="101">
        <f>Q1041*H1041</f>
        <v>0</v>
      </c>
      <c r="S1041" s="101">
        <v>0</v>
      </c>
      <c r="T1041" s="102">
        <f>S1041*H1041</f>
        <v>0</v>
      </c>
      <c r="U1041" s="12"/>
      <c r="V1041" s="12"/>
      <c r="W1041" s="12"/>
      <c r="X1041" s="12"/>
      <c r="Y1041" s="12"/>
      <c r="Z1041" s="12"/>
      <c r="AA1041" s="12"/>
      <c r="AB1041" s="12"/>
      <c r="AC1041" s="12"/>
      <c r="AD1041" s="12"/>
      <c r="AE1041" s="12"/>
      <c r="AR1041" s="103" t="s">
        <v>230</v>
      </c>
      <c r="AT1041" s="103" t="s">
        <v>178</v>
      </c>
      <c r="AU1041" s="103" t="s">
        <v>80</v>
      </c>
      <c r="AY1041" s="5" t="s">
        <v>176</v>
      </c>
      <c r="BE1041" s="104">
        <f>IF(N1041="základní",J1041,0)</f>
        <v>0</v>
      </c>
      <c r="BF1041" s="104">
        <f>IF(N1041="snížená",J1041,0)</f>
        <v>0</v>
      </c>
      <c r="BG1041" s="104">
        <f>IF(N1041="zákl. přenesená",J1041,0)</f>
        <v>0</v>
      </c>
      <c r="BH1041" s="104">
        <f>IF(N1041="sníž. přenesená",J1041,0)</f>
        <v>0</v>
      </c>
      <c r="BI1041" s="104">
        <f>IF(N1041="nulová",J1041,0)</f>
        <v>0</v>
      </c>
      <c r="BJ1041" s="5" t="s">
        <v>76</v>
      </c>
      <c r="BK1041" s="104">
        <f>ROUND(I1041*H1041,2)</f>
        <v>0</v>
      </c>
      <c r="BL1041" s="5" t="s">
        <v>230</v>
      </c>
      <c r="BM1041" s="103" t="s">
        <v>1197</v>
      </c>
    </row>
    <row r="1042" spans="2:51" s="167" customFormat="1" ht="12">
      <c r="B1042" s="168"/>
      <c r="D1042" s="105" t="s">
        <v>186</v>
      </c>
      <c r="E1042" s="169" t="s">
        <v>1</v>
      </c>
      <c r="F1042" s="170" t="s">
        <v>975</v>
      </c>
      <c r="H1042" s="169" t="s">
        <v>1</v>
      </c>
      <c r="K1042" s="236"/>
      <c r="L1042" s="168"/>
      <c r="M1042" s="171"/>
      <c r="N1042" s="172"/>
      <c r="O1042" s="172"/>
      <c r="P1042" s="172"/>
      <c r="Q1042" s="172"/>
      <c r="R1042" s="172"/>
      <c r="S1042" s="172"/>
      <c r="T1042" s="173"/>
      <c r="AT1042" s="169" t="s">
        <v>186</v>
      </c>
      <c r="AU1042" s="169" t="s">
        <v>80</v>
      </c>
      <c r="AV1042" s="167" t="s">
        <v>76</v>
      </c>
      <c r="AW1042" s="167" t="s">
        <v>29</v>
      </c>
      <c r="AX1042" s="167" t="s">
        <v>72</v>
      </c>
      <c r="AY1042" s="169" t="s">
        <v>176</v>
      </c>
    </row>
    <row r="1043" spans="2:51" s="174" customFormat="1" ht="12">
      <c r="B1043" s="175"/>
      <c r="D1043" s="105" t="s">
        <v>186</v>
      </c>
      <c r="E1043" s="176" t="s">
        <v>1</v>
      </c>
      <c r="F1043" s="177" t="s">
        <v>1198</v>
      </c>
      <c r="H1043" s="178">
        <v>62</v>
      </c>
      <c r="K1043" s="237"/>
      <c r="L1043" s="175"/>
      <c r="M1043" s="179"/>
      <c r="N1043" s="180"/>
      <c r="O1043" s="180"/>
      <c r="P1043" s="180"/>
      <c r="Q1043" s="180"/>
      <c r="R1043" s="180"/>
      <c r="S1043" s="180"/>
      <c r="T1043" s="181"/>
      <c r="AT1043" s="176" t="s">
        <v>186</v>
      </c>
      <c r="AU1043" s="176" t="s">
        <v>80</v>
      </c>
      <c r="AV1043" s="174" t="s">
        <v>80</v>
      </c>
      <c r="AW1043" s="174" t="s">
        <v>29</v>
      </c>
      <c r="AX1043" s="174" t="s">
        <v>72</v>
      </c>
      <c r="AY1043" s="176" t="s">
        <v>176</v>
      </c>
    </row>
    <row r="1044" spans="2:51" s="174" customFormat="1" ht="12">
      <c r="B1044" s="175"/>
      <c r="D1044" s="105" t="s">
        <v>186</v>
      </c>
      <c r="E1044" s="176" t="s">
        <v>1</v>
      </c>
      <c r="F1044" s="177" t="s">
        <v>1199</v>
      </c>
      <c r="H1044" s="178">
        <v>6</v>
      </c>
      <c r="K1044" s="237"/>
      <c r="L1044" s="175"/>
      <c r="M1044" s="179"/>
      <c r="N1044" s="180"/>
      <c r="O1044" s="180"/>
      <c r="P1044" s="180"/>
      <c r="Q1044" s="180"/>
      <c r="R1044" s="180"/>
      <c r="S1044" s="180"/>
      <c r="T1044" s="181"/>
      <c r="AT1044" s="176" t="s">
        <v>186</v>
      </c>
      <c r="AU1044" s="176" t="s">
        <v>80</v>
      </c>
      <c r="AV1044" s="174" t="s">
        <v>80</v>
      </c>
      <c r="AW1044" s="174" t="s">
        <v>29</v>
      </c>
      <c r="AX1044" s="174" t="s">
        <v>72</v>
      </c>
      <c r="AY1044" s="176" t="s">
        <v>176</v>
      </c>
    </row>
    <row r="1045" spans="2:51" s="182" customFormat="1" ht="12">
      <c r="B1045" s="183"/>
      <c r="D1045" s="105" t="s">
        <v>186</v>
      </c>
      <c r="E1045" s="184" t="s">
        <v>1</v>
      </c>
      <c r="F1045" s="185" t="s">
        <v>191</v>
      </c>
      <c r="H1045" s="186">
        <v>68</v>
      </c>
      <c r="K1045" s="238"/>
      <c r="L1045" s="183"/>
      <c r="M1045" s="187"/>
      <c r="N1045" s="188"/>
      <c r="O1045" s="188"/>
      <c r="P1045" s="188"/>
      <c r="Q1045" s="188"/>
      <c r="R1045" s="188"/>
      <c r="S1045" s="188"/>
      <c r="T1045" s="189"/>
      <c r="AT1045" s="184" t="s">
        <v>186</v>
      </c>
      <c r="AU1045" s="184" t="s">
        <v>80</v>
      </c>
      <c r="AV1045" s="182" t="s">
        <v>86</v>
      </c>
      <c r="AW1045" s="182" t="s">
        <v>29</v>
      </c>
      <c r="AX1045" s="182" t="s">
        <v>76</v>
      </c>
      <c r="AY1045" s="184" t="s">
        <v>176</v>
      </c>
    </row>
    <row r="1046" spans="1:65" s="15" customFormat="1" ht="33" customHeight="1">
      <c r="A1046" s="12"/>
      <c r="B1046" s="13"/>
      <c r="C1046" s="92" t="s">
        <v>744</v>
      </c>
      <c r="D1046" s="92" t="s">
        <v>178</v>
      </c>
      <c r="E1046" s="93" t="s">
        <v>1200</v>
      </c>
      <c r="F1046" s="94" t="s">
        <v>1201</v>
      </c>
      <c r="G1046" s="95" t="s">
        <v>259</v>
      </c>
      <c r="H1046" s="96">
        <v>8</v>
      </c>
      <c r="I1046" s="1">
        <v>0</v>
      </c>
      <c r="J1046" s="97">
        <f>ROUND(I1046*H1046,2)</f>
        <v>0</v>
      </c>
      <c r="K1046" s="95" t="s">
        <v>182</v>
      </c>
      <c r="L1046" s="13"/>
      <c r="M1046" s="98" t="s">
        <v>1</v>
      </c>
      <c r="N1046" s="99" t="s">
        <v>37</v>
      </c>
      <c r="O1046" s="100"/>
      <c r="P1046" s="101">
        <f>O1046*H1046</f>
        <v>0</v>
      </c>
      <c r="Q1046" s="101">
        <v>0</v>
      </c>
      <c r="R1046" s="101">
        <f>Q1046*H1046</f>
        <v>0</v>
      </c>
      <c r="S1046" s="101">
        <v>0</v>
      </c>
      <c r="T1046" s="102">
        <f>S1046*H1046</f>
        <v>0</v>
      </c>
      <c r="U1046" s="12"/>
      <c r="V1046" s="12"/>
      <c r="W1046" s="12"/>
      <c r="X1046" s="12"/>
      <c r="Y1046" s="12"/>
      <c r="Z1046" s="12"/>
      <c r="AA1046" s="12"/>
      <c r="AB1046" s="12"/>
      <c r="AC1046" s="12"/>
      <c r="AD1046" s="12"/>
      <c r="AE1046" s="12"/>
      <c r="AR1046" s="103" t="s">
        <v>230</v>
      </c>
      <c r="AT1046" s="103" t="s">
        <v>178</v>
      </c>
      <c r="AU1046" s="103" t="s">
        <v>80</v>
      </c>
      <c r="AY1046" s="5" t="s">
        <v>176</v>
      </c>
      <c r="BE1046" s="104">
        <f>IF(N1046="základní",J1046,0)</f>
        <v>0</v>
      </c>
      <c r="BF1046" s="104">
        <f>IF(N1046="snížená",J1046,0)</f>
        <v>0</v>
      </c>
      <c r="BG1046" s="104">
        <f>IF(N1046="zákl. přenesená",J1046,0)</f>
        <v>0</v>
      </c>
      <c r="BH1046" s="104">
        <f>IF(N1046="sníž. přenesená",J1046,0)</f>
        <v>0</v>
      </c>
      <c r="BI1046" s="104">
        <f>IF(N1046="nulová",J1046,0)</f>
        <v>0</v>
      </c>
      <c r="BJ1046" s="5" t="s">
        <v>76</v>
      </c>
      <c r="BK1046" s="104">
        <f>ROUND(I1046*H1046,2)</f>
        <v>0</v>
      </c>
      <c r="BL1046" s="5" t="s">
        <v>230</v>
      </c>
      <c r="BM1046" s="103" t="s">
        <v>1202</v>
      </c>
    </row>
    <row r="1047" spans="2:51" s="167" customFormat="1" ht="12">
      <c r="B1047" s="168"/>
      <c r="D1047" s="105" t="s">
        <v>186</v>
      </c>
      <c r="E1047" s="169" t="s">
        <v>1</v>
      </c>
      <c r="F1047" s="170" t="s">
        <v>975</v>
      </c>
      <c r="H1047" s="169" t="s">
        <v>1</v>
      </c>
      <c r="K1047" s="236"/>
      <c r="L1047" s="168"/>
      <c r="M1047" s="171"/>
      <c r="N1047" s="172"/>
      <c r="O1047" s="172"/>
      <c r="P1047" s="172"/>
      <c r="Q1047" s="172"/>
      <c r="R1047" s="172"/>
      <c r="S1047" s="172"/>
      <c r="T1047" s="173"/>
      <c r="AT1047" s="169" t="s">
        <v>186</v>
      </c>
      <c r="AU1047" s="169" t="s">
        <v>80</v>
      </c>
      <c r="AV1047" s="167" t="s">
        <v>76</v>
      </c>
      <c r="AW1047" s="167" t="s">
        <v>29</v>
      </c>
      <c r="AX1047" s="167" t="s">
        <v>72</v>
      </c>
      <c r="AY1047" s="169" t="s">
        <v>176</v>
      </c>
    </row>
    <row r="1048" spans="2:51" s="174" customFormat="1" ht="12">
      <c r="B1048" s="175"/>
      <c r="D1048" s="105" t="s">
        <v>186</v>
      </c>
      <c r="E1048" s="176" t="s">
        <v>1</v>
      </c>
      <c r="F1048" s="177" t="s">
        <v>1203</v>
      </c>
      <c r="H1048" s="178">
        <v>3</v>
      </c>
      <c r="K1048" s="237"/>
      <c r="L1048" s="175"/>
      <c r="M1048" s="179"/>
      <c r="N1048" s="180"/>
      <c r="O1048" s="180"/>
      <c r="P1048" s="180"/>
      <c r="Q1048" s="180"/>
      <c r="R1048" s="180"/>
      <c r="S1048" s="180"/>
      <c r="T1048" s="181"/>
      <c r="AT1048" s="176" t="s">
        <v>186</v>
      </c>
      <c r="AU1048" s="176" t="s">
        <v>80</v>
      </c>
      <c r="AV1048" s="174" t="s">
        <v>80</v>
      </c>
      <c r="AW1048" s="174" t="s">
        <v>29</v>
      </c>
      <c r="AX1048" s="174" t="s">
        <v>72</v>
      </c>
      <c r="AY1048" s="176" t="s">
        <v>176</v>
      </c>
    </row>
    <row r="1049" spans="2:51" s="174" customFormat="1" ht="12">
      <c r="B1049" s="175"/>
      <c r="D1049" s="105" t="s">
        <v>186</v>
      </c>
      <c r="E1049" s="176" t="s">
        <v>1</v>
      </c>
      <c r="F1049" s="177" t="s">
        <v>1204</v>
      </c>
      <c r="H1049" s="178">
        <v>3</v>
      </c>
      <c r="K1049" s="237"/>
      <c r="L1049" s="175"/>
      <c r="M1049" s="179"/>
      <c r="N1049" s="180"/>
      <c r="O1049" s="180"/>
      <c r="P1049" s="180"/>
      <c r="Q1049" s="180"/>
      <c r="R1049" s="180"/>
      <c r="S1049" s="180"/>
      <c r="T1049" s="181"/>
      <c r="AT1049" s="176" t="s">
        <v>186</v>
      </c>
      <c r="AU1049" s="176" t="s">
        <v>80</v>
      </c>
      <c r="AV1049" s="174" t="s">
        <v>80</v>
      </c>
      <c r="AW1049" s="174" t="s">
        <v>29</v>
      </c>
      <c r="AX1049" s="174" t="s">
        <v>72</v>
      </c>
      <c r="AY1049" s="176" t="s">
        <v>176</v>
      </c>
    </row>
    <row r="1050" spans="2:51" s="174" customFormat="1" ht="12">
      <c r="B1050" s="175"/>
      <c r="D1050" s="105" t="s">
        <v>186</v>
      </c>
      <c r="E1050" s="176" t="s">
        <v>1</v>
      </c>
      <c r="F1050" s="177" t="s">
        <v>1205</v>
      </c>
      <c r="H1050" s="178">
        <v>2</v>
      </c>
      <c r="K1050" s="237"/>
      <c r="L1050" s="175"/>
      <c r="M1050" s="179"/>
      <c r="N1050" s="180"/>
      <c r="O1050" s="180"/>
      <c r="P1050" s="180"/>
      <c r="Q1050" s="180"/>
      <c r="R1050" s="180"/>
      <c r="S1050" s="180"/>
      <c r="T1050" s="181"/>
      <c r="AT1050" s="176" t="s">
        <v>186</v>
      </c>
      <c r="AU1050" s="176" t="s">
        <v>80</v>
      </c>
      <c r="AV1050" s="174" t="s">
        <v>80</v>
      </c>
      <c r="AW1050" s="174" t="s">
        <v>29</v>
      </c>
      <c r="AX1050" s="174" t="s">
        <v>72</v>
      </c>
      <c r="AY1050" s="176" t="s">
        <v>176</v>
      </c>
    </row>
    <row r="1051" spans="2:51" s="182" customFormat="1" ht="12">
      <c r="B1051" s="183"/>
      <c r="D1051" s="105" t="s">
        <v>186</v>
      </c>
      <c r="E1051" s="184" t="s">
        <v>1</v>
      </c>
      <c r="F1051" s="185" t="s">
        <v>191</v>
      </c>
      <c r="H1051" s="186">
        <v>8</v>
      </c>
      <c r="K1051" s="238"/>
      <c r="L1051" s="183"/>
      <c r="M1051" s="187"/>
      <c r="N1051" s="188"/>
      <c r="O1051" s="188"/>
      <c r="P1051" s="188"/>
      <c r="Q1051" s="188"/>
      <c r="R1051" s="188"/>
      <c r="S1051" s="188"/>
      <c r="T1051" s="189"/>
      <c r="AT1051" s="184" t="s">
        <v>186</v>
      </c>
      <c r="AU1051" s="184" t="s">
        <v>80</v>
      </c>
      <c r="AV1051" s="182" t="s">
        <v>86</v>
      </c>
      <c r="AW1051" s="182" t="s">
        <v>29</v>
      </c>
      <c r="AX1051" s="182" t="s">
        <v>76</v>
      </c>
      <c r="AY1051" s="184" t="s">
        <v>176</v>
      </c>
    </row>
    <row r="1052" spans="1:65" s="15" customFormat="1" ht="24.2" customHeight="1">
      <c r="A1052" s="12"/>
      <c r="B1052" s="13"/>
      <c r="C1052" s="92" t="s">
        <v>1206</v>
      </c>
      <c r="D1052" s="92" t="s">
        <v>178</v>
      </c>
      <c r="E1052" s="93" t="s">
        <v>1207</v>
      </c>
      <c r="F1052" s="94" t="s">
        <v>1208</v>
      </c>
      <c r="G1052" s="95" t="s">
        <v>259</v>
      </c>
      <c r="H1052" s="96">
        <v>1</v>
      </c>
      <c r="I1052" s="1">
        <v>0</v>
      </c>
      <c r="J1052" s="97">
        <f>ROUND(I1052*H1052,2)</f>
        <v>0</v>
      </c>
      <c r="K1052" s="95" t="s">
        <v>182</v>
      </c>
      <c r="L1052" s="13"/>
      <c r="M1052" s="98" t="s">
        <v>1</v>
      </c>
      <c r="N1052" s="99" t="s">
        <v>37</v>
      </c>
      <c r="O1052" s="100"/>
      <c r="P1052" s="101">
        <f>O1052*H1052</f>
        <v>0</v>
      </c>
      <c r="Q1052" s="101">
        <v>0</v>
      </c>
      <c r="R1052" s="101">
        <f>Q1052*H1052</f>
        <v>0</v>
      </c>
      <c r="S1052" s="101">
        <v>0</v>
      </c>
      <c r="T1052" s="102">
        <f>S1052*H1052</f>
        <v>0</v>
      </c>
      <c r="U1052" s="12"/>
      <c r="V1052" s="12"/>
      <c r="W1052" s="12"/>
      <c r="X1052" s="12"/>
      <c r="Y1052" s="12"/>
      <c r="Z1052" s="12"/>
      <c r="AA1052" s="12"/>
      <c r="AB1052" s="12"/>
      <c r="AC1052" s="12"/>
      <c r="AD1052" s="12"/>
      <c r="AE1052" s="12"/>
      <c r="AR1052" s="103" t="s">
        <v>230</v>
      </c>
      <c r="AT1052" s="103" t="s">
        <v>178</v>
      </c>
      <c r="AU1052" s="103" t="s">
        <v>80</v>
      </c>
      <c r="AY1052" s="5" t="s">
        <v>176</v>
      </c>
      <c r="BE1052" s="104">
        <f>IF(N1052="základní",J1052,0)</f>
        <v>0</v>
      </c>
      <c r="BF1052" s="104">
        <f>IF(N1052="snížená",J1052,0)</f>
        <v>0</v>
      </c>
      <c r="BG1052" s="104">
        <f>IF(N1052="zákl. přenesená",J1052,0)</f>
        <v>0</v>
      </c>
      <c r="BH1052" s="104">
        <f>IF(N1052="sníž. přenesená",J1052,0)</f>
        <v>0</v>
      </c>
      <c r="BI1052" s="104">
        <f>IF(N1052="nulová",J1052,0)</f>
        <v>0</v>
      </c>
      <c r="BJ1052" s="5" t="s">
        <v>76</v>
      </c>
      <c r="BK1052" s="104">
        <f>ROUND(I1052*H1052,2)</f>
        <v>0</v>
      </c>
      <c r="BL1052" s="5" t="s">
        <v>230</v>
      </c>
      <c r="BM1052" s="103" t="s">
        <v>1209</v>
      </c>
    </row>
    <row r="1053" spans="2:51" s="167" customFormat="1" ht="12">
      <c r="B1053" s="168"/>
      <c r="D1053" s="105" t="s">
        <v>186</v>
      </c>
      <c r="E1053" s="169" t="s">
        <v>1</v>
      </c>
      <c r="F1053" s="170" t="s">
        <v>975</v>
      </c>
      <c r="H1053" s="169" t="s">
        <v>1</v>
      </c>
      <c r="K1053" s="236"/>
      <c r="L1053" s="168"/>
      <c r="M1053" s="171"/>
      <c r="N1053" s="172"/>
      <c r="O1053" s="172"/>
      <c r="P1053" s="172"/>
      <c r="Q1053" s="172"/>
      <c r="R1053" s="172"/>
      <c r="S1053" s="172"/>
      <c r="T1053" s="173"/>
      <c r="AT1053" s="169" t="s">
        <v>186</v>
      </c>
      <c r="AU1053" s="169" t="s">
        <v>80</v>
      </c>
      <c r="AV1053" s="167" t="s">
        <v>76</v>
      </c>
      <c r="AW1053" s="167" t="s">
        <v>29</v>
      </c>
      <c r="AX1053" s="167" t="s">
        <v>72</v>
      </c>
      <c r="AY1053" s="169" t="s">
        <v>176</v>
      </c>
    </row>
    <row r="1054" spans="2:51" s="174" customFormat="1" ht="12">
      <c r="B1054" s="175"/>
      <c r="D1054" s="105" t="s">
        <v>186</v>
      </c>
      <c r="E1054" s="176" t="s">
        <v>1</v>
      </c>
      <c r="F1054" s="177" t="s">
        <v>1210</v>
      </c>
      <c r="H1054" s="178">
        <v>1</v>
      </c>
      <c r="K1054" s="237"/>
      <c r="L1054" s="175"/>
      <c r="M1054" s="179"/>
      <c r="N1054" s="180"/>
      <c r="O1054" s="180"/>
      <c r="P1054" s="180"/>
      <c r="Q1054" s="180"/>
      <c r="R1054" s="180"/>
      <c r="S1054" s="180"/>
      <c r="T1054" s="181"/>
      <c r="AT1054" s="176" t="s">
        <v>186</v>
      </c>
      <c r="AU1054" s="176" t="s">
        <v>80</v>
      </c>
      <c r="AV1054" s="174" t="s">
        <v>80</v>
      </c>
      <c r="AW1054" s="174" t="s">
        <v>29</v>
      </c>
      <c r="AX1054" s="174" t="s">
        <v>72</v>
      </c>
      <c r="AY1054" s="176" t="s">
        <v>176</v>
      </c>
    </row>
    <row r="1055" spans="2:51" s="182" customFormat="1" ht="12">
      <c r="B1055" s="183"/>
      <c r="D1055" s="105" t="s">
        <v>186</v>
      </c>
      <c r="E1055" s="184" t="s">
        <v>1</v>
      </c>
      <c r="F1055" s="185" t="s">
        <v>191</v>
      </c>
      <c r="H1055" s="186">
        <v>1</v>
      </c>
      <c r="K1055" s="238"/>
      <c r="L1055" s="183"/>
      <c r="M1055" s="187"/>
      <c r="N1055" s="188"/>
      <c r="O1055" s="188"/>
      <c r="P1055" s="188"/>
      <c r="Q1055" s="188"/>
      <c r="R1055" s="188"/>
      <c r="S1055" s="188"/>
      <c r="T1055" s="189"/>
      <c r="AT1055" s="184" t="s">
        <v>186</v>
      </c>
      <c r="AU1055" s="184" t="s">
        <v>80</v>
      </c>
      <c r="AV1055" s="182" t="s">
        <v>86</v>
      </c>
      <c r="AW1055" s="182" t="s">
        <v>29</v>
      </c>
      <c r="AX1055" s="182" t="s">
        <v>76</v>
      </c>
      <c r="AY1055" s="184" t="s">
        <v>176</v>
      </c>
    </row>
    <row r="1056" spans="1:65" s="15" customFormat="1" ht="21.75" customHeight="1">
      <c r="A1056" s="12"/>
      <c r="B1056" s="13"/>
      <c r="C1056" s="190" t="s">
        <v>751</v>
      </c>
      <c r="D1056" s="190" t="s">
        <v>265</v>
      </c>
      <c r="E1056" s="191" t="s">
        <v>1211</v>
      </c>
      <c r="F1056" s="192" t="s">
        <v>1212</v>
      </c>
      <c r="G1056" s="193" t="s">
        <v>328</v>
      </c>
      <c r="H1056" s="194">
        <v>159.201</v>
      </c>
      <c r="I1056" s="2">
        <v>0</v>
      </c>
      <c r="J1056" s="195">
        <f>ROUND(I1056*H1056,2)</f>
        <v>0</v>
      </c>
      <c r="K1056" s="193" t="s">
        <v>182</v>
      </c>
      <c r="L1056" s="196"/>
      <c r="M1056" s="197" t="s">
        <v>1</v>
      </c>
      <c r="N1056" s="198" t="s">
        <v>37</v>
      </c>
      <c r="O1056" s="100"/>
      <c r="P1056" s="101">
        <f>O1056*H1056</f>
        <v>0</v>
      </c>
      <c r="Q1056" s="101">
        <v>0</v>
      </c>
      <c r="R1056" s="101">
        <f>Q1056*H1056</f>
        <v>0</v>
      </c>
      <c r="S1056" s="101">
        <v>0</v>
      </c>
      <c r="T1056" s="102">
        <f>S1056*H1056</f>
        <v>0</v>
      </c>
      <c r="U1056" s="12"/>
      <c r="V1056" s="12"/>
      <c r="W1056" s="12"/>
      <c r="X1056" s="12"/>
      <c r="Y1056" s="12"/>
      <c r="Z1056" s="12"/>
      <c r="AA1056" s="12"/>
      <c r="AB1056" s="12"/>
      <c r="AC1056" s="12"/>
      <c r="AD1056" s="12"/>
      <c r="AE1056" s="12"/>
      <c r="AR1056" s="103" t="s">
        <v>304</v>
      </c>
      <c r="AT1056" s="103" t="s">
        <v>265</v>
      </c>
      <c r="AU1056" s="103" t="s">
        <v>80</v>
      </c>
      <c r="AY1056" s="5" t="s">
        <v>176</v>
      </c>
      <c r="BE1056" s="104">
        <f>IF(N1056="základní",J1056,0)</f>
        <v>0</v>
      </c>
      <c r="BF1056" s="104">
        <f>IF(N1056="snížená",J1056,0)</f>
        <v>0</v>
      </c>
      <c r="BG1056" s="104">
        <f>IF(N1056="zákl. přenesená",J1056,0)</f>
        <v>0</v>
      </c>
      <c r="BH1056" s="104">
        <f>IF(N1056="sníž. přenesená",J1056,0)</f>
        <v>0</v>
      </c>
      <c r="BI1056" s="104">
        <f>IF(N1056="nulová",J1056,0)</f>
        <v>0</v>
      </c>
      <c r="BJ1056" s="5" t="s">
        <v>76</v>
      </c>
      <c r="BK1056" s="104">
        <f>ROUND(I1056*H1056,2)</f>
        <v>0</v>
      </c>
      <c r="BL1056" s="5" t="s">
        <v>230</v>
      </c>
      <c r="BM1056" s="103" t="s">
        <v>1213</v>
      </c>
    </row>
    <row r="1057" spans="2:51" s="167" customFormat="1" ht="12">
      <c r="B1057" s="168"/>
      <c r="D1057" s="105" t="s">
        <v>186</v>
      </c>
      <c r="E1057" s="169" t="s">
        <v>1</v>
      </c>
      <c r="F1057" s="170" t="s">
        <v>975</v>
      </c>
      <c r="H1057" s="169" t="s">
        <v>1</v>
      </c>
      <c r="K1057" s="236"/>
      <c r="L1057" s="168"/>
      <c r="M1057" s="171"/>
      <c r="N1057" s="172"/>
      <c r="O1057" s="172"/>
      <c r="P1057" s="172"/>
      <c r="Q1057" s="172"/>
      <c r="R1057" s="172"/>
      <c r="S1057" s="172"/>
      <c r="T1057" s="173"/>
      <c r="AT1057" s="169" t="s">
        <v>186</v>
      </c>
      <c r="AU1057" s="169" t="s">
        <v>80</v>
      </c>
      <c r="AV1057" s="167" t="s">
        <v>76</v>
      </c>
      <c r="AW1057" s="167" t="s">
        <v>29</v>
      </c>
      <c r="AX1057" s="167" t="s">
        <v>72</v>
      </c>
      <c r="AY1057" s="169" t="s">
        <v>176</v>
      </c>
    </row>
    <row r="1058" spans="2:51" s="174" customFormat="1" ht="12">
      <c r="B1058" s="175"/>
      <c r="D1058" s="105" t="s">
        <v>186</v>
      </c>
      <c r="E1058" s="176" t="s">
        <v>1</v>
      </c>
      <c r="F1058" s="177" t="s">
        <v>1214</v>
      </c>
      <c r="H1058" s="178">
        <v>111.6</v>
      </c>
      <c r="K1058" s="237"/>
      <c r="L1058" s="175"/>
      <c r="M1058" s="179"/>
      <c r="N1058" s="180"/>
      <c r="O1058" s="180"/>
      <c r="P1058" s="180"/>
      <c r="Q1058" s="180"/>
      <c r="R1058" s="180"/>
      <c r="S1058" s="180"/>
      <c r="T1058" s="181"/>
      <c r="AT1058" s="176" t="s">
        <v>186</v>
      </c>
      <c r="AU1058" s="176" t="s">
        <v>80</v>
      </c>
      <c r="AV1058" s="174" t="s">
        <v>80</v>
      </c>
      <c r="AW1058" s="174" t="s">
        <v>29</v>
      </c>
      <c r="AX1058" s="174" t="s">
        <v>72</v>
      </c>
      <c r="AY1058" s="176" t="s">
        <v>176</v>
      </c>
    </row>
    <row r="1059" spans="2:51" s="174" customFormat="1" ht="12">
      <c r="B1059" s="175"/>
      <c r="D1059" s="105" t="s">
        <v>186</v>
      </c>
      <c r="E1059" s="176" t="s">
        <v>1</v>
      </c>
      <c r="F1059" s="177" t="s">
        <v>1215</v>
      </c>
      <c r="H1059" s="178">
        <v>10.8</v>
      </c>
      <c r="K1059" s="237"/>
      <c r="L1059" s="175"/>
      <c r="M1059" s="179"/>
      <c r="N1059" s="180"/>
      <c r="O1059" s="180"/>
      <c r="P1059" s="180"/>
      <c r="Q1059" s="180"/>
      <c r="R1059" s="180"/>
      <c r="S1059" s="180"/>
      <c r="T1059" s="181"/>
      <c r="AT1059" s="176" t="s">
        <v>186</v>
      </c>
      <c r="AU1059" s="176" t="s">
        <v>80</v>
      </c>
      <c r="AV1059" s="174" t="s">
        <v>80</v>
      </c>
      <c r="AW1059" s="174" t="s">
        <v>29</v>
      </c>
      <c r="AX1059" s="174" t="s">
        <v>72</v>
      </c>
      <c r="AY1059" s="176" t="s">
        <v>176</v>
      </c>
    </row>
    <row r="1060" spans="2:51" s="174" customFormat="1" ht="12">
      <c r="B1060" s="175"/>
      <c r="D1060" s="105" t="s">
        <v>186</v>
      </c>
      <c r="E1060" s="176" t="s">
        <v>1</v>
      </c>
      <c r="F1060" s="177" t="s">
        <v>1216</v>
      </c>
      <c r="H1060" s="178">
        <v>1.27</v>
      </c>
      <c r="K1060" s="237"/>
      <c r="L1060" s="175"/>
      <c r="M1060" s="179"/>
      <c r="N1060" s="180"/>
      <c r="O1060" s="180"/>
      <c r="P1060" s="180"/>
      <c r="Q1060" s="180"/>
      <c r="R1060" s="180"/>
      <c r="S1060" s="180"/>
      <c r="T1060" s="181"/>
      <c r="AT1060" s="176" t="s">
        <v>186</v>
      </c>
      <c r="AU1060" s="176" t="s">
        <v>80</v>
      </c>
      <c r="AV1060" s="174" t="s">
        <v>80</v>
      </c>
      <c r="AW1060" s="174" t="s">
        <v>29</v>
      </c>
      <c r="AX1060" s="174" t="s">
        <v>72</v>
      </c>
      <c r="AY1060" s="176" t="s">
        <v>176</v>
      </c>
    </row>
    <row r="1061" spans="2:51" s="174" customFormat="1" ht="12">
      <c r="B1061" s="175"/>
      <c r="D1061" s="105" t="s">
        <v>186</v>
      </c>
      <c r="E1061" s="176" t="s">
        <v>1</v>
      </c>
      <c r="F1061" s="177" t="s">
        <v>1217</v>
      </c>
      <c r="H1061" s="178">
        <v>1.2</v>
      </c>
      <c r="K1061" s="237"/>
      <c r="L1061" s="175"/>
      <c r="M1061" s="179"/>
      <c r="N1061" s="180"/>
      <c r="O1061" s="180"/>
      <c r="P1061" s="180"/>
      <c r="Q1061" s="180"/>
      <c r="R1061" s="180"/>
      <c r="S1061" s="180"/>
      <c r="T1061" s="181"/>
      <c r="AT1061" s="176" t="s">
        <v>186</v>
      </c>
      <c r="AU1061" s="176" t="s">
        <v>80</v>
      </c>
      <c r="AV1061" s="174" t="s">
        <v>80</v>
      </c>
      <c r="AW1061" s="174" t="s">
        <v>29</v>
      </c>
      <c r="AX1061" s="174" t="s">
        <v>72</v>
      </c>
      <c r="AY1061" s="176" t="s">
        <v>176</v>
      </c>
    </row>
    <row r="1062" spans="2:51" s="174" customFormat="1" ht="12">
      <c r="B1062" s="175"/>
      <c r="D1062" s="105" t="s">
        <v>186</v>
      </c>
      <c r="E1062" s="176" t="s">
        <v>1</v>
      </c>
      <c r="F1062" s="177" t="s">
        <v>1218</v>
      </c>
      <c r="H1062" s="178">
        <v>0.95</v>
      </c>
      <c r="K1062" s="237"/>
      <c r="L1062" s="175"/>
      <c r="M1062" s="179"/>
      <c r="N1062" s="180"/>
      <c r="O1062" s="180"/>
      <c r="P1062" s="180"/>
      <c r="Q1062" s="180"/>
      <c r="R1062" s="180"/>
      <c r="S1062" s="180"/>
      <c r="T1062" s="181"/>
      <c r="AT1062" s="176" t="s">
        <v>186</v>
      </c>
      <c r="AU1062" s="176" t="s">
        <v>80</v>
      </c>
      <c r="AV1062" s="174" t="s">
        <v>80</v>
      </c>
      <c r="AW1062" s="174" t="s">
        <v>29</v>
      </c>
      <c r="AX1062" s="174" t="s">
        <v>72</v>
      </c>
      <c r="AY1062" s="176" t="s">
        <v>176</v>
      </c>
    </row>
    <row r="1063" spans="2:51" s="174" customFormat="1" ht="12">
      <c r="B1063" s="175"/>
      <c r="D1063" s="105" t="s">
        <v>186</v>
      </c>
      <c r="E1063" s="176" t="s">
        <v>1</v>
      </c>
      <c r="F1063" s="177" t="s">
        <v>1219</v>
      </c>
      <c r="H1063" s="178">
        <v>4.2</v>
      </c>
      <c r="K1063" s="237"/>
      <c r="L1063" s="175"/>
      <c r="M1063" s="179"/>
      <c r="N1063" s="180"/>
      <c r="O1063" s="180"/>
      <c r="P1063" s="180"/>
      <c r="Q1063" s="180"/>
      <c r="R1063" s="180"/>
      <c r="S1063" s="180"/>
      <c r="T1063" s="181"/>
      <c r="AT1063" s="176" t="s">
        <v>186</v>
      </c>
      <c r="AU1063" s="176" t="s">
        <v>80</v>
      </c>
      <c r="AV1063" s="174" t="s">
        <v>80</v>
      </c>
      <c r="AW1063" s="174" t="s">
        <v>29</v>
      </c>
      <c r="AX1063" s="174" t="s">
        <v>72</v>
      </c>
      <c r="AY1063" s="176" t="s">
        <v>176</v>
      </c>
    </row>
    <row r="1064" spans="2:51" s="174" customFormat="1" ht="12">
      <c r="B1064" s="175"/>
      <c r="D1064" s="105" t="s">
        <v>186</v>
      </c>
      <c r="E1064" s="176" t="s">
        <v>1</v>
      </c>
      <c r="F1064" s="177" t="s">
        <v>1220</v>
      </c>
      <c r="H1064" s="178">
        <v>3.6</v>
      </c>
      <c r="K1064" s="237"/>
      <c r="L1064" s="175"/>
      <c r="M1064" s="179"/>
      <c r="N1064" s="180"/>
      <c r="O1064" s="180"/>
      <c r="P1064" s="180"/>
      <c r="Q1064" s="180"/>
      <c r="R1064" s="180"/>
      <c r="S1064" s="180"/>
      <c r="T1064" s="181"/>
      <c r="AT1064" s="176" t="s">
        <v>186</v>
      </c>
      <c r="AU1064" s="176" t="s">
        <v>80</v>
      </c>
      <c r="AV1064" s="174" t="s">
        <v>80</v>
      </c>
      <c r="AW1064" s="174" t="s">
        <v>29</v>
      </c>
      <c r="AX1064" s="174" t="s">
        <v>72</v>
      </c>
      <c r="AY1064" s="176" t="s">
        <v>176</v>
      </c>
    </row>
    <row r="1065" spans="2:51" s="174" customFormat="1" ht="12">
      <c r="B1065" s="175"/>
      <c r="D1065" s="105" t="s">
        <v>186</v>
      </c>
      <c r="E1065" s="176" t="s">
        <v>1</v>
      </c>
      <c r="F1065" s="177" t="s">
        <v>1221</v>
      </c>
      <c r="H1065" s="178">
        <v>10.8</v>
      </c>
      <c r="K1065" s="237"/>
      <c r="L1065" s="175"/>
      <c r="M1065" s="179"/>
      <c r="N1065" s="180"/>
      <c r="O1065" s="180"/>
      <c r="P1065" s="180"/>
      <c r="Q1065" s="180"/>
      <c r="R1065" s="180"/>
      <c r="S1065" s="180"/>
      <c r="T1065" s="181"/>
      <c r="AT1065" s="176" t="s">
        <v>186</v>
      </c>
      <c r="AU1065" s="176" t="s">
        <v>80</v>
      </c>
      <c r="AV1065" s="174" t="s">
        <v>80</v>
      </c>
      <c r="AW1065" s="174" t="s">
        <v>29</v>
      </c>
      <c r="AX1065" s="174" t="s">
        <v>72</v>
      </c>
      <c r="AY1065" s="176" t="s">
        <v>176</v>
      </c>
    </row>
    <row r="1066" spans="2:51" s="174" customFormat="1" ht="12">
      <c r="B1066" s="175"/>
      <c r="D1066" s="105" t="s">
        <v>186</v>
      </c>
      <c r="E1066" s="176" t="s">
        <v>1</v>
      </c>
      <c r="F1066" s="177" t="s">
        <v>1222</v>
      </c>
      <c r="H1066" s="178">
        <v>7.2</v>
      </c>
      <c r="K1066" s="237"/>
      <c r="L1066" s="175"/>
      <c r="M1066" s="179"/>
      <c r="N1066" s="180"/>
      <c r="O1066" s="180"/>
      <c r="P1066" s="180"/>
      <c r="Q1066" s="180"/>
      <c r="R1066" s="180"/>
      <c r="S1066" s="180"/>
      <c r="T1066" s="181"/>
      <c r="AT1066" s="176" t="s">
        <v>186</v>
      </c>
      <c r="AU1066" s="176" t="s">
        <v>80</v>
      </c>
      <c r="AV1066" s="174" t="s">
        <v>80</v>
      </c>
      <c r="AW1066" s="174" t="s">
        <v>29</v>
      </c>
      <c r="AX1066" s="174" t="s">
        <v>72</v>
      </c>
      <c r="AY1066" s="176" t="s">
        <v>176</v>
      </c>
    </row>
    <row r="1067" spans="2:51" s="182" customFormat="1" ht="12">
      <c r="B1067" s="183"/>
      <c r="D1067" s="105" t="s">
        <v>186</v>
      </c>
      <c r="E1067" s="184" t="s">
        <v>1</v>
      </c>
      <c r="F1067" s="185" t="s">
        <v>191</v>
      </c>
      <c r="H1067" s="186">
        <v>151.61999999999998</v>
      </c>
      <c r="K1067" s="238"/>
      <c r="L1067" s="183"/>
      <c r="M1067" s="187"/>
      <c r="N1067" s="188"/>
      <c r="O1067" s="188"/>
      <c r="P1067" s="188"/>
      <c r="Q1067" s="188"/>
      <c r="R1067" s="188"/>
      <c r="S1067" s="188"/>
      <c r="T1067" s="189"/>
      <c r="AT1067" s="184" t="s">
        <v>186</v>
      </c>
      <c r="AU1067" s="184" t="s">
        <v>80</v>
      </c>
      <c r="AV1067" s="182" t="s">
        <v>86</v>
      </c>
      <c r="AW1067" s="182" t="s">
        <v>29</v>
      </c>
      <c r="AX1067" s="182" t="s">
        <v>72</v>
      </c>
      <c r="AY1067" s="184" t="s">
        <v>176</v>
      </c>
    </row>
    <row r="1068" spans="2:51" s="174" customFormat="1" ht="12">
      <c r="B1068" s="175"/>
      <c r="D1068" s="105" t="s">
        <v>186</v>
      </c>
      <c r="E1068" s="176" t="s">
        <v>1</v>
      </c>
      <c r="F1068" s="177" t="s">
        <v>1223</v>
      </c>
      <c r="H1068" s="178">
        <v>159.201</v>
      </c>
      <c r="K1068" s="237"/>
      <c r="L1068" s="175"/>
      <c r="M1068" s="179"/>
      <c r="N1068" s="180"/>
      <c r="O1068" s="180"/>
      <c r="P1068" s="180"/>
      <c r="Q1068" s="180"/>
      <c r="R1068" s="180"/>
      <c r="S1068" s="180"/>
      <c r="T1068" s="181"/>
      <c r="AT1068" s="176" t="s">
        <v>186</v>
      </c>
      <c r="AU1068" s="176" t="s">
        <v>80</v>
      </c>
      <c r="AV1068" s="174" t="s">
        <v>80</v>
      </c>
      <c r="AW1068" s="174" t="s">
        <v>29</v>
      </c>
      <c r="AX1068" s="174" t="s">
        <v>72</v>
      </c>
      <c r="AY1068" s="176" t="s">
        <v>176</v>
      </c>
    </row>
    <row r="1069" spans="2:51" s="182" customFormat="1" ht="12">
      <c r="B1069" s="183"/>
      <c r="D1069" s="105" t="s">
        <v>186</v>
      </c>
      <c r="E1069" s="184" t="s">
        <v>1</v>
      </c>
      <c r="F1069" s="185" t="s">
        <v>191</v>
      </c>
      <c r="H1069" s="186">
        <v>159.201</v>
      </c>
      <c r="K1069" s="238"/>
      <c r="L1069" s="183"/>
      <c r="M1069" s="187"/>
      <c r="N1069" s="188"/>
      <c r="O1069" s="188"/>
      <c r="P1069" s="188"/>
      <c r="Q1069" s="188"/>
      <c r="R1069" s="188"/>
      <c r="S1069" s="188"/>
      <c r="T1069" s="189"/>
      <c r="AT1069" s="184" t="s">
        <v>186</v>
      </c>
      <c r="AU1069" s="184" t="s">
        <v>80</v>
      </c>
      <c r="AV1069" s="182" t="s">
        <v>86</v>
      </c>
      <c r="AW1069" s="182" t="s">
        <v>29</v>
      </c>
      <c r="AX1069" s="182" t="s">
        <v>76</v>
      </c>
      <c r="AY1069" s="184" t="s">
        <v>176</v>
      </c>
    </row>
    <row r="1070" spans="1:65" s="15" customFormat="1" ht="24.2" customHeight="1">
      <c r="A1070" s="12"/>
      <c r="B1070" s="13"/>
      <c r="C1070" s="92" t="s">
        <v>1224</v>
      </c>
      <c r="D1070" s="92" t="s">
        <v>178</v>
      </c>
      <c r="E1070" s="93" t="s">
        <v>1225</v>
      </c>
      <c r="F1070" s="94" t="s">
        <v>1226</v>
      </c>
      <c r="G1070" s="95" t="s">
        <v>221</v>
      </c>
      <c r="H1070" s="96">
        <v>10.167</v>
      </c>
      <c r="I1070" s="1">
        <v>0</v>
      </c>
      <c r="J1070" s="97">
        <f>ROUND(I1070*H1070,2)</f>
        <v>0</v>
      </c>
      <c r="K1070" s="95" t="s">
        <v>182</v>
      </c>
      <c r="L1070" s="13"/>
      <c r="M1070" s="98" t="s">
        <v>1</v>
      </c>
      <c r="N1070" s="99" t="s">
        <v>37</v>
      </c>
      <c r="O1070" s="100"/>
      <c r="P1070" s="101">
        <f>O1070*H1070</f>
        <v>0</v>
      </c>
      <c r="Q1070" s="101">
        <v>0</v>
      </c>
      <c r="R1070" s="101">
        <f>Q1070*H1070</f>
        <v>0</v>
      </c>
      <c r="S1070" s="101">
        <v>0</v>
      </c>
      <c r="T1070" s="102">
        <f>S1070*H1070</f>
        <v>0</v>
      </c>
      <c r="U1070" s="12"/>
      <c r="V1070" s="12"/>
      <c r="W1070" s="12"/>
      <c r="X1070" s="12"/>
      <c r="Y1070" s="12"/>
      <c r="Z1070" s="12"/>
      <c r="AA1070" s="12"/>
      <c r="AB1070" s="12"/>
      <c r="AC1070" s="12"/>
      <c r="AD1070" s="12"/>
      <c r="AE1070" s="12"/>
      <c r="AR1070" s="103" t="s">
        <v>230</v>
      </c>
      <c r="AT1070" s="103" t="s">
        <v>178</v>
      </c>
      <c r="AU1070" s="103" t="s">
        <v>80</v>
      </c>
      <c r="AY1070" s="5" t="s">
        <v>176</v>
      </c>
      <c r="BE1070" s="104">
        <f>IF(N1070="základní",J1070,0)</f>
        <v>0</v>
      </c>
      <c r="BF1070" s="104">
        <f>IF(N1070="snížená",J1070,0)</f>
        <v>0</v>
      </c>
      <c r="BG1070" s="104">
        <f>IF(N1070="zákl. přenesená",J1070,0)</f>
        <v>0</v>
      </c>
      <c r="BH1070" s="104">
        <f>IF(N1070="sníž. přenesená",J1070,0)</f>
        <v>0</v>
      </c>
      <c r="BI1070" s="104">
        <f>IF(N1070="nulová",J1070,0)</f>
        <v>0</v>
      </c>
      <c r="BJ1070" s="5" t="s">
        <v>76</v>
      </c>
      <c r="BK1070" s="104">
        <f>ROUND(I1070*H1070,2)</f>
        <v>0</v>
      </c>
      <c r="BL1070" s="5" t="s">
        <v>230</v>
      </c>
      <c r="BM1070" s="103" t="s">
        <v>1227</v>
      </c>
    </row>
    <row r="1071" spans="2:63" s="79" customFormat="1" ht="22.7" customHeight="1">
      <c r="B1071" s="80"/>
      <c r="D1071" s="81" t="s">
        <v>71</v>
      </c>
      <c r="E1071" s="90" t="s">
        <v>1228</v>
      </c>
      <c r="F1071" s="90" t="s">
        <v>1229</v>
      </c>
      <c r="J1071" s="91">
        <f>BK1071</f>
        <v>0</v>
      </c>
      <c r="K1071" s="88"/>
      <c r="L1071" s="80"/>
      <c r="M1071" s="84"/>
      <c r="N1071" s="85"/>
      <c r="O1071" s="85"/>
      <c r="P1071" s="86">
        <f>SUM(P1072:P1186)</f>
        <v>0</v>
      </c>
      <c r="Q1071" s="85"/>
      <c r="R1071" s="86">
        <f>SUM(R1072:R1186)</f>
        <v>1.9713696</v>
      </c>
      <c r="S1071" s="85"/>
      <c r="T1071" s="87">
        <f>SUM(T1072:T1186)</f>
        <v>0</v>
      </c>
      <c r="AR1071" s="81" t="s">
        <v>80</v>
      </c>
      <c r="AT1071" s="88" t="s">
        <v>71</v>
      </c>
      <c r="AU1071" s="88" t="s">
        <v>76</v>
      </c>
      <c r="AY1071" s="81" t="s">
        <v>176</v>
      </c>
      <c r="BK1071" s="89">
        <f>SUM(BK1072:BK1186)</f>
        <v>0</v>
      </c>
    </row>
    <row r="1072" spans="1:65" s="15" customFormat="1" ht="24.2" customHeight="1">
      <c r="A1072" s="12"/>
      <c r="B1072" s="13"/>
      <c r="C1072" s="92" t="s">
        <v>758</v>
      </c>
      <c r="D1072" s="92" t="s">
        <v>178</v>
      </c>
      <c r="E1072" s="93" t="s">
        <v>1230</v>
      </c>
      <c r="F1072" s="94" t="s">
        <v>1231</v>
      </c>
      <c r="G1072" s="95" t="s">
        <v>328</v>
      </c>
      <c r="H1072" s="96">
        <v>16.2</v>
      </c>
      <c r="I1072" s="1">
        <v>0</v>
      </c>
      <c r="J1072" s="97">
        <f>ROUND(I1072*H1072,2)</f>
        <v>0</v>
      </c>
      <c r="K1072" s="95" t="s">
        <v>182</v>
      </c>
      <c r="L1072" s="13"/>
      <c r="M1072" s="98" t="s">
        <v>1</v>
      </c>
      <c r="N1072" s="99" t="s">
        <v>37</v>
      </c>
      <c r="O1072" s="100"/>
      <c r="P1072" s="101">
        <f>O1072*H1072</f>
        <v>0</v>
      </c>
      <c r="Q1072" s="101">
        <v>0</v>
      </c>
      <c r="R1072" s="101">
        <f>Q1072*H1072</f>
        <v>0</v>
      </c>
      <c r="S1072" s="101">
        <v>0</v>
      </c>
      <c r="T1072" s="102">
        <f>S1072*H1072</f>
        <v>0</v>
      </c>
      <c r="U1072" s="12"/>
      <c r="V1072" s="12"/>
      <c r="W1072" s="12"/>
      <c r="X1072" s="12"/>
      <c r="Y1072" s="12"/>
      <c r="Z1072" s="12"/>
      <c r="AA1072" s="12"/>
      <c r="AB1072" s="12"/>
      <c r="AC1072" s="12"/>
      <c r="AD1072" s="12"/>
      <c r="AE1072" s="12"/>
      <c r="AR1072" s="103" t="s">
        <v>230</v>
      </c>
      <c r="AT1072" s="103" t="s">
        <v>178</v>
      </c>
      <c r="AU1072" s="103" t="s">
        <v>80</v>
      </c>
      <c r="AY1072" s="5" t="s">
        <v>176</v>
      </c>
      <c r="BE1072" s="104">
        <f>IF(N1072="základní",J1072,0)</f>
        <v>0</v>
      </c>
      <c r="BF1072" s="104">
        <f>IF(N1072="snížená",J1072,0)</f>
        <v>0</v>
      </c>
      <c r="BG1072" s="104">
        <f>IF(N1072="zákl. přenesená",J1072,0)</f>
        <v>0</v>
      </c>
      <c r="BH1072" s="104">
        <f>IF(N1072="sníž. přenesená",J1072,0)</f>
        <v>0</v>
      </c>
      <c r="BI1072" s="104">
        <f>IF(N1072="nulová",J1072,0)</f>
        <v>0</v>
      </c>
      <c r="BJ1072" s="5" t="s">
        <v>76</v>
      </c>
      <c r="BK1072" s="104">
        <f>ROUND(I1072*H1072,2)</f>
        <v>0</v>
      </c>
      <c r="BL1072" s="5" t="s">
        <v>230</v>
      </c>
      <c r="BM1072" s="103" t="s">
        <v>1232</v>
      </c>
    </row>
    <row r="1073" spans="2:51" s="167" customFormat="1" ht="12">
      <c r="B1073" s="168"/>
      <c r="D1073" s="105" t="s">
        <v>186</v>
      </c>
      <c r="E1073" s="169" t="s">
        <v>1</v>
      </c>
      <c r="F1073" s="170" t="s">
        <v>783</v>
      </c>
      <c r="H1073" s="169" t="s">
        <v>1</v>
      </c>
      <c r="K1073" s="236"/>
      <c r="L1073" s="168"/>
      <c r="M1073" s="171"/>
      <c r="N1073" s="172"/>
      <c r="O1073" s="172"/>
      <c r="P1073" s="172"/>
      <c r="Q1073" s="172"/>
      <c r="R1073" s="172"/>
      <c r="S1073" s="172"/>
      <c r="T1073" s="173"/>
      <c r="AT1073" s="169" t="s">
        <v>186</v>
      </c>
      <c r="AU1073" s="169" t="s">
        <v>80</v>
      </c>
      <c r="AV1073" s="167" t="s">
        <v>76</v>
      </c>
      <c r="AW1073" s="167" t="s">
        <v>29</v>
      </c>
      <c r="AX1073" s="167" t="s">
        <v>72</v>
      </c>
      <c r="AY1073" s="169" t="s">
        <v>176</v>
      </c>
    </row>
    <row r="1074" spans="2:51" s="167" customFormat="1" ht="12">
      <c r="B1074" s="168"/>
      <c r="D1074" s="105" t="s">
        <v>186</v>
      </c>
      <c r="E1074" s="169" t="s">
        <v>1</v>
      </c>
      <c r="F1074" s="170" t="s">
        <v>1233</v>
      </c>
      <c r="H1074" s="169" t="s">
        <v>1</v>
      </c>
      <c r="K1074" s="236"/>
      <c r="L1074" s="168"/>
      <c r="M1074" s="171"/>
      <c r="N1074" s="172"/>
      <c r="O1074" s="172"/>
      <c r="P1074" s="172"/>
      <c r="Q1074" s="172"/>
      <c r="R1074" s="172"/>
      <c r="S1074" s="172"/>
      <c r="T1074" s="173"/>
      <c r="AT1074" s="169" t="s">
        <v>186</v>
      </c>
      <c r="AU1074" s="169" t="s">
        <v>80</v>
      </c>
      <c r="AV1074" s="167" t="s">
        <v>76</v>
      </c>
      <c r="AW1074" s="167" t="s">
        <v>29</v>
      </c>
      <c r="AX1074" s="167" t="s">
        <v>72</v>
      </c>
      <c r="AY1074" s="169" t="s">
        <v>176</v>
      </c>
    </row>
    <row r="1075" spans="2:51" s="174" customFormat="1" ht="12">
      <c r="B1075" s="175"/>
      <c r="D1075" s="105" t="s">
        <v>186</v>
      </c>
      <c r="E1075" s="176" t="s">
        <v>1</v>
      </c>
      <c r="F1075" s="177" t="s">
        <v>1234</v>
      </c>
      <c r="H1075" s="178">
        <v>9</v>
      </c>
      <c r="K1075" s="237"/>
      <c r="L1075" s="175"/>
      <c r="M1075" s="179"/>
      <c r="N1075" s="180"/>
      <c r="O1075" s="180"/>
      <c r="P1075" s="180"/>
      <c r="Q1075" s="180"/>
      <c r="R1075" s="180"/>
      <c r="S1075" s="180"/>
      <c r="T1075" s="181"/>
      <c r="AT1075" s="176" t="s">
        <v>186</v>
      </c>
      <c r="AU1075" s="176" t="s">
        <v>80</v>
      </c>
      <c r="AV1075" s="174" t="s">
        <v>80</v>
      </c>
      <c r="AW1075" s="174" t="s">
        <v>29</v>
      </c>
      <c r="AX1075" s="174" t="s">
        <v>72</v>
      </c>
      <c r="AY1075" s="176" t="s">
        <v>176</v>
      </c>
    </row>
    <row r="1076" spans="2:51" s="174" customFormat="1" ht="12">
      <c r="B1076" s="175"/>
      <c r="D1076" s="105" t="s">
        <v>186</v>
      </c>
      <c r="E1076" s="176" t="s">
        <v>1</v>
      </c>
      <c r="F1076" s="177" t="s">
        <v>492</v>
      </c>
      <c r="H1076" s="178">
        <v>7.2</v>
      </c>
      <c r="K1076" s="237"/>
      <c r="L1076" s="175"/>
      <c r="M1076" s="179"/>
      <c r="N1076" s="180"/>
      <c r="O1076" s="180"/>
      <c r="P1076" s="180"/>
      <c r="Q1076" s="180"/>
      <c r="R1076" s="180"/>
      <c r="S1076" s="180"/>
      <c r="T1076" s="181"/>
      <c r="AT1076" s="176" t="s">
        <v>186</v>
      </c>
      <c r="AU1076" s="176" t="s">
        <v>80</v>
      </c>
      <c r="AV1076" s="174" t="s">
        <v>80</v>
      </c>
      <c r="AW1076" s="174" t="s">
        <v>29</v>
      </c>
      <c r="AX1076" s="174" t="s">
        <v>72</v>
      </c>
      <c r="AY1076" s="176" t="s">
        <v>176</v>
      </c>
    </row>
    <row r="1077" spans="2:51" s="182" customFormat="1" ht="12">
      <c r="B1077" s="183"/>
      <c r="D1077" s="105" t="s">
        <v>186</v>
      </c>
      <c r="E1077" s="184" t="s">
        <v>1</v>
      </c>
      <c r="F1077" s="185" t="s">
        <v>191</v>
      </c>
      <c r="H1077" s="186">
        <v>16.2</v>
      </c>
      <c r="K1077" s="238"/>
      <c r="L1077" s="183"/>
      <c r="M1077" s="187"/>
      <c r="N1077" s="188"/>
      <c r="O1077" s="188"/>
      <c r="P1077" s="188"/>
      <c r="Q1077" s="188"/>
      <c r="R1077" s="188"/>
      <c r="S1077" s="188"/>
      <c r="T1077" s="189"/>
      <c r="AT1077" s="184" t="s">
        <v>186</v>
      </c>
      <c r="AU1077" s="184" t="s">
        <v>80</v>
      </c>
      <c r="AV1077" s="182" t="s">
        <v>86</v>
      </c>
      <c r="AW1077" s="182" t="s">
        <v>29</v>
      </c>
      <c r="AX1077" s="182" t="s">
        <v>76</v>
      </c>
      <c r="AY1077" s="184" t="s">
        <v>176</v>
      </c>
    </row>
    <row r="1078" spans="1:65" s="15" customFormat="1" ht="24.2" customHeight="1">
      <c r="A1078" s="12"/>
      <c r="B1078" s="13"/>
      <c r="C1078" s="92" t="s">
        <v>1235</v>
      </c>
      <c r="D1078" s="92" t="s">
        <v>178</v>
      </c>
      <c r="E1078" s="93" t="s">
        <v>1236</v>
      </c>
      <c r="F1078" s="94" t="s">
        <v>1237</v>
      </c>
      <c r="G1078" s="95" t="s">
        <v>328</v>
      </c>
      <c r="H1078" s="96">
        <v>9.7</v>
      </c>
      <c r="I1078" s="1">
        <v>0</v>
      </c>
      <c r="J1078" s="97">
        <f>ROUND(I1078*H1078,2)</f>
        <v>0</v>
      </c>
      <c r="K1078" s="95" t="s">
        <v>182</v>
      </c>
      <c r="L1078" s="13"/>
      <c r="M1078" s="98" t="s">
        <v>1</v>
      </c>
      <c r="N1078" s="99" t="s">
        <v>37</v>
      </c>
      <c r="O1078" s="100"/>
      <c r="P1078" s="101">
        <f>O1078*H1078</f>
        <v>0</v>
      </c>
      <c r="Q1078" s="101">
        <v>0</v>
      </c>
      <c r="R1078" s="101">
        <f>Q1078*H1078</f>
        <v>0</v>
      </c>
      <c r="S1078" s="101">
        <v>0</v>
      </c>
      <c r="T1078" s="102">
        <f>S1078*H1078</f>
        <v>0</v>
      </c>
      <c r="U1078" s="12"/>
      <c r="V1078" s="12"/>
      <c r="W1078" s="12"/>
      <c r="X1078" s="12"/>
      <c r="Y1078" s="12"/>
      <c r="Z1078" s="12"/>
      <c r="AA1078" s="12"/>
      <c r="AB1078" s="12"/>
      <c r="AC1078" s="12"/>
      <c r="AD1078" s="12"/>
      <c r="AE1078" s="12"/>
      <c r="AR1078" s="103" t="s">
        <v>230</v>
      </c>
      <c r="AT1078" s="103" t="s">
        <v>178</v>
      </c>
      <c r="AU1078" s="103" t="s">
        <v>80</v>
      </c>
      <c r="AY1078" s="5" t="s">
        <v>176</v>
      </c>
      <c r="BE1078" s="104">
        <f>IF(N1078="základní",J1078,0)</f>
        <v>0</v>
      </c>
      <c r="BF1078" s="104">
        <f>IF(N1078="snížená",J1078,0)</f>
        <v>0</v>
      </c>
      <c r="BG1078" s="104">
        <f>IF(N1078="zákl. přenesená",J1078,0)</f>
        <v>0</v>
      </c>
      <c r="BH1078" s="104">
        <f>IF(N1078="sníž. přenesená",J1078,0)</f>
        <v>0</v>
      </c>
      <c r="BI1078" s="104">
        <f>IF(N1078="nulová",J1078,0)</f>
        <v>0</v>
      </c>
      <c r="BJ1078" s="5" t="s">
        <v>76</v>
      </c>
      <c r="BK1078" s="104">
        <f>ROUND(I1078*H1078,2)</f>
        <v>0</v>
      </c>
      <c r="BL1078" s="5" t="s">
        <v>230</v>
      </c>
      <c r="BM1078" s="103" t="s">
        <v>1238</v>
      </c>
    </row>
    <row r="1079" spans="2:51" s="167" customFormat="1" ht="12">
      <c r="B1079" s="168"/>
      <c r="D1079" s="105" t="s">
        <v>186</v>
      </c>
      <c r="E1079" s="169" t="s">
        <v>1</v>
      </c>
      <c r="F1079" s="170" t="s">
        <v>1239</v>
      </c>
      <c r="H1079" s="169" t="s">
        <v>1</v>
      </c>
      <c r="K1079" s="236"/>
      <c r="L1079" s="168"/>
      <c r="M1079" s="171"/>
      <c r="N1079" s="172"/>
      <c r="O1079" s="172"/>
      <c r="P1079" s="172"/>
      <c r="Q1079" s="172"/>
      <c r="R1079" s="172"/>
      <c r="S1079" s="172"/>
      <c r="T1079" s="173"/>
      <c r="AT1079" s="169" t="s">
        <v>186</v>
      </c>
      <c r="AU1079" s="169" t="s">
        <v>80</v>
      </c>
      <c r="AV1079" s="167" t="s">
        <v>76</v>
      </c>
      <c r="AW1079" s="167" t="s">
        <v>29</v>
      </c>
      <c r="AX1079" s="167" t="s">
        <v>72</v>
      </c>
      <c r="AY1079" s="169" t="s">
        <v>176</v>
      </c>
    </row>
    <row r="1080" spans="2:51" s="174" customFormat="1" ht="12">
      <c r="B1080" s="175"/>
      <c r="D1080" s="105" t="s">
        <v>186</v>
      </c>
      <c r="E1080" s="176" t="s">
        <v>1</v>
      </c>
      <c r="F1080" s="177" t="s">
        <v>1240</v>
      </c>
      <c r="H1080" s="178">
        <v>9.7</v>
      </c>
      <c r="K1080" s="237"/>
      <c r="L1080" s="175"/>
      <c r="M1080" s="179"/>
      <c r="N1080" s="180"/>
      <c r="O1080" s="180"/>
      <c r="P1080" s="180"/>
      <c r="Q1080" s="180"/>
      <c r="R1080" s="180"/>
      <c r="S1080" s="180"/>
      <c r="T1080" s="181"/>
      <c r="AT1080" s="176" t="s">
        <v>186</v>
      </c>
      <c r="AU1080" s="176" t="s">
        <v>80</v>
      </c>
      <c r="AV1080" s="174" t="s">
        <v>80</v>
      </c>
      <c r="AW1080" s="174" t="s">
        <v>29</v>
      </c>
      <c r="AX1080" s="174" t="s">
        <v>72</v>
      </c>
      <c r="AY1080" s="176" t="s">
        <v>176</v>
      </c>
    </row>
    <row r="1081" spans="2:51" s="182" customFormat="1" ht="12">
      <c r="B1081" s="183"/>
      <c r="D1081" s="105" t="s">
        <v>186</v>
      </c>
      <c r="E1081" s="184" t="s">
        <v>1</v>
      </c>
      <c r="F1081" s="185" t="s">
        <v>191</v>
      </c>
      <c r="H1081" s="186">
        <v>9.7</v>
      </c>
      <c r="K1081" s="238"/>
      <c r="L1081" s="183"/>
      <c r="M1081" s="187"/>
      <c r="N1081" s="188"/>
      <c r="O1081" s="188"/>
      <c r="P1081" s="188"/>
      <c r="Q1081" s="188"/>
      <c r="R1081" s="188"/>
      <c r="S1081" s="188"/>
      <c r="T1081" s="189"/>
      <c r="AT1081" s="184" t="s">
        <v>186</v>
      </c>
      <c r="AU1081" s="184" t="s">
        <v>80</v>
      </c>
      <c r="AV1081" s="182" t="s">
        <v>86</v>
      </c>
      <c r="AW1081" s="182" t="s">
        <v>29</v>
      </c>
      <c r="AX1081" s="182" t="s">
        <v>76</v>
      </c>
      <c r="AY1081" s="184" t="s">
        <v>176</v>
      </c>
    </row>
    <row r="1082" spans="1:65" s="15" customFormat="1" ht="37.7" customHeight="1">
      <c r="A1082" s="12"/>
      <c r="B1082" s="13"/>
      <c r="C1082" s="190" t="s">
        <v>764</v>
      </c>
      <c r="D1082" s="190" t="s">
        <v>265</v>
      </c>
      <c r="E1082" s="191" t="s">
        <v>1241</v>
      </c>
      <c r="F1082" s="192" t="s">
        <v>1242</v>
      </c>
      <c r="G1082" s="193" t="s">
        <v>328</v>
      </c>
      <c r="H1082" s="194">
        <v>9.7</v>
      </c>
      <c r="I1082" s="2">
        <v>0</v>
      </c>
      <c r="J1082" s="195">
        <f>ROUND(I1082*H1082,2)</f>
        <v>0</v>
      </c>
      <c r="K1082" s="193" t="s">
        <v>182</v>
      </c>
      <c r="L1082" s="196"/>
      <c r="M1082" s="197" t="s">
        <v>1</v>
      </c>
      <c r="N1082" s="198" t="s">
        <v>37</v>
      </c>
      <c r="O1082" s="100"/>
      <c r="P1082" s="101">
        <f>O1082*H1082</f>
        <v>0</v>
      </c>
      <c r="Q1082" s="101">
        <v>0</v>
      </c>
      <c r="R1082" s="101">
        <f>Q1082*H1082</f>
        <v>0</v>
      </c>
      <c r="S1082" s="101">
        <v>0</v>
      </c>
      <c r="T1082" s="102">
        <f>S1082*H1082</f>
        <v>0</v>
      </c>
      <c r="U1082" s="12"/>
      <c r="V1082" s="12"/>
      <c r="W1082" s="12"/>
      <c r="X1082" s="12"/>
      <c r="Y1082" s="12"/>
      <c r="Z1082" s="12"/>
      <c r="AA1082" s="12"/>
      <c r="AB1082" s="12"/>
      <c r="AC1082" s="12"/>
      <c r="AD1082" s="12"/>
      <c r="AE1082" s="12"/>
      <c r="AR1082" s="103" t="s">
        <v>304</v>
      </c>
      <c r="AT1082" s="103" t="s">
        <v>265</v>
      </c>
      <c r="AU1082" s="103" t="s">
        <v>80</v>
      </c>
      <c r="AY1082" s="5" t="s">
        <v>176</v>
      </c>
      <c r="BE1082" s="104">
        <f>IF(N1082="základní",J1082,0)</f>
        <v>0</v>
      </c>
      <c r="BF1082" s="104">
        <f>IF(N1082="snížená",J1082,0)</f>
        <v>0</v>
      </c>
      <c r="BG1082" s="104">
        <f>IF(N1082="zákl. přenesená",J1082,0)</f>
        <v>0</v>
      </c>
      <c r="BH1082" s="104">
        <f>IF(N1082="sníž. přenesená",J1082,0)</f>
        <v>0</v>
      </c>
      <c r="BI1082" s="104">
        <f>IF(N1082="nulová",J1082,0)</f>
        <v>0</v>
      </c>
      <c r="BJ1082" s="5" t="s">
        <v>76</v>
      </c>
      <c r="BK1082" s="104">
        <f>ROUND(I1082*H1082,2)</f>
        <v>0</v>
      </c>
      <c r="BL1082" s="5" t="s">
        <v>230</v>
      </c>
      <c r="BM1082" s="103" t="s">
        <v>1243</v>
      </c>
    </row>
    <row r="1083" spans="1:65" s="15" customFormat="1" ht="24.2" customHeight="1">
      <c r="A1083" s="12"/>
      <c r="B1083" s="13"/>
      <c r="C1083" s="217" t="s">
        <v>1244</v>
      </c>
      <c r="D1083" s="217" t="s">
        <v>178</v>
      </c>
      <c r="E1083" s="218" t="s">
        <v>1245</v>
      </c>
      <c r="F1083" s="219" t="s">
        <v>2938</v>
      </c>
      <c r="G1083" s="95" t="s">
        <v>181</v>
      </c>
      <c r="H1083" s="96">
        <v>71.22</v>
      </c>
      <c r="I1083" s="1">
        <v>0</v>
      </c>
      <c r="J1083" s="97">
        <f>ROUND(I1083*H1083,2)</f>
        <v>0</v>
      </c>
      <c r="K1083" s="95" t="s">
        <v>182</v>
      </c>
      <c r="L1083" s="13"/>
      <c r="M1083" s="98" t="s">
        <v>1</v>
      </c>
      <c r="N1083" s="99" t="s">
        <v>37</v>
      </c>
      <c r="O1083" s="100"/>
      <c r="P1083" s="101">
        <f>O1083*H1083</f>
        <v>0</v>
      </c>
      <c r="Q1083" s="101">
        <v>0.00027</v>
      </c>
      <c r="R1083" s="101">
        <f>Q1083*H1083</f>
        <v>0.0192294</v>
      </c>
      <c r="S1083" s="101">
        <v>0</v>
      </c>
      <c r="T1083" s="102">
        <f>S1083*H1083</f>
        <v>0</v>
      </c>
      <c r="U1083" s="12"/>
      <c r="V1083" s="12"/>
      <c r="W1083" s="12"/>
      <c r="X1083" s="12"/>
      <c r="Y1083" s="12"/>
      <c r="Z1083" s="12"/>
      <c r="AA1083" s="12"/>
      <c r="AB1083" s="12"/>
      <c r="AC1083" s="12"/>
      <c r="AD1083" s="12"/>
      <c r="AE1083" s="12"/>
      <c r="AR1083" s="103" t="s">
        <v>230</v>
      </c>
      <c r="AT1083" s="103" t="s">
        <v>178</v>
      </c>
      <c r="AU1083" s="103" t="s">
        <v>80</v>
      </c>
      <c r="AY1083" s="5" t="s">
        <v>176</v>
      </c>
      <c r="BE1083" s="104">
        <f>IF(N1083="základní",J1083,0)</f>
        <v>0</v>
      </c>
      <c r="BF1083" s="104">
        <f>IF(N1083="snížená",J1083,0)</f>
        <v>0</v>
      </c>
      <c r="BG1083" s="104">
        <f>IF(N1083="zákl. přenesená",J1083,0)</f>
        <v>0</v>
      </c>
      <c r="BH1083" s="104">
        <f>IF(N1083="sníž. přenesená",J1083,0)</f>
        <v>0</v>
      </c>
      <c r="BI1083" s="104">
        <f>IF(N1083="nulová",J1083,0)</f>
        <v>0</v>
      </c>
      <c r="BJ1083" s="5" t="s">
        <v>76</v>
      </c>
      <c r="BK1083" s="104">
        <f>ROUND(I1083*H1083,2)</f>
        <v>0</v>
      </c>
      <c r="BL1083" s="5" t="s">
        <v>230</v>
      </c>
      <c r="BM1083" s="103" t="s">
        <v>1246</v>
      </c>
    </row>
    <row r="1084" spans="2:51" s="167" customFormat="1" ht="12">
      <c r="B1084" s="168"/>
      <c r="D1084" s="105" t="s">
        <v>186</v>
      </c>
      <c r="E1084" s="169" t="s">
        <v>1</v>
      </c>
      <c r="F1084" s="170" t="s">
        <v>975</v>
      </c>
      <c r="H1084" s="169" t="s">
        <v>1</v>
      </c>
      <c r="K1084" s="236"/>
      <c r="L1084" s="168"/>
      <c r="M1084" s="171"/>
      <c r="N1084" s="172"/>
      <c r="O1084" s="172"/>
      <c r="P1084" s="172"/>
      <c r="Q1084" s="172"/>
      <c r="R1084" s="172"/>
      <c r="S1084" s="172"/>
      <c r="T1084" s="173"/>
      <c r="AT1084" s="169" t="s">
        <v>186</v>
      </c>
      <c r="AU1084" s="169" t="s">
        <v>80</v>
      </c>
      <c r="AV1084" s="167" t="s">
        <v>76</v>
      </c>
      <c r="AW1084" s="167" t="s">
        <v>29</v>
      </c>
      <c r="AX1084" s="167" t="s">
        <v>72</v>
      </c>
      <c r="AY1084" s="169" t="s">
        <v>176</v>
      </c>
    </row>
    <row r="1085" spans="2:51" s="174" customFormat="1" ht="12">
      <c r="B1085" s="175"/>
      <c r="D1085" s="105" t="s">
        <v>186</v>
      </c>
      <c r="E1085" s="176" t="s">
        <v>1</v>
      </c>
      <c r="F1085" s="177" t="s">
        <v>1247</v>
      </c>
      <c r="H1085" s="178">
        <v>10.92</v>
      </c>
      <c r="K1085" s="237"/>
      <c r="L1085" s="175"/>
      <c r="M1085" s="179"/>
      <c r="N1085" s="180"/>
      <c r="O1085" s="180"/>
      <c r="P1085" s="180"/>
      <c r="Q1085" s="180"/>
      <c r="R1085" s="180"/>
      <c r="S1085" s="180"/>
      <c r="T1085" s="181"/>
      <c r="AT1085" s="176" t="s">
        <v>186</v>
      </c>
      <c r="AU1085" s="176" t="s">
        <v>80</v>
      </c>
      <c r="AV1085" s="174" t="s">
        <v>80</v>
      </c>
      <c r="AW1085" s="174" t="s">
        <v>29</v>
      </c>
      <c r="AX1085" s="174" t="s">
        <v>72</v>
      </c>
      <c r="AY1085" s="176" t="s">
        <v>176</v>
      </c>
    </row>
    <row r="1086" spans="2:51" s="174" customFormat="1" ht="12">
      <c r="B1086" s="175"/>
      <c r="D1086" s="105" t="s">
        <v>186</v>
      </c>
      <c r="E1086" s="176" t="s">
        <v>1</v>
      </c>
      <c r="F1086" s="177" t="s">
        <v>1248</v>
      </c>
      <c r="H1086" s="178">
        <v>4.32</v>
      </c>
      <c r="K1086" s="237"/>
      <c r="L1086" s="175"/>
      <c r="M1086" s="179"/>
      <c r="N1086" s="180"/>
      <c r="O1086" s="180"/>
      <c r="P1086" s="180"/>
      <c r="Q1086" s="180"/>
      <c r="R1086" s="180"/>
      <c r="S1086" s="180"/>
      <c r="T1086" s="181"/>
      <c r="AT1086" s="176" t="s">
        <v>186</v>
      </c>
      <c r="AU1086" s="176" t="s">
        <v>80</v>
      </c>
      <c r="AV1086" s="174" t="s">
        <v>80</v>
      </c>
      <c r="AW1086" s="174" t="s">
        <v>29</v>
      </c>
      <c r="AX1086" s="174" t="s">
        <v>72</v>
      </c>
      <c r="AY1086" s="176" t="s">
        <v>176</v>
      </c>
    </row>
    <row r="1087" spans="2:51" s="174" customFormat="1" ht="12">
      <c r="B1087" s="175"/>
      <c r="D1087" s="105" t="s">
        <v>186</v>
      </c>
      <c r="E1087" s="176" t="s">
        <v>1</v>
      </c>
      <c r="F1087" s="177" t="s">
        <v>2903</v>
      </c>
      <c r="H1087" s="178">
        <v>11.34</v>
      </c>
      <c r="K1087" s="237"/>
      <c r="L1087" s="175"/>
      <c r="M1087" s="179"/>
      <c r="N1087" s="180"/>
      <c r="O1087" s="180"/>
      <c r="P1087" s="180"/>
      <c r="Q1087" s="180"/>
      <c r="R1087" s="180"/>
      <c r="S1087" s="180"/>
      <c r="T1087" s="181"/>
      <c r="AT1087" s="176" t="s">
        <v>186</v>
      </c>
      <c r="AU1087" s="176" t="s">
        <v>80</v>
      </c>
      <c r="AV1087" s="174" t="s">
        <v>80</v>
      </c>
      <c r="AW1087" s="174" t="s">
        <v>29</v>
      </c>
      <c r="AX1087" s="174" t="s">
        <v>72</v>
      </c>
      <c r="AY1087" s="176" t="s">
        <v>176</v>
      </c>
    </row>
    <row r="1088" spans="2:51" s="174" customFormat="1" ht="12">
      <c r="B1088" s="175"/>
      <c r="D1088" s="105" t="s">
        <v>186</v>
      </c>
      <c r="E1088" s="176" t="s">
        <v>1</v>
      </c>
      <c r="F1088" s="177" t="s">
        <v>1249</v>
      </c>
      <c r="H1088" s="178">
        <v>21.96</v>
      </c>
      <c r="K1088" s="237"/>
      <c r="L1088" s="175"/>
      <c r="M1088" s="179"/>
      <c r="N1088" s="180"/>
      <c r="O1088" s="180"/>
      <c r="P1088" s="180"/>
      <c r="Q1088" s="180"/>
      <c r="R1088" s="180"/>
      <c r="S1088" s="180"/>
      <c r="T1088" s="181"/>
      <c r="AT1088" s="176" t="s">
        <v>186</v>
      </c>
      <c r="AU1088" s="176" t="s">
        <v>80</v>
      </c>
      <c r="AV1088" s="174" t="s">
        <v>80</v>
      </c>
      <c r="AW1088" s="174" t="s">
        <v>29</v>
      </c>
      <c r="AX1088" s="174" t="s">
        <v>72</v>
      </c>
      <c r="AY1088" s="176" t="s">
        <v>176</v>
      </c>
    </row>
    <row r="1089" spans="2:51" s="174" customFormat="1" ht="12">
      <c r="B1089" s="175"/>
      <c r="D1089" s="105" t="s">
        <v>186</v>
      </c>
      <c r="E1089" s="176" t="s">
        <v>1</v>
      </c>
      <c r="F1089" s="177" t="s">
        <v>1250</v>
      </c>
      <c r="H1089" s="178">
        <v>11.34</v>
      </c>
      <c r="K1089" s="237"/>
      <c r="L1089" s="175"/>
      <c r="M1089" s="179"/>
      <c r="N1089" s="180"/>
      <c r="O1089" s="180"/>
      <c r="P1089" s="180"/>
      <c r="Q1089" s="180"/>
      <c r="R1089" s="180"/>
      <c r="S1089" s="180"/>
      <c r="T1089" s="181"/>
      <c r="AT1089" s="176" t="s">
        <v>186</v>
      </c>
      <c r="AU1089" s="176" t="s">
        <v>80</v>
      </c>
      <c r="AV1089" s="174" t="s">
        <v>80</v>
      </c>
      <c r="AW1089" s="174" t="s">
        <v>29</v>
      </c>
      <c r="AX1089" s="174" t="s">
        <v>72</v>
      </c>
      <c r="AY1089" s="176" t="s">
        <v>176</v>
      </c>
    </row>
    <row r="1090" spans="2:51" s="174" customFormat="1" ht="12">
      <c r="B1090" s="175"/>
      <c r="D1090" s="105" t="s">
        <v>186</v>
      </c>
      <c r="E1090" s="176" t="s">
        <v>1</v>
      </c>
      <c r="F1090" s="177" t="s">
        <v>2904</v>
      </c>
      <c r="H1090" s="178">
        <v>11.34</v>
      </c>
      <c r="K1090" s="237"/>
      <c r="L1090" s="175"/>
      <c r="M1090" s="179"/>
      <c r="N1090" s="180"/>
      <c r="O1090" s="180"/>
      <c r="P1090" s="180"/>
      <c r="Q1090" s="180"/>
      <c r="R1090" s="180"/>
      <c r="S1090" s="180"/>
      <c r="T1090" s="181"/>
      <c r="AT1090" s="176" t="s">
        <v>186</v>
      </c>
      <c r="AU1090" s="176" t="s">
        <v>80</v>
      </c>
      <c r="AV1090" s="174" t="s">
        <v>80</v>
      </c>
      <c r="AW1090" s="174" t="s">
        <v>29</v>
      </c>
      <c r="AX1090" s="174" t="s">
        <v>72</v>
      </c>
      <c r="AY1090" s="176" t="s">
        <v>176</v>
      </c>
    </row>
    <row r="1091" spans="2:51" s="182" customFormat="1" ht="12">
      <c r="B1091" s="183"/>
      <c r="D1091" s="105" t="s">
        <v>186</v>
      </c>
      <c r="E1091" s="184" t="s">
        <v>1</v>
      </c>
      <c r="F1091" s="185" t="s">
        <v>191</v>
      </c>
      <c r="H1091" s="186">
        <v>71.22</v>
      </c>
      <c r="K1091" s="238"/>
      <c r="L1091" s="183"/>
      <c r="M1091" s="187"/>
      <c r="N1091" s="188"/>
      <c r="O1091" s="188"/>
      <c r="P1091" s="188"/>
      <c r="Q1091" s="188"/>
      <c r="R1091" s="188"/>
      <c r="S1091" s="188"/>
      <c r="T1091" s="189"/>
      <c r="AT1091" s="184" t="s">
        <v>186</v>
      </c>
      <c r="AU1091" s="184" t="s">
        <v>80</v>
      </c>
      <c r="AV1091" s="182" t="s">
        <v>86</v>
      </c>
      <c r="AW1091" s="182" t="s">
        <v>29</v>
      </c>
      <c r="AX1091" s="182" t="s">
        <v>76</v>
      </c>
      <c r="AY1091" s="184" t="s">
        <v>176</v>
      </c>
    </row>
    <row r="1092" spans="1:65" s="15" customFormat="1" ht="24.2" customHeight="1">
      <c r="A1092" s="12"/>
      <c r="B1092" s="13"/>
      <c r="C1092" s="220" t="s">
        <v>899</v>
      </c>
      <c r="D1092" s="220" t="s">
        <v>265</v>
      </c>
      <c r="E1092" s="221" t="s">
        <v>1251</v>
      </c>
      <c r="F1092" s="222" t="s">
        <v>2939</v>
      </c>
      <c r="G1092" s="193" t="s">
        <v>181</v>
      </c>
      <c r="H1092" s="194">
        <v>71.22</v>
      </c>
      <c r="I1092" s="2">
        <v>0</v>
      </c>
      <c r="J1092" s="195">
        <f>ROUND(I1092*H1092,2)</f>
        <v>0</v>
      </c>
      <c r="K1092" s="193" t="s">
        <v>182</v>
      </c>
      <c r="L1092" s="196"/>
      <c r="M1092" s="197" t="s">
        <v>1</v>
      </c>
      <c r="N1092" s="198" t="s">
        <v>37</v>
      </c>
      <c r="O1092" s="100"/>
      <c r="P1092" s="101">
        <f>O1092*H1092</f>
        <v>0</v>
      </c>
      <c r="Q1092" s="101">
        <v>0.02741</v>
      </c>
      <c r="R1092" s="101">
        <f>Q1092*H1092</f>
        <v>1.9521402</v>
      </c>
      <c r="S1092" s="101">
        <v>0</v>
      </c>
      <c r="T1092" s="102">
        <f>S1092*H1092</f>
        <v>0</v>
      </c>
      <c r="U1092" s="12"/>
      <c r="V1092" s="12"/>
      <c r="W1092" s="12"/>
      <c r="X1092" s="12"/>
      <c r="Y1092" s="12"/>
      <c r="Z1092" s="12"/>
      <c r="AA1092" s="12"/>
      <c r="AB1092" s="12"/>
      <c r="AC1092" s="12"/>
      <c r="AD1092" s="12"/>
      <c r="AE1092" s="12"/>
      <c r="AR1092" s="103" t="s">
        <v>304</v>
      </c>
      <c r="AT1092" s="103" t="s">
        <v>265</v>
      </c>
      <c r="AU1092" s="103" t="s">
        <v>80</v>
      </c>
      <c r="AY1092" s="5" t="s">
        <v>176</v>
      </c>
      <c r="BE1092" s="104">
        <f>IF(N1092="základní",J1092,0)</f>
        <v>0</v>
      </c>
      <c r="BF1092" s="104">
        <f>IF(N1092="snížená",J1092,0)</f>
        <v>0</v>
      </c>
      <c r="BG1092" s="104">
        <f>IF(N1092="zákl. přenesená",J1092,0)</f>
        <v>0</v>
      </c>
      <c r="BH1092" s="104">
        <f>IF(N1092="sníž. přenesená",J1092,0)</f>
        <v>0</v>
      </c>
      <c r="BI1092" s="104">
        <f>IF(N1092="nulová",J1092,0)</f>
        <v>0</v>
      </c>
      <c r="BJ1092" s="5" t="s">
        <v>76</v>
      </c>
      <c r="BK1092" s="104">
        <f>ROUND(I1092*H1092,2)</f>
        <v>0</v>
      </c>
      <c r="BL1092" s="5" t="s">
        <v>230</v>
      </c>
      <c r="BM1092" s="103" t="s">
        <v>1252</v>
      </c>
    </row>
    <row r="1093" spans="1:65" s="15" customFormat="1" ht="24.2" customHeight="1">
      <c r="A1093" s="12"/>
      <c r="B1093" s="13"/>
      <c r="C1093" s="92" t="s">
        <v>1253</v>
      </c>
      <c r="D1093" s="92" t="s">
        <v>178</v>
      </c>
      <c r="E1093" s="93" t="s">
        <v>1254</v>
      </c>
      <c r="F1093" s="94" t="s">
        <v>1255</v>
      </c>
      <c r="G1093" s="95" t="s">
        <v>328</v>
      </c>
      <c r="H1093" s="96">
        <v>709.63</v>
      </c>
      <c r="I1093" s="1">
        <v>0</v>
      </c>
      <c r="J1093" s="97">
        <f>ROUND(I1093*H1093,2)</f>
        <v>0</v>
      </c>
      <c r="K1093" s="95" t="s">
        <v>182</v>
      </c>
      <c r="L1093" s="13"/>
      <c r="M1093" s="98" t="s">
        <v>1</v>
      </c>
      <c r="N1093" s="99" t="s">
        <v>37</v>
      </c>
      <c r="O1093" s="100"/>
      <c r="P1093" s="101">
        <f>O1093*H1093</f>
        <v>0</v>
      </c>
      <c r="Q1093" s="101">
        <v>0</v>
      </c>
      <c r="R1093" s="101">
        <f>Q1093*H1093</f>
        <v>0</v>
      </c>
      <c r="S1093" s="101">
        <v>0</v>
      </c>
      <c r="T1093" s="102">
        <f>S1093*H1093</f>
        <v>0</v>
      </c>
      <c r="U1093" s="12"/>
      <c r="V1093" s="12"/>
      <c r="W1093" s="12"/>
      <c r="X1093" s="12"/>
      <c r="Y1093" s="12"/>
      <c r="Z1093" s="12"/>
      <c r="AA1093" s="12"/>
      <c r="AB1093" s="12"/>
      <c r="AC1093" s="12"/>
      <c r="AD1093" s="12"/>
      <c r="AE1093" s="12"/>
      <c r="AR1093" s="103" t="s">
        <v>230</v>
      </c>
      <c r="AT1093" s="103" t="s">
        <v>178</v>
      </c>
      <c r="AU1093" s="103" t="s">
        <v>80</v>
      </c>
      <c r="AY1093" s="5" t="s">
        <v>176</v>
      </c>
      <c r="BE1093" s="104">
        <f>IF(N1093="základní",J1093,0)</f>
        <v>0</v>
      </c>
      <c r="BF1093" s="104">
        <f>IF(N1093="snížená",J1093,0)</f>
        <v>0</v>
      </c>
      <c r="BG1093" s="104">
        <f>IF(N1093="zákl. přenesená",J1093,0)</f>
        <v>0</v>
      </c>
      <c r="BH1093" s="104">
        <f>IF(N1093="sníž. přenesená",J1093,0)</f>
        <v>0</v>
      </c>
      <c r="BI1093" s="104">
        <f>IF(N1093="nulová",J1093,0)</f>
        <v>0</v>
      </c>
      <c r="BJ1093" s="5" t="s">
        <v>76</v>
      </c>
      <c r="BK1093" s="104">
        <f>ROUND(I1093*H1093,2)</f>
        <v>0</v>
      </c>
      <c r="BL1093" s="5" t="s">
        <v>230</v>
      </c>
      <c r="BM1093" s="103" t="s">
        <v>1256</v>
      </c>
    </row>
    <row r="1094" spans="2:51" s="167" customFormat="1" ht="12">
      <c r="B1094" s="168"/>
      <c r="D1094" s="105" t="s">
        <v>186</v>
      </c>
      <c r="E1094" s="169" t="s">
        <v>1</v>
      </c>
      <c r="F1094" s="170" t="s">
        <v>279</v>
      </c>
      <c r="H1094" s="169" t="s">
        <v>1</v>
      </c>
      <c r="K1094" s="236"/>
      <c r="L1094" s="168"/>
      <c r="M1094" s="171"/>
      <c r="N1094" s="172"/>
      <c r="O1094" s="172"/>
      <c r="P1094" s="172"/>
      <c r="Q1094" s="172"/>
      <c r="R1094" s="172"/>
      <c r="S1094" s="172"/>
      <c r="T1094" s="173"/>
      <c r="AT1094" s="169" t="s">
        <v>186</v>
      </c>
      <c r="AU1094" s="169" t="s">
        <v>80</v>
      </c>
      <c r="AV1094" s="167" t="s">
        <v>76</v>
      </c>
      <c r="AW1094" s="167" t="s">
        <v>29</v>
      </c>
      <c r="AX1094" s="167" t="s">
        <v>72</v>
      </c>
      <c r="AY1094" s="169" t="s">
        <v>176</v>
      </c>
    </row>
    <row r="1095" spans="2:51" s="174" customFormat="1" ht="12">
      <c r="B1095" s="175"/>
      <c r="D1095" s="105" t="s">
        <v>186</v>
      </c>
      <c r="E1095" s="176" t="s">
        <v>1</v>
      </c>
      <c r="F1095" s="177" t="s">
        <v>1257</v>
      </c>
      <c r="H1095" s="178">
        <v>483.6</v>
      </c>
      <c r="K1095" s="237"/>
      <c r="L1095" s="175"/>
      <c r="M1095" s="179"/>
      <c r="N1095" s="180"/>
      <c r="O1095" s="180"/>
      <c r="P1095" s="180"/>
      <c r="Q1095" s="180"/>
      <c r="R1095" s="180"/>
      <c r="S1095" s="180"/>
      <c r="T1095" s="181"/>
      <c r="AT1095" s="176" t="s">
        <v>186</v>
      </c>
      <c r="AU1095" s="176" t="s">
        <v>80</v>
      </c>
      <c r="AV1095" s="174" t="s">
        <v>80</v>
      </c>
      <c r="AW1095" s="174" t="s">
        <v>29</v>
      </c>
      <c r="AX1095" s="174" t="s">
        <v>72</v>
      </c>
      <c r="AY1095" s="176" t="s">
        <v>176</v>
      </c>
    </row>
    <row r="1096" spans="2:51" s="174" customFormat="1" ht="12">
      <c r="B1096" s="175"/>
      <c r="D1096" s="105" t="s">
        <v>186</v>
      </c>
      <c r="E1096" s="176" t="s">
        <v>1</v>
      </c>
      <c r="F1096" s="177" t="s">
        <v>1258</v>
      </c>
      <c r="H1096" s="178">
        <v>36</v>
      </c>
      <c r="K1096" s="237"/>
      <c r="L1096" s="175"/>
      <c r="M1096" s="179"/>
      <c r="N1096" s="180"/>
      <c r="O1096" s="180"/>
      <c r="P1096" s="180"/>
      <c r="Q1096" s="180"/>
      <c r="R1096" s="180"/>
      <c r="S1096" s="180"/>
      <c r="T1096" s="181"/>
      <c r="AT1096" s="176" t="s">
        <v>186</v>
      </c>
      <c r="AU1096" s="176" t="s">
        <v>80</v>
      </c>
      <c r="AV1096" s="174" t="s">
        <v>80</v>
      </c>
      <c r="AW1096" s="174" t="s">
        <v>29</v>
      </c>
      <c r="AX1096" s="174" t="s">
        <v>72</v>
      </c>
      <c r="AY1096" s="176" t="s">
        <v>176</v>
      </c>
    </row>
    <row r="1097" spans="2:51" s="174" customFormat="1" ht="12">
      <c r="B1097" s="175"/>
      <c r="D1097" s="105" t="s">
        <v>186</v>
      </c>
      <c r="E1097" s="176" t="s">
        <v>1</v>
      </c>
      <c r="F1097" s="177" t="s">
        <v>1259</v>
      </c>
      <c r="H1097" s="178">
        <v>3.88</v>
      </c>
      <c r="K1097" s="237"/>
      <c r="L1097" s="175"/>
      <c r="M1097" s="179"/>
      <c r="N1097" s="180"/>
      <c r="O1097" s="180"/>
      <c r="P1097" s="180"/>
      <c r="Q1097" s="180"/>
      <c r="R1097" s="180"/>
      <c r="S1097" s="180"/>
      <c r="T1097" s="181"/>
      <c r="AT1097" s="176" t="s">
        <v>186</v>
      </c>
      <c r="AU1097" s="176" t="s">
        <v>80</v>
      </c>
      <c r="AV1097" s="174" t="s">
        <v>80</v>
      </c>
      <c r="AW1097" s="174" t="s">
        <v>29</v>
      </c>
      <c r="AX1097" s="174" t="s">
        <v>72</v>
      </c>
      <c r="AY1097" s="176" t="s">
        <v>176</v>
      </c>
    </row>
    <row r="1098" spans="2:51" s="174" customFormat="1" ht="12">
      <c r="B1098" s="175"/>
      <c r="D1098" s="105" t="s">
        <v>186</v>
      </c>
      <c r="E1098" s="176" t="s">
        <v>1</v>
      </c>
      <c r="F1098" s="177" t="s">
        <v>1260</v>
      </c>
      <c r="H1098" s="178">
        <v>4.8</v>
      </c>
      <c r="K1098" s="237"/>
      <c r="L1098" s="175"/>
      <c r="M1098" s="179"/>
      <c r="N1098" s="180"/>
      <c r="O1098" s="180"/>
      <c r="P1098" s="180"/>
      <c r="Q1098" s="180"/>
      <c r="R1098" s="180"/>
      <c r="S1098" s="180"/>
      <c r="T1098" s="181"/>
      <c r="AT1098" s="176" t="s">
        <v>186</v>
      </c>
      <c r="AU1098" s="176" t="s">
        <v>80</v>
      </c>
      <c r="AV1098" s="174" t="s">
        <v>80</v>
      </c>
      <c r="AW1098" s="174" t="s">
        <v>29</v>
      </c>
      <c r="AX1098" s="174" t="s">
        <v>72</v>
      </c>
      <c r="AY1098" s="176" t="s">
        <v>176</v>
      </c>
    </row>
    <row r="1099" spans="2:51" s="174" customFormat="1" ht="12">
      <c r="B1099" s="175"/>
      <c r="D1099" s="105" t="s">
        <v>186</v>
      </c>
      <c r="E1099" s="176" t="s">
        <v>1</v>
      </c>
      <c r="F1099" s="177" t="s">
        <v>1261</v>
      </c>
      <c r="H1099" s="178">
        <v>6.3</v>
      </c>
      <c r="K1099" s="237"/>
      <c r="L1099" s="175"/>
      <c r="M1099" s="179"/>
      <c r="N1099" s="180"/>
      <c r="O1099" s="180"/>
      <c r="P1099" s="180"/>
      <c r="Q1099" s="180"/>
      <c r="R1099" s="180"/>
      <c r="S1099" s="180"/>
      <c r="T1099" s="181"/>
      <c r="AT1099" s="176" t="s">
        <v>186</v>
      </c>
      <c r="AU1099" s="176" t="s">
        <v>80</v>
      </c>
      <c r="AV1099" s="174" t="s">
        <v>80</v>
      </c>
      <c r="AW1099" s="174" t="s">
        <v>29</v>
      </c>
      <c r="AX1099" s="174" t="s">
        <v>72</v>
      </c>
      <c r="AY1099" s="176" t="s">
        <v>176</v>
      </c>
    </row>
    <row r="1100" spans="2:51" s="174" customFormat="1" ht="12">
      <c r="B1100" s="175"/>
      <c r="D1100" s="105" t="s">
        <v>186</v>
      </c>
      <c r="E1100" s="176" t="s">
        <v>1</v>
      </c>
      <c r="F1100" s="177" t="s">
        <v>1262</v>
      </c>
      <c r="H1100" s="178">
        <v>13.6</v>
      </c>
      <c r="K1100" s="237"/>
      <c r="L1100" s="175"/>
      <c r="M1100" s="179"/>
      <c r="N1100" s="180"/>
      <c r="O1100" s="180"/>
      <c r="P1100" s="180"/>
      <c r="Q1100" s="180"/>
      <c r="R1100" s="180"/>
      <c r="S1100" s="180"/>
      <c r="T1100" s="181"/>
      <c r="AT1100" s="176" t="s">
        <v>186</v>
      </c>
      <c r="AU1100" s="176" t="s">
        <v>80</v>
      </c>
      <c r="AV1100" s="174" t="s">
        <v>80</v>
      </c>
      <c r="AW1100" s="174" t="s">
        <v>29</v>
      </c>
      <c r="AX1100" s="174" t="s">
        <v>72</v>
      </c>
      <c r="AY1100" s="176" t="s">
        <v>176</v>
      </c>
    </row>
    <row r="1101" spans="2:51" s="174" customFormat="1" ht="12">
      <c r="B1101" s="175"/>
      <c r="D1101" s="105" t="s">
        <v>186</v>
      </c>
      <c r="E1101" s="176" t="s">
        <v>1</v>
      </c>
      <c r="F1101" s="177" t="s">
        <v>1263</v>
      </c>
      <c r="H1101" s="178">
        <v>9.6</v>
      </c>
      <c r="K1101" s="237"/>
      <c r="L1101" s="175"/>
      <c r="M1101" s="179"/>
      <c r="N1101" s="180"/>
      <c r="O1101" s="180"/>
      <c r="P1101" s="180"/>
      <c r="Q1101" s="180"/>
      <c r="R1101" s="180"/>
      <c r="S1101" s="180"/>
      <c r="T1101" s="181"/>
      <c r="AT1101" s="176" t="s">
        <v>186</v>
      </c>
      <c r="AU1101" s="176" t="s">
        <v>80</v>
      </c>
      <c r="AV1101" s="174" t="s">
        <v>80</v>
      </c>
      <c r="AW1101" s="174" t="s">
        <v>29</v>
      </c>
      <c r="AX1101" s="174" t="s">
        <v>72</v>
      </c>
      <c r="AY1101" s="176" t="s">
        <v>176</v>
      </c>
    </row>
    <row r="1102" spans="2:51" s="174" customFormat="1" ht="12">
      <c r="B1102" s="175"/>
      <c r="D1102" s="105" t="s">
        <v>186</v>
      </c>
      <c r="E1102" s="176" t="s">
        <v>1</v>
      </c>
      <c r="F1102" s="177" t="s">
        <v>1264</v>
      </c>
      <c r="H1102" s="178">
        <v>40.5</v>
      </c>
      <c r="K1102" s="237"/>
      <c r="L1102" s="175"/>
      <c r="M1102" s="179"/>
      <c r="N1102" s="180"/>
      <c r="O1102" s="180"/>
      <c r="P1102" s="180"/>
      <c r="Q1102" s="180"/>
      <c r="R1102" s="180"/>
      <c r="S1102" s="180"/>
      <c r="T1102" s="181"/>
      <c r="AT1102" s="176" t="s">
        <v>186</v>
      </c>
      <c r="AU1102" s="176" t="s">
        <v>80</v>
      </c>
      <c r="AV1102" s="174" t="s">
        <v>80</v>
      </c>
      <c r="AW1102" s="174" t="s">
        <v>29</v>
      </c>
      <c r="AX1102" s="174" t="s">
        <v>72</v>
      </c>
      <c r="AY1102" s="176" t="s">
        <v>176</v>
      </c>
    </row>
    <row r="1103" spans="2:51" s="174" customFormat="1" ht="12">
      <c r="B1103" s="175"/>
      <c r="D1103" s="105" t="s">
        <v>186</v>
      </c>
      <c r="E1103" s="176" t="s">
        <v>1</v>
      </c>
      <c r="F1103" s="177" t="s">
        <v>1265</v>
      </c>
      <c r="H1103" s="178">
        <v>26.6</v>
      </c>
      <c r="K1103" s="237"/>
      <c r="L1103" s="175"/>
      <c r="M1103" s="179"/>
      <c r="N1103" s="180"/>
      <c r="O1103" s="180"/>
      <c r="P1103" s="180"/>
      <c r="Q1103" s="180"/>
      <c r="R1103" s="180"/>
      <c r="S1103" s="180"/>
      <c r="T1103" s="181"/>
      <c r="AT1103" s="176" t="s">
        <v>186</v>
      </c>
      <c r="AU1103" s="176" t="s">
        <v>80</v>
      </c>
      <c r="AV1103" s="174" t="s">
        <v>80</v>
      </c>
      <c r="AW1103" s="174" t="s">
        <v>29</v>
      </c>
      <c r="AX1103" s="174" t="s">
        <v>72</v>
      </c>
      <c r="AY1103" s="176" t="s">
        <v>176</v>
      </c>
    </row>
    <row r="1104" spans="2:51" s="174" customFormat="1" ht="12">
      <c r="B1104" s="175"/>
      <c r="D1104" s="105" t="s">
        <v>186</v>
      </c>
      <c r="E1104" s="176" t="s">
        <v>1</v>
      </c>
      <c r="F1104" s="177" t="s">
        <v>1266</v>
      </c>
      <c r="H1104" s="178">
        <v>7.56</v>
      </c>
      <c r="K1104" s="237"/>
      <c r="L1104" s="175"/>
      <c r="M1104" s="179"/>
      <c r="N1104" s="180"/>
      <c r="O1104" s="180"/>
      <c r="P1104" s="180"/>
      <c r="Q1104" s="180"/>
      <c r="R1104" s="180"/>
      <c r="S1104" s="180"/>
      <c r="T1104" s="181"/>
      <c r="AT1104" s="176" t="s">
        <v>186</v>
      </c>
      <c r="AU1104" s="176" t="s">
        <v>80</v>
      </c>
      <c r="AV1104" s="174" t="s">
        <v>80</v>
      </c>
      <c r="AW1104" s="174" t="s">
        <v>29</v>
      </c>
      <c r="AX1104" s="174" t="s">
        <v>72</v>
      </c>
      <c r="AY1104" s="176" t="s">
        <v>176</v>
      </c>
    </row>
    <row r="1105" spans="2:51" s="174" customFormat="1" ht="12">
      <c r="B1105" s="175"/>
      <c r="D1105" s="105" t="s">
        <v>186</v>
      </c>
      <c r="E1105" s="176" t="s">
        <v>1</v>
      </c>
      <c r="F1105" s="177" t="s">
        <v>1267</v>
      </c>
      <c r="H1105" s="178">
        <v>10.7</v>
      </c>
      <c r="K1105" s="237"/>
      <c r="L1105" s="175"/>
      <c r="M1105" s="179"/>
      <c r="N1105" s="180"/>
      <c r="O1105" s="180"/>
      <c r="P1105" s="180"/>
      <c r="Q1105" s="180"/>
      <c r="R1105" s="180"/>
      <c r="S1105" s="180"/>
      <c r="T1105" s="181"/>
      <c r="AT1105" s="176" t="s">
        <v>186</v>
      </c>
      <c r="AU1105" s="176" t="s">
        <v>80</v>
      </c>
      <c r="AV1105" s="174" t="s">
        <v>80</v>
      </c>
      <c r="AW1105" s="174" t="s">
        <v>29</v>
      </c>
      <c r="AX1105" s="174" t="s">
        <v>72</v>
      </c>
      <c r="AY1105" s="176" t="s">
        <v>176</v>
      </c>
    </row>
    <row r="1106" spans="2:51" s="174" customFormat="1" ht="12">
      <c r="B1106" s="175"/>
      <c r="D1106" s="105" t="s">
        <v>186</v>
      </c>
      <c r="E1106" s="176" t="s">
        <v>1</v>
      </c>
      <c r="F1106" s="177" t="s">
        <v>1268</v>
      </c>
      <c r="H1106" s="178">
        <v>12.3</v>
      </c>
      <c r="K1106" s="237"/>
      <c r="L1106" s="175"/>
      <c r="M1106" s="179"/>
      <c r="N1106" s="180"/>
      <c r="O1106" s="180"/>
      <c r="P1106" s="180"/>
      <c r="Q1106" s="180"/>
      <c r="R1106" s="180"/>
      <c r="S1106" s="180"/>
      <c r="T1106" s="181"/>
      <c r="AT1106" s="176" t="s">
        <v>186</v>
      </c>
      <c r="AU1106" s="176" t="s">
        <v>80</v>
      </c>
      <c r="AV1106" s="174" t="s">
        <v>80</v>
      </c>
      <c r="AW1106" s="174" t="s">
        <v>29</v>
      </c>
      <c r="AX1106" s="174" t="s">
        <v>72</v>
      </c>
      <c r="AY1106" s="176" t="s">
        <v>176</v>
      </c>
    </row>
    <row r="1107" spans="2:51" s="174" customFormat="1" ht="12">
      <c r="B1107" s="175"/>
      <c r="D1107" s="105" t="s">
        <v>186</v>
      </c>
      <c r="E1107" s="176" t="s">
        <v>1</v>
      </c>
      <c r="F1107" s="177" t="s">
        <v>1269</v>
      </c>
      <c r="H1107" s="178">
        <v>8.69</v>
      </c>
      <c r="K1107" s="237"/>
      <c r="L1107" s="175"/>
      <c r="M1107" s="179"/>
      <c r="N1107" s="180"/>
      <c r="O1107" s="180"/>
      <c r="P1107" s="180"/>
      <c r="Q1107" s="180"/>
      <c r="R1107" s="180"/>
      <c r="S1107" s="180"/>
      <c r="T1107" s="181"/>
      <c r="AT1107" s="176" t="s">
        <v>186</v>
      </c>
      <c r="AU1107" s="176" t="s">
        <v>80</v>
      </c>
      <c r="AV1107" s="174" t="s">
        <v>80</v>
      </c>
      <c r="AW1107" s="174" t="s">
        <v>29</v>
      </c>
      <c r="AX1107" s="174" t="s">
        <v>72</v>
      </c>
      <c r="AY1107" s="176" t="s">
        <v>176</v>
      </c>
    </row>
    <row r="1108" spans="2:51" s="174" customFormat="1" ht="12">
      <c r="B1108" s="175"/>
      <c r="D1108" s="105" t="s">
        <v>186</v>
      </c>
      <c r="E1108" s="176" t="s">
        <v>1</v>
      </c>
      <c r="F1108" s="177" t="s">
        <v>1270</v>
      </c>
      <c r="H1108" s="178">
        <v>26.1</v>
      </c>
      <c r="K1108" s="237"/>
      <c r="L1108" s="175"/>
      <c r="M1108" s="179"/>
      <c r="N1108" s="180"/>
      <c r="O1108" s="180"/>
      <c r="P1108" s="180"/>
      <c r="Q1108" s="180"/>
      <c r="R1108" s="180"/>
      <c r="S1108" s="180"/>
      <c r="T1108" s="181"/>
      <c r="AT1108" s="176" t="s">
        <v>186</v>
      </c>
      <c r="AU1108" s="176" t="s">
        <v>80</v>
      </c>
      <c r="AV1108" s="174" t="s">
        <v>80</v>
      </c>
      <c r="AW1108" s="174" t="s">
        <v>29</v>
      </c>
      <c r="AX1108" s="174" t="s">
        <v>72</v>
      </c>
      <c r="AY1108" s="176" t="s">
        <v>176</v>
      </c>
    </row>
    <row r="1109" spans="2:51" s="174" customFormat="1" ht="12">
      <c r="B1109" s="175"/>
      <c r="D1109" s="105" t="s">
        <v>186</v>
      </c>
      <c r="E1109" s="176" t="s">
        <v>1</v>
      </c>
      <c r="F1109" s="177" t="s">
        <v>1271</v>
      </c>
      <c r="H1109" s="178">
        <v>19.4</v>
      </c>
      <c r="K1109" s="237"/>
      <c r="L1109" s="175"/>
      <c r="M1109" s="179"/>
      <c r="N1109" s="180"/>
      <c r="O1109" s="180"/>
      <c r="P1109" s="180"/>
      <c r="Q1109" s="180"/>
      <c r="R1109" s="180"/>
      <c r="S1109" s="180"/>
      <c r="T1109" s="181"/>
      <c r="AT1109" s="176" t="s">
        <v>186</v>
      </c>
      <c r="AU1109" s="176" t="s">
        <v>80</v>
      </c>
      <c r="AV1109" s="174" t="s">
        <v>80</v>
      </c>
      <c r="AW1109" s="174" t="s">
        <v>29</v>
      </c>
      <c r="AX1109" s="174" t="s">
        <v>72</v>
      </c>
      <c r="AY1109" s="176" t="s">
        <v>176</v>
      </c>
    </row>
    <row r="1110" spans="2:51" s="182" customFormat="1" ht="12">
      <c r="B1110" s="183"/>
      <c r="D1110" s="105" t="s">
        <v>186</v>
      </c>
      <c r="E1110" s="184" t="s">
        <v>1</v>
      </c>
      <c r="F1110" s="185" t="s">
        <v>191</v>
      </c>
      <c r="H1110" s="186">
        <v>709.63</v>
      </c>
      <c r="K1110" s="238"/>
      <c r="L1110" s="183"/>
      <c r="M1110" s="187"/>
      <c r="N1110" s="188"/>
      <c r="O1110" s="188"/>
      <c r="P1110" s="188"/>
      <c r="Q1110" s="188"/>
      <c r="R1110" s="188"/>
      <c r="S1110" s="188"/>
      <c r="T1110" s="189"/>
      <c r="AT1110" s="184" t="s">
        <v>186</v>
      </c>
      <c r="AU1110" s="184" t="s">
        <v>80</v>
      </c>
      <c r="AV1110" s="182" t="s">
        <v>86</v>
      </c>
      <c r="AW1110" s="182" t="s">
        <v>29</v>
      </c>
      <c r="AX1110" s="182" t="s">
        <v>76</v>
      </c>
      <c r="AY1110" s="184" t="s">
        <v>176</v>
      </c>
    </row>
    <row r="1111" spans="1:65" s="15" customFormat="1" ht="24.2" customHeight="1">
      <c r="A1111" s="12"/>
      <c r="B1111" s="13"/>
      <c r="C1111" s="92" t="s">
        <v>770</v>
      </c>
      <c r="D1111" s="92" t="s">
        <v>178</v>
      </c>
      <c r="E1111" s="93" t="s">
        <v>1272</v>
      </c>
      <c r="F1111" s="94" t="s">
        <v>1273</v>
      </c>
      <c r="G1111" s="95" t="s">
        <v>328</v>
      </c>
      <c r="H1111" s="96">
        <v>709.63</v>
      </c>
      <c r="I1111" s="1">
        <v>0</v>
      </c>
      <c r="J1111" s="97">
        <f>ROUND(I1111*H1111,2)</f>
        <v>0</v>
      </c>
      <c r="K1111" s="95" t="s">
        <v>182</v>
      </c>
      <c r="L1111" s="13"/>
      <c r="M1111" s="98" t="s">
        <v>1</v>
      </c>
      <c r="N1111" s="99" t="s">
        <v>37</v>
      </c>
      <c r="O1111" s="100"/>
      <c r="P1111" s="101">
        <f>O1111*H1111</f>
        <v>0</v>
      </c>
      <c r="Q1111" s="101">
        <v>0</v>
      </c>
      <c r="R1111" s="101">
        <f>Q1111*H1111</f>
        <v>0</v>
      </c>
      <c r="S1111" s="101">
        <v>0</v>
      </c>
      <c r="T1111" s="102">
        <f>S1111*H1111</f>
        <v>0</v>
      </c>
      <c r="U1111" s="12"/>
      <c r="V1111" s="12"/>
      <c r="W1111" s="12"/>
      <c r="X1111" s="12"/>
      <c r="Y1111" s="12"/>
      <c r="Z1111" s="12"/>
      <c r="AA1111" s="12"/>
      <c r="AB1111" s="12"/>
      <c r="AC1111" s="12"/>
      <c r="AD1111" s="12"/>
      <c r="AE1111" s="12"/>
      <c r="AR1111" s="103" t="s">
        <v>230</v>
      </c>
      <c r="AT1111" s="103" t="s">
        <v>178</v>
      </c>
      <c r="AU1111" s="103" t="s">
        <v>80</v>
      </c>
      <c r="AY1111" s="5" t="s">
        <v>176</v>
      </c>
      <c r="BE1111" s="104">
        <f>IF(N1111="základní",J1111,0)</f>
        <v>0</v>
      </c>
      <c r="BF1111" s="104">
        <f>IF(N1111="snížená",J1111,0)</f>
        <v>0</v>
      </c>
      <c r="BG1111" s="104">
        <f>IF(N1111="zákl. přenesená",J1111,0)</f>
        <v>0</v>
      </c>
      <c r="BH1111" s="104">
        <f>IF(N1111="sníž. přenesená",J1111,0)</f>
        <v>0</v>
      </c>
      <c r="BI1111" s="104">
        <f>IF(N1111="nulová",J1111,0)</f>
        <v>0</v>
      </c>
      <c r="BJ1111" s="5" t="s">
        <v>76</v>
      </c>
      <c r="BK1111" s="104">
        <f>ROUND(I1111*H1111,2)</f>
        <v>0</v>
      </c>
      <c r="BL1111" s="5" t="s">
        <v>230</v>
      </c>
      <c r="BM1111" s="103" t="s">
        <v>1274</v>
      </c>
    </row>
    <row r="1112" spans="1:65" s="15" customFormat="1" ht="24.2" customHeight="1">
      <c r="A1112" s="12"/>
      <c r="B1112" s="13"/>
      <c r="C1112" s="92" t="s">
        <v>1275</v>
      </c>
      <c r="D1112" s="92" t="s">
        <v>178</v>
      </c>
      <c r="E1112" s="93" t="s">
        <v>1276</v>
      </c>
      <c r="F1112" s="94" t="s">
        <v>1277</v>
      </c>
      <c r="G1112" s="95" t="s">
        <v>259</v>
      </c>
      <c r="H1112" s="96">
        <v>1</v>
      </c>
      <c r="I1112" s="1">
        <v>0</v>
      </c>
      <c r="J1112" s="97">
        <f>ROUND(I1112*H1112,2)</f>
        <v>0</v>
      </c>
      <c r="K1112" s="95" t="s">
        <v>182</v>
      </c>
      <c r="L1112" s="13"/>
      <c r="M1112" s="98" t="s">
        <v>1</v>
      </c>
      <c r="N1112" s="99" t="s">
        <v>37</v>
      </c>
      <c r="O1112" s="100"/>
      <c r="P1112" s="101">
        <f>O1112*H1112</f>
        <v>0</v>
      </c>
      <c r="Q1112" s="101">
        <v>0</v>
      </c>
      <c r="R1112" s="101">
        <f>Q1112*H1112</f>
        <v>0</v>
      </c>
      <c r="S1112" s="101">
        <v>0</v>
      </c>
      <c r="T1112" s="102">
        <f>S1112*H1112</f>
        <v>0</v>
      </c>
      <c r="U1112" s="12"/>
      <c r="V1112" s="12"/>
      <c r="W1112" s="12"/>
      <c r="X1112" s="12"/>
      <c r="Y1112" s="12"/>
      <c r="Z1112" s="12"/>
      <c r="AA1112" s="12"/>
      <c r="AB1112" s="12"/>
      <c r="AC1112" s="12"/>
      <c r="AD1112" s="12"/>
      <c r="AE1112" s="12"/>
      <c r="AR1112" s="103" t="s">
        <v>230</v>
      </c>
      <c r="AT1112" s="103" t="s">
        <v>178</v>
      </c>
      <c r="AU1112" s="103" t="s">
        <v>80</v>
      </c>
      <c r="AY1112" s="5" t="s">
        <v>176</v>
      </c>
      <c r="BE1112" s="104">
        <f>IF(N1112="základní",J1112,0)</f>
        <v>0</v>
      </c>
      <c r="BF1112" s="104">
        <f>IF(N1112="snížená",J1112,0)</f>
        <v>0</v>
      </c>
      <c r="BG1112" s="104">
        <f>IF(N1112="zákl. přenesená",J1112,0)</f>
        <v>0</v>
      </c>
      <c r="BH1112" s="104">
        <f>IF(N1112="sníž. přenesená",J1112,0)</f>
        <v>0</v>
      </c>
      <c r="BI1112" s="104">
        <f>IF(N1112="nulová",J1112,0)</f>
        <v>0</v>
      </c>
      <c r="BJ1112" s="5" t="s">
        <v>76</v>
      </c>
      <c r="BK1112" s="104">
        <f>ROUND(I1112*H1112,2)</f>
        <v>0</v>
      </c>
      <c r="BL1112" s="5" t="s">
        <v>230</v>
      </c>
      <c r="BM1112" s="103" t="s">
        <v>1278</v>
      </c>
    </row>
    <row r="1113" spans="2:51" s="167" customFormat="1" ht="12">
      <c r="B1113" s="168"/>
      <c r="D1113" s="105" t="s">
        <v>186</v>
      </c>
      <c r="E1113" s="169" t="s">
        <v>1</v>
      </c>
      <c r="F1113" s="170" t="s">
        <v>975</v>
      </c>
      <c r="H1113" s="169" t="s">
        <v>1</v>
      </c>
      <c r="K1113" s="236"/>
      <c r="L1113" s="168"/>
      <c r="M1113" s="171"/>
      <c r="N1113" s="172"/>
      <c r="O1113" s="172"/>
      <c r="P1113" s="172"/>
      <c r="Q1113" s="172"/>
      <c r="R1113" s="172"/>
      <c r="S1113" s="172"/>
      <c r="T1113" s="173"/>
      <c r="AT1113" s="169" t="s">
        <v>186</v>
      </c>
      <c r="AU1113" s="169" t="s">
        <v>80</v>
      </c>
      <c r="AV1113" s="167" t="s">
        <v>76</v>
      </c>
      <c r="AW1113" s="167" t="s">
        <v>29</v>
      </c>
      <c r="AX1113" s="167" t="s">
        <v>72</v>
      </c>
      <c r="AY1113" s="169" t="s">
        <v>176</v>
      </c>
    </row>
    <row r="1114" spans="2:51" s="174" customFormat="1" ht="12">
      <c r="B1114" s="175"/>
      <c r="D1114" s="105" t="s">
        <v>186</v>
      </c>
      <c r="E1114" s="176" t="s">
        <v>1</v>
      </c>
      <c r="F1114" s="177" t="s">
        <v>1279</v>
      </c>
      <c r="H1114" s="178">
        <v>1</v>
      </c>
      <c r="K1114" s="237"/>
      <c r="L1114" s="175"/>
      <c r="M1114" s="179"/>
      <c r="N1114" s="180"/>
      <c r="O1114" s="180"/>
      <c r="P1114" s="180"/>
      <c r="Q1114" s="180"/>
      <c r="R1114" s="180"/>
      <c r="S1114" s="180"/>
      <c r="T1114" s="181"/>
      <c r="AT1114" s="176" t="s">
        <v>186</v>
      </c>
      <c r="AU1114" s="176" t="s">
        <v>80</v>
      </c>
      <c r="AV1114" s="174" t="s">
        <v>80</v>
      </c>
      <c r="AW1114" s="174" t="s">
        <v>29</v>
      </c>
      <c r="AX1114" s="174" t="s">
        <v>72</v>
      </c>
      <c r="AY1114" s="176" t="s">
        <v>176</v>
      </c>
    </row>
    <row r="1115" spans="2:51" s="182" customFormat="1" ht="12">
      <c r="B1115" s="183"/>
      <c r="D1115" s="105" t="s">
        <v>186</v>
      </c>
      <c r="E1115" s="184" t="s">
        <v>1</v>
      </c>
      <c r="F1115" s="185" t="s">
        <v>191</v>
      </c>
      <c r="H1115" s="186">
        <v>1</v>
      </c>
      <c r="K1115" s="238"/>
      <c r="L1115" s="183"/>
      <c r="M1115" s="187"/>
      <c r="N1115" s="188"/>
      <c r="O1115" s="188"/>
      <c r="P1115" s="188"/>
      <c r="Q1115" s="188"/>
      <c r="R1115" s="188"/>
      <c r="S1115" s="188"/>
      <c r="T1115" s="189"/>
      <c r="AT1115" s="184" t="s">
        <v>186</v>
      </c>
      <c r="AU1115" s="184" t="s">
        <v>80</v>
      </c>
      <c r="AV1115" s="182" t="s">
        <v>86</v>
      </c>
      <c r="AW1115" s="182" t="s">
        <v>29</v>
      </c>
      <c r="AX1115" s="182" t="s">
        <v>76</v>
      </c>
      <c r="AY1115" s="184" t="s">
        <v>176</v>
      </c>
    </row>
    <row r="1116" spans="1:65" s="15" customFormat="1" ht="24.2" customHeight="1">
      <c r="A1116" s="12"/>
      <c r="B1116" s="13"/>
      <c r="C1116" s="190" t="s">
        <v>776</v>
      </c>
      <c r="D1116" s="190" t="s">
        <v>265</v>
      </c>
      <c r="E1116" s="191" t="s">
        <v>1280</v>
      </c>
      <c r="F1116" s="192" t="s">
        <v>1281</v>
      </c>
      <c r="G1116" s="193" t="s">
        <v>181</v>
      </c>
      <c r="H1116" s="194">
        <v>3.906</v>
      </c>
      <c r="I1116" s="2">
        <v>0</v>
      </c>
      <c r="J1116" s="195">
        <f>ROUND(I1116*H1116,2)</f>
        <v>0</v>
      </c>
      <c r="K1116" s="193" t="s">
        <v>1898</v>
      </c>
      <c r="L1116" s="196"/>
      <c r="M1116" s="197" t="s">
        <v>1</v>
      </c>
      <c r="N1116" s="198" t="s">
        <v>37</v>
      </c>
      <c r="O1116" s="100"/>
      <c r="P1116" s="101">
        <f>O1116*H1116</f>
        <v>0</v>
      </c>
      <c r="Q1116" s="101">
        <v>0</v>
      </c>
      <c r="R1116" s="101">
        <f>Q1116*H1116</f>
        <v>0</v>
      </c>
      <c r="S1116" s="101">
        <v>0</v>
      </c>
      <c r="T1116" s="102">
        <f>S1116*H1116</f>
        <v>0</v>
      </c>
      <c r="U1116" s="12"/>
      <c r="V1116" s="12"/>
      <c r="W1116" s="12"/>
      <c r="X1116" s="12"/>
      <c r="Y1116" s="12"/>
      <c r="Z1116" s="12"/>
      <c r="AA1116" s="12"/>
      <c r="AB1116" s="12"/>
      <c r="AC1116" s="12"/>
      <c r="AD1116" s="12"/>
      <c r="AE1116" s="12"/>
      <c r="AR1116" s="103" t="s">
        <v>304</v>
      </c>
      <c r="AT1116" s="103" t="s">
        <v>265</v>
      </c>
      <c r="AU1116" s="103" t="s">
        <v>80</v>
      </c>
      <c r="AY1116" s="5" t="s">
        <v>176</v>
      </c>
      <c r="BE1116" s="104">
        <f>IF(N1116="základní",J1116,0)</f>
        <v>0</v>
      </c>
      <c r="BF1116" s="104">
        <f>IF(N1116="snížená",J1116,0)</f>
        <v>0</v>
      </c>
      <c r="BG1116" s="104">
        <f>IF(N1116="zákl. přenesená",J1116,0)</f>
        <v>0</v>
      </c>
      <c r="BH1116" s="104">
        <f>IF(N1116="sníž. přenesená",J1116,0)</f>
        <v>0</v>
      </c>
      <c r="BI1116" s="104">
        <f>IF(N1116="nulová",J1116,0)</f>
        <v>0</v>
      </c>
      <c r="BJ1116" s="5" t="s">
        <v>76</v>
      </c>
      <c r="BK1116" s="104">
        <f>ROUND(I1116*H1116,2)</f>
        <v>0</v>
      </c>
      <c r="BL1116" s="5" t="s">
        <v>230</v>
      </c>
      <c r="BM1116" s="103" t="s">
        <v>1282</v>
      </c>
    </row>
    <row r="1117" spans="1:47" s="15" customFormat="1" ht="29.25">
      <c r="A1117" s="12"/>
      <c r="B1117" s="13"/>
      <c r="C1117" s="12"/>
      <c r="D1117" s="105" t="s">
        <v>906</v>
      </c>
      <c r="E1117" s="12"/>
      <c r="F1117" s="106" t="s">
        <v>1283</v>
      </c>
      <c r="G1117" s="12"/>
      <c r="H1117" s="12"/>
      <c r="I1117" s="12"/>
      <c r="J1117" s="12"/>
      <c r="K1117" s="225"/>
      <c r="L1117" s="13"/>
      <c r="M1117" s="107"/>
      <c r="N1117" s="108"/>
      <c r="O1117" s="100"/>
      <c r="P1117" s="100"/>
      <c r="Q1117" s="100"/>
      <c r="R1117" s="100"/>
      <c r="S1117" s="100"/>
      <c r="T1117" s="109"/>
      <c r="U1117" s="12"/>
      <c r="V1117" s="12"/>
      <c r="W1117" s="12"/>
      <c r="X1117" s="12"/>
      <c r="Y1117" s="12"/>
      <c r="Z1117" s="12"/>
      <c r="AA1117" s="12"/>
      <c r="AB1117" s="12"/>
      <c r="AC1117" s="12"/>
      <c r="AD1117" s="12"/>
      <c r="AE1117" s="12"/>
      <c r="AT1117" s="5" t="s">
        <v>906</v>
      </c>
      <c r="AU1117" s="5" t="s">
        <v>80</v>
      </c>
    </row>
    <row r="1118" spans="2:51" s="174" customFormat="1" ht="12">
      <c r="B1118" s="175"/>
      <c r="D1118" s="105" t="s">
        <v>186</v>
      </c>
      <c r="E1118" s="176" t="s">
        <v>1</v>
      </c>
      <c r="F1118" s="177" t="s">
        <v>1284</v>
      </c>
      <c r="H1118" s="178">
        <v>3.906</v>
      </c>
      <c r="K1118" s="237"/>
      <c r="L1118" s="175"/>
      <c r="M1118" s="179"/>
      <c r="N1118" s="180"/>
      <c r="O1118" s="180"/>
      <c r="P1118" s="180"/>
      <c r="Q1118" s="180"/>
      <c r="R1118" s="180"/>
      <c r="S1118" s="180"/>
      <c r="T1118" s="181"/>
      <c r="AT1118" s="176" t="s">
        <v>186</v>
      </c>
      <c r="AU1118" s="176" t="s">
        <v>80</v>
      </c>
      <c r="AV1118" s="174" t="s">
        <v>80</v>
      </c>
      <c r="AW1118" s="174" t="s">
        <v>29</v>
      </c>
      <c r="AX1118" s="174" t="s">
        <v>72</v>
      </c>
      <c r="AY1118" s="176" t="s">
        <v>176</v>
      </c>
    </row>
    <row r="1119" spans="2:51" s="182" customFormat="1" ht="12">
      <c r="B1119" s="183"/>
      <c r="D1119" s="105" t="s">
        <v>186</v>
      </c>
      <c r="E1119" s="184" t="s">
        <v>1</v>
      </c>
      <c r="F1119" s="185" t="s">
        <v>191</v>
      </c>
      <c r="H1119" s="186">
        <v>3.906</v>
      </c>
      <c r="K1119" s="238"/>
      <c r="L1119" s="183"/>
      <c r="M1119" s="187"/>
      <c r="N1119" s="188"/>
      <c r="O1119" s="188"/>
      <c r="P1119" s="188"/>
      <c r="Q1119" s="188"/>
      <c r="R1119" s="188"/>
      <c r="S1119" s="188"/>
      <c r="T1119" s="189"/>
      <c r="AT1119" s="184" t="s">
        <v>186</v>
      </c>
      <c r="AU1119" s="184" t="s">
        <v>80</v>
      </c>
      <c r="AV1119" s="182" t="s">
        <v>86</v>
      </c>
      <c r="AW1119" s="182" t="s">
        <v>29</v>
      </c>
      <c r="AX1119" s="182" t="s">
        <v>76</v>
      </c>
      <c r="AY1119" s="184" t="s">
        <v>176</v>
      </c>
    </row>
    <row r="1120" spans="1:65" s="15" customFormat="1" ht="24.2" customHeight="1">
      <c r="A1120" s="12"/>
      <c r="B1120" s="13"/>
      <c r="C1120" s="92" t="s">
        <v>1285</v>
      </c>
      <c r="D1120" s="92" t="s">
        <v>178</v>
      </c>
      <c r="E1120" s="93" t="s">
        <v>1286</v>
      </c>
      <c r="F1120" s="94" t="s">
        <v>1287</v>
      </c>
      <c r="G1120" s="95" t="s">
        <v>259</v>
      </c>
      <c r="H1120" s="96">
        <v>2</v>
      </c>
      <c r="I1120" s="1">
        <v>0</v>
      </c>
      <c r="J1120" s="97">
        <f>ROUND(I1120*H1120,2)</f>
        <v>0</v>
      </c>
      <c r="K1120" s="95" t="s">
        <v>182</v>
      </c>
      <c r="L1120" s="13"/>
      <c r="M1120" s="98" t="s">
        <v>1</v>
      </c>
      <c r="N1120" s="99" t="s">
        <v>37</v>
      </c>
      <c r="O1120" s="100"/>
      <c r="P1120" s="101">
        <f>O1120*H1120</f>
        <v>0</v>
      </c>
      <c r="Q1120" s="101">
        <v>0</v>
      </c>
      <c r="R1120" s="101">
        <f>Q1120*H1120</f>
        <v>0</v>
      </c>
      <c r="S1120" s="101">
        <v>0</v>
      </c>
      <c r="T1120" s="102">
        <f>S1120*H1120</f>
        <v>0</v>
      </c>
      <c r="U1120" s="12"/>
      <c r="V1120" s="12"/>
      <c r="W1120" s="12"/>
      <c r="X1120" s="12"/>
      <c r="Y1120" s="12"/>
      <c r="Z1120" s="12"/>
      <c r="AA1120" s="12"/>
      <c r="AB1120" s="12"/>
      <c r="AC1120" s="12"/>
      <c r="AD1120" s="12"/>
      <c r="AE1120" s="12"/>
      <c r="AR1120" s="103" t="s">
        <v>230</v>
      </c>
      <c r="AT1120" s="103" t="s">
        <v>178</v>
      </c>
      <c r="AU1120" s="103" t="s">
        <v>80</v>
      </c>
      <c r="AY1120" s="5" t="s">
        <v>176</v>
      </c>
      <c r="BE1120" s="104">
        <f>IF(N1120="základní",J1120,0)</f>
        <v>0</v>
      </c>
      <c r="BF1120" s="104">
        <f>IF(N1120="snížená",J1120,0)</f>
        <v>0</v>
      </c>
      <c r="BG1120" s="104">
        <f>IF(N1120="zákl. přenesená",J1120,0)</f>
        <v>0</v>
      </c>
      <c r="BH1120" s="104">
        <f>IF(N1120="sníž. přenesená",J1120,0)</f>
        <v>0</v>
      </c>
      <c r="BI1120" s="104">
        <f>IF(N1120="nulová",J1120,0)</f>
        <v>0</v>
      </c>
      <c r="BJ1120" s="5" t="s">
        <v>76</v>
      </c>
      <c r="BK1120" s="104">
        <f>ROUND(I1120*H1120,2)</f>
        <v>0</v>
      </c>
      <c r="BL1120" s="5" t="s">
        <v>230</v>
      </c>
      <c r="BM1120" s="103" t="s">
        <v>1288</v>
      </c>
    </row>
    <row r="1121" spans="2:51" s="167" customFormat="1" ht="12">
      <c r="B1121" s="168"/>
      <c r="D1121" s="105" t="s">
        <v>186</v>
      </c>
      <c r="E1121" s="169" t="s">
        <v>1</v>
      </c>
      <c r="F1121" s="170" t="s">
        <v>975</v>
      </c>
      <c r="H1121" s="169" t="s">
        <v>1</v>
      </c>
      <c r="K1121" s="236"/>
      <c r="L1121" s="168"/>
      <c r="M1121" s="171"/>
      <c r="N1121" s="172"/>
      <c r="O1121" s="172"/>
      <c r="P1121" s="172"/>
      <c r="Q1121" s="172"/>
      <c r="R1121" s="172"/>
      <c r="S1121" s="172"/>
      <c r="T1121" s="173"/>
      <c r="AT1121" s="169" t="s">
        <v>186</v>
      </c>
      <c r="AU1121" s="169" t="s">
        <v>80</v>
      </c>
      <c r="AV1121" s="167" t="s">
        <v>76</v>
      </c>
      <c r="AW1121" s="167" t="s">
        <v>29</v>
      </c>
      <c r="AX1121" s="167" t="s">
        <v>72</v>
      </c>
      <c r="AY1121" s="169" t="s">
        <v>176</v>
      </c>
    </row>
    <row r="1122" spans="2:51" s="174" customFormat="1" ht="12">
      <c r="B1122" s="175"/>
      <c r="D1122" s="105" t="s">
        <v>186</v>
      </c>
      <c r="E1122" s="176" t="s">
        <v>1</v>
      </c>
      <c r="F1122" s="177" t="s">
        <v>1289</v>
      </c>
      <c r="H1122" s="178">
        <v>1</v>
      </c>
      <c r="K1122" s="237"/>
      <c r="L1122" s="175"/>
      <c r="M1122" s="179"/>
      <c r="N1122" s="180"/>
      <c r="O1122" s="180"/>
      <c r="P1122" s="180"/>
      <c r="Q1122" s="180"/>
      <c r="R1122" s="180"/>
      <c r="S1122" s="180"/>
      <c r="T1122" s="181"/>
      <c r="AT1122" s="176" t="s">
        <v>186</v>
      </c>
      <c r="AU1122" s="176" t="s">
        <v>80</v>
      </c>
      <c r="AV1122" s="174" t="s">
        <v>80</v>
      </c>
      <c r="AW1122" s="174" t="s">
        <v>29</v>
      </c>
      <c r="AX1122" s="174" t="s">
        <v>72</v>
      </c>
      <c r="AY1122" s="176" t="s">
        <v>176</v>
      </c>
    </row>
    <row r="1123" spans="2:51" s="174" customFormat="1" ht="12">
      <c r="B1123" s="175"/>
      <c r="D1123" s="105" t="s">
        <v>186</v>
      </c>
      <c r="E1123" s="176" t="s">
        <v>1</v>
      </c>
      <c r="F1123" s="177" t="s">
        <v>1290</v>
      </c>
      <c r="H1123" s="178">
        <v>1</v>
      </c>
      <c r="K1123" s="237"/>
      <c r="L1123" s="175"/>
      <c r="M1123" s="179"/>
      <c r="N1123" s="180"/>
      <c r="O1123" s="180"/>
      <c r="P1123" s="180"/>
      <c r="Q1123" s="180"/>
      <c r="R1123" s="180"/>
      <c r="S1123" s="180"/>
      <c r="T1123" s="181"/>
      <c r="AT1123" s="176" t="s">
        <v>186</v>
      </c>
      <c r="AU1123" s="176" t="s">
        <v>80</v>
      </c>
      <c r="AV1123" s="174" t="s">
        <v>80</v>
      </c>
      <c r="AW1123" s="174" t="s">
        <v>29</v>
      </c>
      <c r="AX1123" s="174" t="s">
        <v>72</v>
      </c>
      <c r="AY1123" s="176" t="s">
        <v>176</v>
      </c>
    </row>
    <row r="1124" spans="2:51" s="182" customFormat="1" ht="12">
      <c r="B1124" s="183"/>
      <c r="D1124" s="105" t="s">
        <v>186</v>
      </c>
      <c r="E1124" s="184" t="s">
        <v>1</v>
      </c>
      <c r="F1124" s="185" t="s">
        <v>191</v>
      </c>
      <c r="H1124" s="186">
        <v>2</v>
      </c>
      <c r="K1124" s="238"/>
      <c r="L1124" s="183"/>
      <c r="M1124" s="187"/>
      <c r="N1124" s="188"/>
      <c r="O1124" s="188"/>
      <c r="P1124" s="188"/>
      <c r="Q1124" s="188"/>
      <c r="R1124" s="188"/>
      <c r="S1124" s="188"/>
      <c r="T1124" s="189"/>
      <c r="AT1124" s="184" t="s">
        <v>186</v>
      </c>
      <c r="AU1124" s="184" t="s">
        <v>80</v>
      </c>
      <c r="AV1124" s="182" t="s">
        <v>86</v>
      </c>
      <c r="AW1124" s="182" t="s">
        <v>29</v>
      </c>
      <c r="AX1124" s="182" t="s">
        <v>76</v>
      </c>
      <c r="AY1124" s="184" t="s">
        <v>176</v>
      </c>
    </row>
    <row r="1125" spans="1:65" s="15" customFormat="1" ht="24.2" customHeight="1">
      <c r="A1125" s="12"/>
      <c r="B1125" s="13"/>
      <c r="C1125" s="190" t="s">
        <v>782</v>
      </c>
      <c r="D1125" s="190" t="s">
        <v>265</v>
      </c>
      <c r="E1125" s="191" t="s">
        <v>1291</v>
      </c>
      <c r="F1125" s="192" t="s">
        <v>1292</v>
      </c>
      <c r="G1125" s="193" t="s">
        <v>181</v>
      </c>
      <c r="H1125" s="194">
        <v>10.075</v>
      </c>
      <c r="I1125" s="2">
        <v>0</v>
      </c>
      <c r="J1125" s="195">
        <f>ROUND(I1125*H1125,2)</f>
        <v>0</v>
      </c>
      <c r="K1125" s="193" t="s">
        <v>1898</v>
      </c>
      <c r="L1125" s="196"/>
      <c r="M1125" s="197" t="s">
        <v>1</v>
      </c>
      <c r="N1125" s="198" t="s">
        <v>37</v>
      </c>
      <c r="O1125" s="100"/>
      <c r="P1125" s="101">
        <f>O1125*H1125</f>
        <v>0</v>
      </c>
      <c r="Q1125" s="101">
        <v>0</v>
      </c>
      <c r="R1125" s="101">
        <f>Q1125*H1125</f>
        <v>0</v>
      </c>
      <c r="S1125" s="101">
        <v>0</v>
      </c>
      <c r="T1125" s="102">
        <f>S1125*H1125</f>
        <v>0</v>
      </c>
      <c r="U1125" s="12"/>
      <c r="V1125" s="12"/>
      <c r="W1125" s="12"/>
      <c r="X1125" s="12"/>
      <c r="Y1125" s="12"/>
      <c r="Z1125" s="12"/>
      <c r="AA1125" s="12"/>
      <c r="AB1125" s="12"/>
      <c r="AC1125" s="12"/>
      <c r="AD1125" s="12"/>
      <c r="AE1125" s="12"/>
      <c r="AR1125" s="103" t="s">
        <v>304</v>
      </c>
      <c r="AT1125" s="103" t="s">
        <v>265</v>
      </c>
      <c r="AU1125" s="103" t="s">
        <v>80</v>
      </c>
      <c r="AY1125" s="5" t="s">
        <v>176</v>
      </c>
      <c r="BE1125" s="104">
        <f>IF(N1125="základní",J1125,0)</f>
        <v>0</v>
      </c>
      <c r="BF1125" s="104">
        <f>IF(N1125="snížená",J1125,0)</f>
        <v>0</v>
      </c>
      <c r="BG1125" s="104">
        <f>IF(N1125="zákl. přenesená",J1125,0)</f>
        <v>0</v>
      </c>
      <c r="BH1125" s="104">
        <f>IF(N1125="sníž. přenesená",J1125,0)</f>
        <v>0</v>
      </c>
      <c r="BI1125" s="104">
        <f>IF(N1125="nulová",J1125,0)</f>
        <v>0</v>
      </c>
      <c r="BJ1125" s="5" t="s">
        <v>76</v>
      </c>
      <c r="BK1125" s="104">
        <f>ROUND(I1125*H1125,2)</f>
        <v>0</v>
      </c>
      <c r="BL1125" s="5" t="s">
        <v>230</v>
      </c>
      <c r="BM1125" s="103" t="s">
        <v>1293</v>
      </c>
    </row>
    <row r="1126" spans="1:47" s="15" customFormat="1" ht="29.25">
      <c r="A1126" s="12"/>
      <c r="B1126" s="13"/>
      <c r="C1126" s="12"/>
      <c r="D1126" s="105" t="s">
        <v>906</v>
      </c>
      <c r="E1126" s="12"/>
      <c r="F1126" s="106" t="s">
        <v>1283</v>
      </c>
      <c r="G1126" s="12"/>
      <c r="H1126" s="12"/>
      <c r="I1126" s="12"/>
      <c r="J1126" s="12"/>
      <c r="K1126" s="225"/>
      <c r="L1126" s="13"/>
      <c r="M1126" s="107"/>
      <c r="N1126" s="108"/>
      <c r="O1126" s="100"/>
      <c r="P1126" s="100"/>
      <c r="Q1126" s="100"/>
      <c r="R1126" s="100"/>
      <c r="S1126" s="100"/>
      <c r="T1126" s="109"/>
      <c r="U1126" s="12"/>
      <c r="V1126" s="12"/>
      <c r="W1126" s="12"/>
      <c r="X1126" s="12"/>
      <c r="Y1126" s="12"/>
      <c r="Z1126" s="12"/>
      <c r="AA1126" s="12"/>
      <c r="AB1126" s="12"/>
      <c r="AC1126" s="12"/>
      <c r="AD1126" s="12"/>
      <c r="AE1126" s="12"/>
      <c r="AT1126" s="5" t="s">
        <v>906</v>
      </c>
      <c r="AU1126" s="5" t="s">
        <v>80</v>
      </c>
    </row>
    <row r="1127" spans="2:51" s="174" customFormat="1" ht="12">
      <c r="B1127" s="175"/>
      <c r="D1127" s="105" t="s">
        <v>186</v>
      </c>
      <c r="E1127" s="176" t="s">
        <v>1</v>
      </c>
      <c r="F1127" s="177" t="s">
        <v>1294</v>
      </c>
      <c r="H1127" s="178">
        <v>10.075</v>
      </c>
      <c r="K1127" s="237"/>
      <c r="L1127" s="175"/>
      <c r="M1127" s="179"/>
      <c r="N1127" s="180"/>
      <c r="O1127" s="180"/>
      <c r="P1127" s="180"/>
      <c r="Q1127" s="180"/>
      <c r="R1127" s="180"/>
      <c r="S1127" s="180"/>
      <c r="T1127" s="181"/>
      <c r="AT1127" s="176" t="s">
        <v>186</v>
      </c>
      <c r="AU1127" s="176" t="s">
        <v>80</v>
      </c>
      <c r="AV1127" s="174" t="s">
        <v>80</v>
      </c>
      <c r="AW1127" s="174" t="s">
        <v>29</v>
      </c>
      <c r="AX1127" s="174" t="s">
        <v>72</v>
      </c>
      <c r="AY1127" s="176" t="s">
        <v>176</v>
      </c>
    </row>
    <row r="1128" spans="2:51" s="182" customFormat="1" ht="12">
      <c r="B1128" s="183"/>
      <c r="D1128" s="105" t="s">
        <v>186</v>
      </c>
      <c r="E1128" s="184" t="s">
        <v>1</v>
      </c>
      <c r="F1128" s="185" t="s">
        <v>191</v>
      </c>
      <c r="H1128" s="186">
        <v>10.075</v>
      </c>
      <c r="K1128" s="238"/>
      <c r="L1128" s="183"/>
      <c r="M1128" s="187"/>
      <c r="N1128" s="188"/>
      <c r="O1128" s="188"/>
      <c r="P1128" s="188"/>
      <c r="Q1128" s="188"/>
      <c r="R1128" s="188"/>
      <c r="S1128" s="188"/>
      <c r="T1128" s="189"/>
      <c r="AT1128" s="184" t="s">
        <v>186</v>
      </c>
      <c r="AU1128" s="184" t="s">
        <v>80</v>
      </c>
      <c r="AV1128" s="182" t="s">
        <v>86</v>
      </c>
      <c r="AW1128" s="182" t="s">
        <v>29</v>
      </c>
      <c r="AX1128" s="182" t="s">
        <v>76</v>
      </c>
      <c r="AY1128" s="184" t="s">
        <v>176</v>
      </c>
    </row>
    <row r="1129" spans="1:65" s="15" customFormat="1" ht="24.2" customHeight="1">
      <c r="A1129" s="12"/>
      <c r="B1129" s="13"/>
      <c r="C1129" s="190" t="s">
        <v>1295</v>
      </c>
      <c r="D1129" s="190" t="s">
        <v>265</v>
      </c>
      <c r="E1129" s="191" t="s">
        <v>1296</v>
      </c>
      <c r="F1129" s="192" t="s">
        <v>1297</v>
      </c>
      <c r="G1129" s="193" t="s">
        <v>181</v>
      </c>
      <c r="H1129" s="194">
        <v>4.843</v>
      </c>
      <c r="I1129" s="2">
        <v>0</v>
      </c>
      <c r="J1129" s="195">
        <f>ROUND(I1129*H1129,2)</f>
        <v>0</v>
      </c>
      <c r="K1129" s="193" t="s">
        <v>1898</v>
      </c>
      <c r="L1129" s="196"/>
      <c r="M1129" s="197" t="s">
        <v>1</v>
      </c>
      <c r="N1129" s="198" t="s">
        <v>37</v>
      </c>
      <c r="O1129" s="100"/>
      <c r="P1129" s="101">
        <f>O1129*H1129</f>
        <v>0</v>
      </c>
      <c r="Q1129" s="101">
        <v>0</v>
      </c>
      <c r="R1129" s="101">
        <f>Q1129*H1129</f>
        <v>0</v>
      </c>
      <c r="S1129" s="101">
        <v>0</v>
      </c>
      <c r="T1129" s="102">
        <f>S1129*H1129</f>
        <v>0</v>
      </c>
      <c r="U1129" s="12"/>
      <c r="V1129" s="12"/>
      <c r="W1129" s="12"/>
      <c r="X1129" s="12"/>
      <c r="Y1129" s="12"/>
      <c r="Z1129" s="12"/>
      <c r="AA1129" s="12"/>
      <c r="AB1129" s="12"/>
      <c r="AC1129" s="12"/>
      <c r="AD1129" s="12"/>
      <c r="AE1129" s="12"/>
      <c r="AR1129" s="103" t="s">
        <v>304</v>
      </c>
      <c r="AT1129" s="103" t="s">
        <v>265</v>
      </c>
      <c r="AU1129" s="103" t="s">
        <v>80</v>
      </c>
      <c r="AY1129" s="5" t="s">
        <v>176</v>
      </c>
      <c r="BE1129" s="104">
        <f>IF(N1129="základní",J1129,0)</f>
        <v>0</v>
      </c>
      <c r="BF1129" s="104">
        <f>IF(N1129="snížená",J1129,0)</f>
        <v>0</v>
      </c>
      <c r="BG1129" s="104">
        <f>IF(N1129="zákl. přenesená",J1129,0)</f>
        <v>0</v>
      </c>
      <c r="BH1129" s="104">
        <f>IF(N1129="sníž. přenesená",J1129,0)</f>
        <v>0</v>
      </c>
      <c r="BI1129" s="104">
        <f>IF(N1129="nulová",J1129,0)</f>
        <v>0</v>
      </c>
      <c r="BJ1129" s="5" t="s">
        <v>76</v>
      </c>
      <c r="BK1129" s="104">
        <f>ROUND(I1129*H1129,2)</f>
        <v>0</v>
      </c>
      <c r="BL1129" s="5" t="s">
        <v>230</v>
      </c>
      <c r="BM1129" s="103" t="s">
        <v>1298</v>
      </c>
    </row>
    <row r="1130" spans="1:47" s="15" customFormat="1" ht="29.25">
      <c r="A1130" s="12"/>
      <c r="B1130" s="13"/>
      <c r="C1130" s="12"/>
      <c r="D1130" s="105" t="s">
        <v>906</v>
      </c>
      <c r="E1130" s="12"/>
      <c r="F1130" s="106" t="s">
        <v>1283</v>
      </c>
      <c r="G1130" s="12"/>
      <c r="H1130" s="12"/>
      <c r="I1130" s="12"/>
      <c r="J1130" s="12"/>
      <c r="K1130" s="225"/>
      <c r="L1130" s="13"/>
      <c r="M1130" s="107"/>
      <c r="N1130" s="108"/>
      <c r="O1130" s="100"/>
      <c r="P1130" s="100"/>
      <c r="Q1130" s="100"/>
      <c r="R1130" s="100"/>
      <c r="S1130" s="100"/>
      <c r="T1130" s="109"/>
      <c r="U1130" s="12"/>
      <c r="V1130" s="12"/>
      <c r="W1130" s="12"/>
      <c r="X1130" s="12"/>
      <c r="Y1130" s="12"/>
      <c r="Z1130" s="12"/>
      <c r="AA1130" s="12"/>
      <c r="AB1130" s="12"/>
      <c r="AC1130" s="12"/>
      <c r="AD1130" s="12"/>
      <c r="AE1130" s="12"/>
      <c r="AT1130" s="5" t="s">
        <v>906</v>
      </c>
      <c r="AU1130" s="5" t="s">
        <v>80</v>
      </c>
    </row>
    <row r="1131" spans="2:51" s="174" customFormat="1" ht="12">
      <c r="B1131" s="175"/>
      <c r="D1131" s="105" t="s">
        <v>186</v>
      </c>
      <c r="E1131" s="176" t="s">
        <v>1</v>
      </c>
      <c r="F1131" s="177" t="s">
        <v>1299</v>
      </c>
      <c r="H1131" s="178">
        <v>4.843</v>
      </c>
      <c r="K1131" s="237"/>
      <c r="L1131" s="175"/>
      <c r="M1131" s="179"/>
      <c r="N1131" s="180"/>
      <c r="O1131" s="180"/>
      <c r="P1131" s="180"/>
      <c r="Q1131" s="180"/>
      <c r="R1131" s="180"/>
      <c r="S1131" s="180"/>
      <c r="T1131" s="181"/>
      <c r="AT1131" s="176" t="s">
        <v>186</v>
      </c>
      <c r="AU1131" s="176" t="s">
        <v>80</v>
      </c>
      <c r="AV1131" s="174" t="s">
        <v>80</v>
      </c>
      <c r="AW1131" s="174" t="s">
        <v>29</v>
      </c>
      <c r="AX1131" s="174" t="s">
        <v>72</v>
      </c>
      <c r="AY1131" s="176" t="s">
        <v>176</v>
      </c>
    </row>
    <row r="1132" spans="2:51" s="182" customFormat="1" ht="12">
      <c r="B1132" s="183"/>
      <c r="D1132" s="105" t="s">
        <v>186</v>
      </c>
      <c r="E1132" s="184" t="s">
        <v>1</v>
      </c>
      <c r="F1132" s="185" t="s">
        <v>191</v>
      </c>
      <c r="H1132" s="186">
        <v>4.843</v>
      </c>
      <c r="K1132" s="238"/>
      <c r="L1132" s="183"/>
      <c r="M1132" s="187"/>
      <c r="N1132" s="188"/>
      <c r="O1132" s="188"/>
      <c r="P1132" s="188"/>
      <c r="Q1132" s="188"/>
      <c r="R1132" s="188"/>
      <c r="S1132" s="188"/>
      <c r="T1132" s="189"/>
      <c r="AT1132" s="184" t="s">
        <v>186</v>
      </c>
      <c r="AU1132" s="184" t="s">
        <v>80</v>
      </c>
      <c r="AV1132" s="182" t="s">
        <v>86</v>
      </c>
      <c r="AW1132" s="182" t="s">
        <v>29</v>
      </c>
      <c r="AX1132" s="182" t="s">
        <v>76</v>
      </c>
      <c r="AY1132" s="184" t="s">
        <v>176</v>
      </c>
    </row>
    <row r="1133" spans="1:65" s="15" customFormat="1" ht="24.2" customHeight="1">
      <c r="A1133" s="12"/>
      <c r="B1133" s="13"/>
      <c r="C1133" s="92" t="s">
        <v>788</v>
      </c>
      <c r="D1133" s="92" t="s">
        <v>178</v>
      </c>
      <c r="E1133" s="93" t="s">
        <v>1300</v>
      </c>
      <c r="F1133" s="94" t="s">
        <v>1301</v>
      </c>
      <c r="G1133" s="95" t="s">
        <v>259</v>
      </c>
      <c r="H1133" s="96">
        <v>1</v>
      </c>
      <c r="I1133" s="1">
        <v>0</v>
      </c>
      <c r="J1133" s="97">
        <f>ROUND(I1133*H1133,2)</f>
        <v>0</v>
      </c>
      <c r="K1133" s="95" t="s">
        <v>182</v>
      </c>
      <c r="L1133" s="13"/>
      <c r="M1133" s="98" t="s">
        <v>1</v>
      </c>
      <c r="N1133" s="99" t="s">
        <v>37</v>
      </c>
      <c r="O1133" s="100"/>
      <c r="P1133" s="101">
        <f>O1133*H1133</f>
        <v>0</v>
      </c>
      <c r="Q1133" s="101">
        <v>0</v>
      </c>
      <c r="R1133" s="101">
        <f>Q1133*H1133</f>
        <v>0</v>
      </c>
      <c r="S1133" s="101">
        <v>0</v>
      </c>
      <c r="T1133" s="102">
        <f>S1133*H1133</f>
        <v>0</v>
      </c>
      <c r="U1133" s="12"/>
      <c r="V1133" s="12"/>
      <c r="W1133" s="12"/>
      <c r="X1133" s="12"/>
      <c r="Y1133" s="12"/>
      <c r="Z1133" s="12"/>
      <c r="AA1133" s="12"/>
      <c r="AB1133" s="12"/>
      <c r="AC1133" s="12"/>
      <c r="AD1133" s="12"/>
      <c r="AE1133" s="12"/>
      <c r="AR1133" s="103" t="s">
        <v>230</v>
      </c>
      <c r="AT1133" s="103" t="s">
        <v>178</v>
      </c>
      <c r="AU1133" s="103" t="s">
        <v>80</v>
      </c>
      <c r="AY1133" s="5" t="s">
        <v>176</v>
      </c>
      <c r="BE1133" s="104">
        <f>IF(N1133="základní",J1133,0)</f>
        <v>0</v>
      </c>
      <c r="BF1133" s="104">
        <f>IF(N1133="snížená",J1133,0)</f>
        <v>0</v>
      </c>
      <c r="BG1133" s="104">
        <f>IF(N1133="zákl. přenesená",J1133,0)</f>
        <v>0</v>
      </c>
      <c r="BH1133" s="104">
        <f>IF(N1133="sníž. přenesená",J1133,0)</f>
        <v>0</v>
      </c>
      <c r="BI1133" s="104">
        <f>IF(N1133="nulová",J1133,0)</f>
        <v>0</v>
      </c>
      <c r="BJ1133" s="5" t="s">
        <v>76</v>
      </c>
      <c r="BK1133" s="104">
        <f>ROUND(I1133*H1133,2)</f>
        <v>0</v>
      </c>
      <c r="BL1133" s="5" t="s">
        <v>230</v>
      </c>
      <c r="BM1133" s="103" t="s">
        <v>1302</v>
      </c>
    </row>
    <row r="1134" spans="2:51" s="167" customFormat="1" ht="12">
      <c r="B1134" s="168"/>
      <c r="D1134" s="105" t="s">
        <v>186</v>
      </c>
      <c r="E1134" s="169" t="s">
        <v>1</v>
      </c>
      <c r="F1134" s="170" t="s">
        <v>975</v>
      </c>
      <c r="H1134" s="169" t="s">
        <v>1</v>
      </c>
      <c r="K1134" s="236"/>
      <c r="L1134" s="168"/>
      <c r="M1134" s="171"/>
      <c r="N1134" s="172"/>
      <c r="O1134" s="172"/>
      <c r="P1134" s="172"/>
      <c r="Q1134" s="172"/>
      <c r="R1134" s="172"/>
      <c r="S1134" s="172"/>
      <c r="T1134" s="173"/>
      <c r="AT1134" s="169" t="s">
        <v>186</v>
      </c>
      <c r="AU1134" s="169" t="s">
        <v>80</v>
      </c>
      <c r="AV1134" s="167" t="s">
        <v>76</v>
      </c>
      <c r="AW1134" s="167" t="s">
        <v>29</v>
      </c>
      <c r="AX1134" s="167" t="s">
        <v>72</v>
      </c>
      <c r="AY1134" s="169" t="s">
        <v>176</v>
      </c>
    </row>
    <row r="1135" spans="2:51" s="174" customFormat="1" ht="12">
      <c r="B1135" s="175"/>
      <c r="D1135" s="105" t="s">
        <v>186</v>
      </c>
      <c r="E1135" s="176" t="s">
        <v>1</v>
      </c>
      <c r="F1135" s="177" t="s">
        <v>1303</v>
      </c>
      <c r="H1135" s="178">
        <v>1</v>
      </c>
      <c r="K1135" s="237"/>
      <c r="L1135" s="175"/>
      <c r="M1135" s="179"/>
      <c r="N1135" s="180"/>
      <c r="O1135" s="180"/>
      <c r="P1135" s="180"/>
      <c r="Q1135" s="180"/>
      <c r="R1135" s="180"/>
      <c r="S1135" s="180"/>
      <c r="T1135" s="181"/>
      <c r="AT1135" s="176" t="s">
        <v>186</v>
      </c>
      <c r="AU1135" s="176" t="s">
        <v>80</v>
      </c>
      <c r="AV1135" s="174" t="s">
        <v>80</v>
      </c>
      <c r="AW1135" s="174" t="s">
        <v>29</v>
      </c>
      <c r="AX1135" s="174" t="s">
        <v>72</v>
      </c>
      <c r="AY1135" s="176" t="s">
        <v>176</v>
      </c>
    </row>
    <row r="1136" spans="2:51" s="182" customFormat="1" ht="12">
      <c r="B1136" s="183"/>
      <c r="D1136" s="105" t="s">
        <v>186</v>
      </c>
      <c r="E1136" s="184" t="s">
        <v>1</v>
      </c>
      <c r="F1136" s="185" t="s">
        <v>191</v>
      </c>
      <c r="H1136" s="186">
        <v>1</v>
      </c>
      <c r="K1136" s="238"/>
      <c r="L1136" s="183"/>
      <c r="M1136" s="187"/>
      <c r="N1136" s="188"/>
      <c r="O1136" s="188"/>
      <c r="P1136" s="188"/>
      <c r="Q1136" s="188"/>
      <c r="R1136" s="188"/>
      <c r="S1136" s="188"/>
      <c r="T1136" s="189"/>
      <c r="AT1136" s="184" t="s">
        <v>186</v>
      </c>
      <c r="AU1136" s="184" t="s">
        <v>80</v>
      </c>
      <c r="AV1136" s="182" t="s">
        <v>86</v>
      </c>
      <c r="AW1136" s="182" t="s">
        <v>29</v>
      </c>
      <c r="AX1136" s="182" t="s">
        <v>76</v>
      </c>
      <c r="AY1136" s="184" t="s">
        <v>176</v>
      </c>
    </row>
    <row r="1137" spans="1:65" s="15" customFormat="1" ht="33" customHeight="1">
      <c r="A1137" s="12"/>
      <c r="B1137" s="13"/>
      <c r="C1137" s="190" t="s">
        <v>1304</v>
      </c>
      <c r="D1137" s="190" t="s">
        <v>265</v>
      </c>
      <c r="E1137" s="191" t="s">
        <v>1305</v>
      </c>
      <c r="F1137" s="192" t="s">
        <v>1306</v>
      </c>
      <c r="G1137" s="193" t="s">
        <v>259</v>
      </c>
      <c r="H1137" s="194">
        <v>1</v>
      </c>
      <c r="I1137" s="2">
        <v>0</v>
      </c>
      <c r="J1137" s="195">
        <f>ROUND(I1137*H1137,2)</f>
        <v>0</v>
      </c>
      <c r="K1137" s="193" t="s">
        <v>1898</v>
      </c>
      <c r="L1137" s="196"/>
      <c r="M1137" s="197" t="s">
        <v>1</v>
      </c>
      <c r="N1137" s="198" t="s">
        <v>37</v>
      </c>
      <c r="O1137" s="100"/>
      <c r="P1137" s="101">
        <f>O1137*H1137</f>
        <v>0</v>
      </c>
      <c r="Q1137" s="101">
        <v>0</v>
      </c>
      <c r="R1137" s="101">
        <f>Q1137*H1137</f>
        <v>0</v>
      </c>
      <c r="S1137" s="101">
        <v>0</v>
      </c>
      <c r="T1137" s="102">
        <f>S1137*H1137</f>
        <v>0</v>
      </c>
      <c r="U1137" s="12"/>
      <c r="V1137" s="12"/>
      <c r="W1137" s="12"/>
      <c r="X1137" s="12"/>
      <c r="Y1137" s="12"/>
      <c r="Z1137" s="12"/>
      <c r="AA1137" s="12"/>
      <c r="AB1137" s="12"/>
      <c r="AC1137" s="12"/>
      <c r="AD1137" s="12"/>
      <c r="AE1137" s="12"/>
      <c r="AR1137" s="103" t="s">
        <v>304</v>
      </c>
      <c r="AT1137" s="103" t="s">
        <v>265</v>
      </c>
      <c r="AU1137" s="103" t="s">
        <v>80</v>
      </c>
      <c r="AY1137" s="5" t="s">
        <v>176</v>
      </c>
      <c r="BE1137" s="104">
        <f>IF(N1137="základní",J1137,0)</f>
        <v>0</v>
      </c>
      <c r="BF1137" s="104">
        <f>IF(N1137="snížená",J1137,0)</f>
        <v>0</v>
      </c>
      <c r="BG1137" s="104">
        <f>IF(N1137="zákl. přenesená",J1137,0)</f>
        <v>0</v>
      </c>
      <c r="BH1137" s="104">
        <f>IF(N1137="sníž. přenesená",J1137,0)</f>
        <v>0</v>
      </c>
      <c r="BI1137" s="104">
        <f>IF(N1137="nulová",J1137,0)</f>
        <v>0</v>
      </c>
      <c r="BJ1137" s="5" t="s">
        <v>76</v>
      </c>
      <c r="BK1137" s="104">
        <f>ROUND(I1137*H1137,2)</f>
        <v>0</v>
      </c>
      <c r="BL1137" s="5" t="s">
        <v>230</v>
      </c>
      <c r="BM1137" s="103" t="s">
        <v>1307</v>
      </c>
    </row>
    <row r="1138" spans="1:65" s="15" customFormat="1" ht="16.5" customHeight="1">
      <c r="A1138" s="12"/>
      <c r="B1138" s="13"/>
      <c r="C1138" s="92" t="s">
        <v>792</v>
      </c>
      <c r="D1138" s="92" t="s">
        <v>178</v>
      </c>
      <c r="E1138" s="93" t="s">
        <v>1308</v>
      </c>
      <c r="F1138" s="94" t="s">
        <v>1309</v>
      </c>
      <c r="G1138" s="95" t="s">
        <v>181</v>
      </c>
      <c r="H1138" s="96">
        <v>17.82</v>
      </c>
      <c r="I1138" s="1">
        <v>0</v>
      </c>
      <c r="J1138" s="97">
        <f>ROUND(I1138*H1138,2)</f>
        <v>0</v>
      </c>
      <c r="K1138" s="95" t="s">
        <v>182</v>
      </c>
      <c r="L1138" s="13"/>
      <c r="M1138" s="98" t="s">
        <v>1</v>
      </c>
      <c r="N1138" s="99" t="s">
        <v>37</v>
      </c>
      <c r="O1138" s="100"/>
      <c r="P1138" s="101">
        <f>O1138*H1138</f>
        <v>0</v>
      </c>
      <c r="Q1138" s="101">
        <v>0</v>
      </c>
      <c r="R1138" s="101">
        <f>Q1138*H1138</f>
        <v>0</v>
      </c>
      <c r="S1138" s="101">
        <v>0</v>
      </c>
      <c r="T1138" s="102">
        <f>S1138*H1138</f>
        <v>0</v>
      </c>
      <c r="U1138" s="12"/>
      <c r="V1138" s="12"/>
      <c r="W1138" s="12"/>
      <c r="X1138" s="12"/>
      <c r="Y1138" s="12"/>
      <c r="Z1138" s="12"/>
      <c r="AA1138" s="12"/>
      <c r="AB1138" s="12"/>
      <c r="AC1138" s="12"/>
      <c r="AD1138" s="12"/>
      <c r="AE1138" s="12"/>
      <c r="AR1138" s="103" t="s">
        <v>230</v>
      </c>
      <c r="AT1138" s="103" t="s">
        <v>178</v>
      </c>
      <c r="AU1138" s="103" t="s">
        <v>80</v>
      </c>
      <c r="AY1138" s="5" t="s">
        <v>176</v>
      </c>
      <c r="BE1138" s="104">
        <f>IF(N1138="základní",J1138,0)</f>
        <v>0</v>
      </c>
      <c r="BF1138" s="104">
        <f>IF(N1138="snížená",J1138,0)</f>
        <v>0</v>
      </c>
      <c r="BG1138" s="104">
        <f>IF(N1138="zákl. přenesená",J1138,0)</f>
        <v>0</v>
      </c>
      <c r="BH1138" s="104">
        <f>IF(N1138="sníž. přenesená",J1138,0)</f>
        <v>0</v>
      </c>
      <c r="BI1138" s="104">
        <f>IF(N1138="nulová",J1138,0)</f>
        <v>0</v>
      </c>
      <c r="BJ1138" s="5" t="s">
        <v>76</v>
      </c>
      <c r="BK1138" s="104">
        <f>ROUND(I1138*H1138,2)</f>
        <v>0</v>
      </c>
      <c r="BL1138" s="5" t="s">
        <v>230</v>
      </c>
      <c r="BM1138" s="103" t="s">
        <v>1310</v>
      </c>
    </row>
    <row r="1139" spans="2:51" s="167" customFormat="1" ht="12">
      <c r="B1139" s="168"/>
      <c r="D1139" s="105" t="s">
        <v>186</v>
      </c>
      <c r="E1139" s="169" t="s">
        <v>1</v>
      </c>
      <c r="F1139" s="170" t="s">
        <v>1311</v>
      </c>
      <c r="H1139" s="169" t="s">
        <v>1</v>
      </c>
      <c r="K1139" s="236"/>
      <c r="L1139" s="168"/>
      <c r="M1139" s="171"/>
      <c r="N1139" s="172"/>
      <c r="O1139" s="172"/>
      <c r="P1139" s="172"/>
      <c r="Q1139" s="172"/>
      <c r="R1139" s="172"/>
      <c r="S1139" s="172"/>
      <c r="T1139" s="173"/>
      <c r="AT1139" s="169" t="s">
        <v>186</v>
      </c>
      <c r="AU1139" s="169" t="s">
        <v>80</v>
      </c>
      <c r="AV1139" s="167" t="s">
        <v>76</v>
      </c>
      <c r="AW1139" s="167" t="s">
        <v>29</v>
      </c>
      <c r="AX1139" s="167" t="s">
        <v>72</v>
      </c>
      <c r="AY1139" s="169" t="s">
        <v>176</v>
      </c>
    </row>
    <row r="1140" spans="2:51" s="167" customFormat="1" ht="12">
      <c r="B1140" s="168"/>
      <c r="D1140" s="105" t="s">
        <v>186</v>
      </c>
      <c r="E1140" s="169" t="s">
        <v>1</v>
      </c>
      <c r="F1140" s="170" t="s">
        <v>1312</v>
      </c>
      <c r="H1140" s="169" t="s">
        <v>1</v>
      </c>
      <c r="K1140" s="236"/>
      <c r="L1140" s="168"/>
      <c r="M1140" s="171"/>
      <c r="N1140" s="172"/>
      <c r="O1140" s="172"/>
      <c r="P1140" s="172"/>
      <c r="Q1140" s="172"/>
      <c r="R1140" s="172"/>
      <c r="S1140" s="172"/>
      <c r="T1140" s="173"/>
      <c r="AT1140" s="169" t="s">
        <v>186</v>
      </c>
      <c r="AU1140" s="169" t="s">
        <v>80</v>
      </c>
      <c r="AV1140" s="167" t="s">
        <v>76</v>
      </c>
      <c r="AW1140" s="167" t="s">
        <v>29</v>
      </c>
      <c r="AX1140" s="167" t="s">
        <v>72</v>
      </c>
      <c r="AY1140" s="169" t="s">
        <v>176</v>
      </c>
    </row>
    <row r="1141" spans="2:51" s="174" customFormat="1" ht="12">
      <c r="B1141" s="175"/>
      <c r="D1141" s="105" t="s">
        <v>186</v>
      </c>
      <c r="E1141" s="176" t="s">
        <v>1</v>
      </c>
      <c r="F1141" s="177" t="s">
        <v>1313</v>
      </c>
      <c r="H1141" s="178">
        <v>17.82</v>
      </c>
      <c r="K1141" s="237"/>
      <c r="L1141" s="175"/>
      <c r="M1141" s="179"/>
      <c r="N1141" s="180"/>
      <c r="O1141" s="180"/>
      <c r="P1141" s="180"/>
      <c r="Q1141" s="180"/>
      <c r="R1141" s="180"/>
      <c r="S1141" s="180"/>
      <c r="T1141" s="181"/>
      <c r="AT1141" s="176" t="s">
        <v>186</v>
      </c>
      <c r="AU1141" s="176" t="s">
        <v>80</v>
      </c>
      <c r="AV1141" s="174" t="s">
        <v>80</v>
      </c>
      <c r="AW1141" s="174" t="s">
        <v>29</v>
      </c>
      <c r="AX1141" s="174" t="s">
        <v>72</v>
      </c>
      <c r="AY1141" s="176" t="s">
        <v>176</v>
      </c>
    </row>
    <row r="1142" spans="2:51" s="182" customFormat="1" ht="12">
      <c r="B1142" s="183"/>
      <c r="D1142" s="105" t="s">
        <v>186</v>
      </c>
      <c r="E1142" s="184" t="s">
        <v>1</v>
      </c>
      <c r="F1142" s="185" t="s">
        <v>191</v>
      </c>
      <c r="H1142" s="186">
        <v>17.82</v>
      </c>
      <c r="K1142" s="238"/>
      <c r="L1142" s="183"/>
      <c r="M1142" s="187"/>
      <c r="N1142" s="188"/>
      <c r="O1142" s="188"/>
      <c r="P1142" s="188"/>
      <c r="Q1142" s="188"/>
      <c r="R1142" s="188"/>
      <c r="S1142" s="188"/>
      <c r="T1142" s="189"/>
      <c r="AT1142" s="184" t="s">
        <v>186</v>
      </c>
      <c r="AU1142" s="184" t="s">
        <v>80</v>
      </c>
      <c r="AV1142" s="182" t="s">
        <v>86</v>
      </c>
      <c r="AW1142" s="182" t="s">
        <v>29</v>
      </c>
      <c r="AX1142" s="182" t="s">
        <v>76</v>
      </c>
      <c r="AY1142" s="184" t="s">
        <v>176</v>
      </c>
    </row>
    <row r="1143" spans="1:65" s="15" customFormat="1" ht="16.5" customHeight="1">
      <c r="A1143" s="12"/>
      <c r="B1143" s="13"/>
      <c r="C1143" s="92" t="s">
        <v>1314</v>
      </c>
      <c r="D1143" s="92" t="s">
        <v>178</v>
      </c>
      <c r="E1143" s="93" t="s">
        <v>1315</v>
      </c>
      <c r="F1143" s="94" t="s">
        <v>1316</v>
      </c>
      <c r="G1143" s="95" t="s">
        <v>181</v>
      </c>
      <c r="H1143" s="96">
        <v>23.906</v>
      </c>
      <c r="I1143" s="1">
        <v>0</v>
      </c>
      <c r="J1143" s="97">
        <f>ROUND(I1143*H1143,2)</f>
        <v>0</v>
      </c>
      <c r="K1143" s="95" t="s">
        <v>182</v>
      </c>
      <c r="L1143" s="13"/>
      <c r="M1143" s="98" t="s">
        <v>1</v>
      </c>
      <c r="N1143" s="99" t="s">
        <v>37</v>
      </c>
      <c r="O1143" s="100"/>
      <c r="P1143" s="101">
        <f>O1143*H1143</f>
        <v>0</v>
      </c>
      <c r="Q1143" s="101">
        <v>0</v>
      </c>
      <c r="R1143" s="101">
        <f>Q1143*H1143</f>
        <v>0</v>
      </c>
      <c r="S1143" s="101">
        <v>0</v>
      </c>
      <c r="T1143" s="102">
        <f>S1143*H1143</f>
        <v>0</v>
      </c>
      <c r="U1143" s="12"/>
      <c r="V1143" s="12"/>
      <c r="W1143" s="12"/>
      <c r="X1143" s="12"/>
      <c r="Y1143" s="12"/>
      <c r="Z1143" s="12"/>
      <c r="AA1143" s="12"/>
      <c r="AB1143" s="12"/>
      <c r="AC1143" s="12"/>
      <c r="AD1143" s="12"/>
      <c r="AE1143" s="12"/>
      <c r="AR1143" s="103" t="s">
        <v>230</v>
      </c>
      <c r="AT1143" s="103" t="s">
        <v>178</v>
      </c>
      <c r="AU1143" s="103" t="s">
        <v>80</v>
      </c>
      <c r="AY1143" s="5" t="s">
        <v>176</v>
      </c>
      <c r="BE1143" s="104">
        <f>IF(N1143="základní",J1143,0)</f>
        <v>0</v>
      </c>
      <c r="BF1143" s="104">
        <f>IF(N1143="snížená",J1143,0)</f>
        <v>0</v>
      </c>
      <c r="BG1143" s="104">
        <f>IF(N1143="zákl. přenesená",J1143,0)</f>
        <v>0</v>
      </c>
      <c r="BH1143" s="104">
        <f>IF(N1143="sníž. přenesená",J1143,0)</f>
        <v>0</v>
      </c>
      <c r="BI1143" s="104">
        <f>IF(N1143="nulová",J1143,0)</f>
        <v>0</v>
      </c>
      <c r="BJ1143" s="5" t="s">
        <v>76</v>
      </c>
      <c r="BK1143" s="104">
        <f>ROUND(I1143*H1143,2)</f>
        <v>0</v>
      </c>
      <c r="BL1143" s="5" t="s">
        <v>230</v>
      </c>
      <c r="BM1143" s="103" t="s">
        <v>1317</v>
      </c>
    </row>
    <row r="1144" spans="2:51" s="167" customFormat="1" ht="12">
      <c r="B1144" s="168"/>
      <c r="D1144" s="105" t="s">
        <v>186</v>
      </c>
      <c r="E1144" s="169" t="s">
        <v>1</v>
      </c>
      <c r="F1144" s="170" t="s">
        <v>1318</v>
      </c>
      <c r="H1144" s="169" t="s">
        <v>1</v>
      </c>
      <c r="K1144" s="236"/>
      <c r="L1144" s="168"/>
      <c r="M1144" s="171"/>
      <c r="N1144" s="172"/>
      <c r="O1144" s="172"/>
      <c r="P1144" s="172"/>
      <c r="Q1144" s="172"/>
      <c r="R1144" s="172"/>
      <c r="S1144" s="172"/>
      <c r="T1144" s="173"/>
      <c r="AT1144" s="169" t="s">
        <v>186</v>
      </c>
      <c r="AU1144" s="169" t="s">
        <v>80</v>
      </c>
      <c r="AV1144" s="167" t="s">
        <v>76</v>
      </c>
      <c r="AW1144" s="167" t="s">
        <v>29</v>
      </c>
      <c r="AX1144" s="167" t="s">
        <v>72</v>
      </c>
      <c r="AY1144" s="169" t="s">
        <v>176</v>
      </c>
    </row>
    <row r="1145" spans="2:51" s="174" customFormat="1" ht="12">
      <c r="B1145" s="175"/>
      <c r="D1145" s="105" t="s">
        <v>186</v>
      </c>
      <c r="E1145" s="176" t="s">
        <v>1</v>
      </c>
      <c r="F1145" s="177" t="s">
        <v>1319</v>
      </c>
      <c r="H1145" s="178">
        <v>7.997</v>
      </c>
      <c r="K1145" s="237"/>
      <c r="L1145" s="175"/>
      <c r="M1145" s="179"/>
      <c r="N1145" s="180"/>
      <c r="O1145" s="180"/>
      <c r="P1145" s="180"/>
      <c r="Q1145" s="180"/>
      <c r="R1145" s="180"/>
      <c r="S1145" s="180"/>
      <c r="T1145" s="181"/>
      <c r="AT1145" s="176" t="s">
        <v>186</v>
      </c>
      <c r="AU1145" s="176" t="s">
        <v>80</v>
      </c>
      <c r="AV1145" s="174" t="s">
        <v>80</v>
      </c>
      <c r="AW1145" s="174" t="s">
        <v>29</v>
      </c>
      <c r="AX1145" s="174" t="s">
        <v>72</v>
      </c>
      <c r="AY1145" s="176" t="s">
        <v>176</v>
      </c>
    </row>
    <row r="1146" spans="2:51" s="174" customFormat="1" ht="12">
      <c r="B1146" s="175"/>
      <c r="D1146" s="105" t="s">
        <v>186</v>
      </c>
      <c r="E1146" s="176" t="s">
        <v>1</v>
      </c>
      <c r="F1146" s="177" t="s">
        <v>1320</v>
      </c>
      <c r="H1146" s="178">
        <v>13.289</v>
      </c>
      <c r="K1146" s="237"/>
      <c r="L1146" s="175"/>
      <c r="M1146" s="179"/>
      <c r="N1146" s="180"/>
      <c r="O1146" s="180"/>
      <c r="P1146" s="180"/>
      <c r="Q1146" s="180"/>
      <c r="R1146" s="180"/>
      <c r="S1146" s="180"/>
      <c r="T1146" s="181"/>
      <c r="AT1146" s="176" t="s">
        <v>186</v>
      </c>
      <c r="AU1146" s="176" t="s">
        <v>80</v>
      </c>
      <c r="AV1146" s="174" t="s">
        <v>80</v>
      </c>
      <c r="AW1146" s="174" t="s">
        <v>29</v>
      </c>
      <c r="AX1146" s="174" t="s">
        <v>72</v>
      </c>
      <c r="AY1146" s="176" t="s">
        <v>176</v>
      </c>
    </row>
    <row r="1147" spans="2:51" s="174" customFormat="1" ht="12">
      <c r="B1147" s="175"/>
      <c r="D1147" s="105" t="s">
        <v>186</v>
      </c>
      <c r="E1147" s="176" t="s">
        <v>1</v>
      </c>
      <c r="F1147" s="177" t="s">
        <v>1321</v>
      </c>
      <c r="H1147" s="178">
        <v>2.62</v>
      </c>
      <c r="K1147" s="237"/>
      <c r="L1147" s="175"/>
      <c r="M1147" s="179"/>
      <c r="N1147" s="180"/>
      <c r="O1147" s="180"/>
      <c r="P1147" s="180"/>
      <c r="Q1147" s="180"/>
      <c r="R1147" s="180"/>
      <c r="S1147" s="180"/>
      <c r="T1147" s="181"/>
      <c r="AT1147" s="176" t="s">
        <v>186</v>
      </c>
      <c r="AU1147" s="176" t="s">
        <v>80</v>
      </c>
      <c r="AV1147" s="174" t="s">
        <v>80</v>
      </c>
      <c r="AW1147" s="174" t="s">
        <v>29</v>
      </c>
      <c r="AX1147" s="174" t="s">
        <v>72</v>
      </c>
      <c r="AY1147" s="176" t="s">
        <v>176</v>
      </c>
    </row>
    <row r="1148" spans="2:51" s="182" customFormat="1" ht="12">
      <c r="B1148" s="183"/>
      <c r="D1148" s="105" t="s">
        <v>186</v>
      </c>
      <c r="E1148" s="184" t="s">
        <v>1</v>
      </c>
      <c r="F1148" s="185" t="s">
        <v>191</v>
      </c>
      <c r="H1148" s="186">
        <v>23.906000000000002</v>
      </c>
      <c r="K1148" s="238"/>
      <c r="L1148" s="183"/>
      <c r="M1148" s="187"/>
      <c r="N1148" s="188"/>
      <c r="O1148" s="188"/>
      <c r="P1148" s="188"/>
      <c r="Q1148" s="188"/>
      <c r="R1148" s="188"/>
      <c r="S1148" s="188"/>
      <c r="T1148" s="189"/>
      <c r="AT1148" s="184" t="s">
        <v>186</v>
      </c>
      <c r="AU1148" s="184" t="s">
        <v>80</v>
      </c>
      <c r="AV1148" s="182" t="s">
        <v>86</v>
      </c>
      <c r="AW1148" s="182" t="s">
        <v>29</v>
      </c>
      <c r="AX1148" s="182" t="s">
        <v>76</v>
      </c>
      <c r="AY1148" s="184" t="s">
        <v>176</v>
      </c>
    </row>
    <row r="1149" spans="1:65" s="15" customFormat="1" ht="24.2" customHeight="1">
      <c r="A1149" s="12"/>
      <c r="B1149" s="13"/>
      <c r="C1149" s="190" t="s">
        <v>799</v>
      </c>
      <c r="D1149" s="190" t="s">
        <v>265</v>
      </c>
      <c r="E1149" s="191" t="s">
        <v>1322</v>
      </c>
      <c r="F1149" s="192" t="s">
        <v>1323</v>
      </c>
      <c r="G1149" s="193" t="s">
        <v>259</v>
      </c>
      <c r="H1149" s="194">
        <v>3</v>
      </c>
      <c r="I1149" s="2">
        <v>0</v>
      </c>
      <c r="J1149" s="195">
        <f aca="true" t="shared" si="0" ref="J1149:J1154">ROUND(I1149*H1149,2)</f>
        <v>0</v>
      </c>
      <c r="K1149" s="193" t="s">
        <v>1898</v>
      </c>
      <c r="L1149" s="196"/>
      <c r="M1149" s="197" t="s">
        <v>1</v>
      </c>
      <c r="N1149" s="198" t="s">
        <v>37</v>
      </c>
      <c r="O1149" s="100"/>
      <c r="P1149" s="101">
        <f aca="true" t="shared" si="1" ref="P1149:P1154">O1149*H1149</f>
        <v>0</v>
      </c>
      <c r="Q1149" s="101">
        <v>0</v>
      </c>
      <c r="R1149" s="101">
        <f aca="true" t="shared" si="2" ref="R1149:R1154">Q1149*H1149</f>
        <v>0</v>
      </c>
      <c r="S1149" s="101">
        <v>0</v>
      </c>
      <c r="T1149" s="102">
        <f aca="true" t="shared" si="3" ref="T1149:T1154">S1149*H1149</f>
        <v>0</v>
      </c>
      <c r="U1149" s="12"/>
      <c r="V1149" s="12"/>
      <c r="W1149" s="12"/>
      <c r="X1149" s="12"/>
      <c r="Y1149" s="12"/>
      <c r="Z1149" s="12"/>
      <c r="AA1149" s="12"/>
      <c r="AB1149" s="12"/>
      <c r="AC1149" s="12"/>
      <c r="AD1149" s="12"/>
      <c r="AE1149" s="12"/>
      <c r="AR1149" s="103" t="s">
        <v>304</v>
      </c>
      <c r="AT1149" s="103" t="s">
        <v>265</v>
      </c>
      <c r="AU1149" s="103" t="s">
        <v>80</v>
      </c>
      <c r="AY1149" s="5" t="s">
        <v>176</v>
      </c>
      <c r="BE1149" s="104">
        <f aca="true" t="shared" si="4" ref="BE1149:BE1154">IF(N1149="základní",J1149,0)</f>
        <v>0</v>
      </c>
      <c r="BF1149" s="104">
        <f aca="true" t="shared" si="5" ref="BF1149:BF1154">IF(N1149="snížená",J1149,0)</f>
        <v>0</v>
      </c>
      <c r="BG1149" s="104">
        <f aca="true" t="shared" si="6" ref="BG1149:BG1154">IF(N1149="zákl. přenesená",J1149,0)</f>
        <v>0</v>
      </c>
      <c r="BH1149" s="104">
        <f aca="true" t="shared" si="7" ref="BH1149:BH1154">IF(N1149="sníž. přenesená",J1149,0)</f>
        <v>0</v>
      </c>
      <c r="BI1149" s="104">
        <f aca="true" t="shared" si="8" ref="BI1149:BI1154">IF(N1149="nulová",J1149,0)</f>
        <v>0</v>
      </c>
      <c r="BJ1149" s="5" t="s">
        <v>76</v>
      </c>
      <c r="BK1149" s="104">
        <f aca="true" t="shared" si="9" ref="BK1149:BK1154">ROUND(I1149*H1149,2)</f>
        <v>0</v>
      </c>
      <c r="BL1149" s="5" t="s">
        <v>230</v>
      </c>
      <c r="BM1149" s="103" t="s">
        <v>1324</v>
      </c>
    </row>
    <row r="1150" spans="1:65" s="15" customFormat="1" ht="24.2" customHeight="1">
      <c r="A1150" s="12"/>
      <c r="B1150" s="13"/>
      <c r="C1150" s="190" t="s">
        <v>1325</v>
      </c>
      <c r="D1150" s="190" t="s">
        <v>265</v>
      </c>
      <c r="E1150" s="191" t="s">
        <v>1326</v>
      </c>
      <c r="F1150" s="192" t="s">
        <v>1327</v>
      </c>
      <c r="G1150" s="193" t="s">
        <v>259</v>
      </c>
      <c r="H1150" s="194">
        <v>3</v>
      </c>
      <c r="I1150" s="2">
        <v>0</v>
      </c>
      <c r="J1150" s="195">
        <f t="shared" si="0"/>
        <v>0</v>
      </c>
      <c r="K1150" s="193" t="s">
        <v>1898</v>
      </c>
      <c r="L1150" s="196"/>
      <c r="M1150" s="197" t="s">
        <v>1</v>
      </c>
      <c r="N1150" s="198" t="s">
        <v>37</v>
      </c>
      <c r="O1150" s="100"/>
      <c r="P1150" s="101">
        <f t="shared" si="1"/>
        <v>0</v>
      </c>
      <c r="Q1150" s="101">
        <v>0</v>
      </c>
      <c r="R1150" s="101">
        <f t="shared" si="2"/>
        <v>0</v>
      </c>
      <c r="S1150" s="101">
        <v>0</v>
      </c>
      <c r="T1150" s="102">
        <f t="shared" si="3"/>
        <v>0</v>
      </c>
      <c r="U1150" s="12"/>
      <c r="V1150" s="12"/>
      <c r="W1150" s="12"/>
      <c r="X1150" s="12"/>
      <c r="Y1150" s="12"/>
      <c r="Z1150" s="12"/>
      <c r="AA1150" s="12"/>
      <c r="AB1150" s="12"/>
      <c r="AC1150" s="12"/>
      <c r="AD1150" s="12"/>
      <c r="AE1150" s="12"/>
      <c r="AR1150" s="103" t="s">
        <v>304</v>
      </c>
      <c r="AT1150" s="103" t="s">
        <v>265</v>
      </c>
      <c r="AU1150" s="103" t="s">
        <v>80</v>
      </c>
      <c r="AY1150" s="5" t="s">
        <v>176</v>
      </c>
      <c r="BE1150" s="104">
        <f t="shared" si="4"/>
        <v>0</v>
      </c>
      <c r="BF1150" s="104">
        <f t="shared" si="5"/>
        <v>0</v>
      </c>
      <c r="BG1150" s="104">
        <f t="shared" si="6"/>
        <v>0</v>
      </c>
      <c r="BH1150" s="104">
        <f t="shared" si="7"/>
        <v>0</v>
      </c>
      <c r="BI1150" s="104">
        <f t="shared" si="8"/>
        <v>0</v>
      </c>
      <c r="BJ1150" s="5" t="s">
        <v>76</v>
      </c>
      <c r="BK1150" s="104">
        <f t="shared" si="9"/>
        <v>0</v>
      </c>
      <c r="BL1150" s="5" t="s">
        <v>230</v>
      </c>
      <c r="BM1150" s="103" t="s">
        <v>1328</v>
      </c>
    </row>
    <row r="1151" spans="1:65" s="15" customFormat="1" ht="24.2" customHeight="1">
      <c r="A1151" s="12"/>
      <c r="B1151" s="13"/>
      <c r="C1151" s="190" t="s">
        <v>805</v>
      </c>
      <c r="D1151" s="190" t="s">
        <v>265</v>
      </c>
      <c r="E1151" s="191" t="s">
        <v>1329</v>
      </c>
      <c r="F1151" s="192" t="s">
        <v>1330</v>
      </c>
      <c r="G1151" s="193" t="s">
        <v>259</v>
      </c>
      <c r="H1151" s="194">
        <v>1</v>
      </c>
      <c r="I1151" s="2">
        <v>0</v>
      </c>
      <c r="J1151" s="195">
        <f t="shared" si="0"/>
        <v>0</v>
      </c>
      <c r="K1151" s="193" t="s">
        <v>1898</v>
      </c>
      <c r="L1151" s="196"/>
      <c r="M1151" s="197" t="s">
        <v>1</v>
      </c>
      <c r="N1151" s="198" t="s">
        <v>37</v>
      </c>
      <c r="O1151" s="100"/>
      <c r="P1151" s="101">
        <f t="shared" si="1"/>
        <v>0</v>
      </c>
      <c r="Q1151" s="101">
        <v>0</v>
      </c>
      <c r="R1151" s="101">
        <f t="shared" si="2"/>
        <v>0</v>
      </c>
      <c r="S1151" s="101">
        <v>0</v>
      </c>
      <c r="T1151" s="102">
        <f t="shared" si="3"/>
        <v>0</v>
      </c>
      <c r="U1151" s="12"/>
      <c r="V1151" s="12"/>
      <c r="W1151" s="12"/>
      <c r="X1151" s="12"/>
      <c r="Y1151" s="12"/>
      <c r="Z1151" s="12"/>
      <c r="AA1151" s="12"/>
      <c r="AB1151" s="12"/>
      <c r="AC1151" s="12"/>
      <c r="AD1151" s="12"/>
      <c r="AE1151" s="12"/>
      <c r="AR1151" s="103" t="s">
        <v>304</v>
      </c>
      <c r="AT1151" s="103" t="s">
        <v>265</v>
      </c>
      <c r="AU1151" s="103" t="s">
        <v>80</v>
      </c>
      <c r="AY1151" s="5" t="s">
        <v>176</v>
      </c>
      <c r="BE1151" s="104">
        <f t="shared" si="4"/>
        <v>0</v>
      </c>
      <c r="BF1151" s="104">
        <f t="shared" si="5"/>
        <v>0</v>
      </c>
      <c r="BG1151" s="104">
        <f t="shared" si="6"/>
        <v>0</v>
      </c>
      <c r="BH1151" s="104">
        <f t="shared" si="7"/>
        <v>0</v>
      </c>
      <c r="BI1151" s="104">
        <f t="shared" si="8"/>
        <v>0</v>
      </c>
      <c r="BJ1151" s="5" t="s">
        <v>76</v>
      </c>
      <c r="BK1151" s="104">
        <f t="shared" si="9"/>
        <v>0</v>
      </c>
      <c r="BL1151" s="5" t="s">
        <v>230</v>
      </c>
      <c r="BM1151" s="103" t="s">
        <v>1331</v>
      </c>
    </row>
    <row r="1152" spans="1:65" s="15" customFormat="1" ht="16.5" customHeight="1">
      <c r="A1152" s="12"/>
      <c r="B1152" s="13"/>
      <c r="C1152" s="92" t="s">
        <v>1332</v>
      </c>
      <c r="D1152" s="92" t="s">
        <v>178</v>
      </c>
      <c r="E1152" s="93" t="s">
        <v>1333</v>
      </c>
      <c r="F1152" s="94" t="s">
        <v>1334</v>
      </c>
      <c r="G1152" s="95" t="s">
        <v>259</v>
      </c>
      <c r="H1152" s="96">
        <v>2</v>
      </c>
      <c r="I1152" s="1">
        <v>0</v>
      </c>
      <c r="J1152" s="97">
        <f t="shared" si="0"/>
        <v>0</v>
      </c>
      <c r="K1152" s="95" t="s">
        <v>1898</v>
      </c>
      <c r="L1152" s="13"/>
      <c r="M1152" s="98" t="s">
        <v>1</v>
      </c>
      <c r="N1152" s="99" t="s">
        <v>37</v>
      </c>
      <c r="O1152" s="100"/>
      <c r="P1152" s="101">
        <f t="shared" si="1"/>
        <v>0</v>
      </c>
      <c r="Q1152" s="101">
        <v>0</v>
      </c>
      <c r="R1152" s="101">
        <f t="shared" si="2"/>
        <v>0</v>
      </c>
      <c r="S1152" s="101">
        <v>0</v>
      </c>
      <c r="T1152" s="102">
        <f t="shared" si="3"/>
        <v>0</v>
      </c>
      <c r="U1152" s="12"/>
      <c r="V1152" s="12"/>
      <c r="W1152" s="12"/>
      <c r="X1152" s="12"/>
      <c r="Y1152" s="12"/>
      <c r="Z1152" s="12"/>
      <c r="AA1152" s="12"/>
      <c r="AB1152" s="12"/>
      <c r="AC1152" s="12"/>
      <c r="AD1152" s="12"/>
      <c r="AE1152" s="12"/>
      <c r="AR1152" s="103" t="s">
        <v>230</v>
      </c>
      <c r="AT1152" s="103" t="s">
        <v>178</v>
      </c>
      <c r="AU1152" s="103" t="s">
        <v>80</v>
      </c>
      <c r="AY1152" s="5" t="s">
        <v>176</v>
      </c>
      <c r="BE1152" s="104">
        <f t="shared" si="4"/>
        <v>0</v>
      </c>
      <c r="BF1152" s="104">
        <f t="shared" si="5"/>
        <v>0</v>
      </c>
      <c r="BG1152" s="104">
        <f t="shared" si="6"/>
        <v>0</v>
      </c>
      <c r="BH1152" s="104">
        <f t="shared" si="7"/>
        <v>0</v>
      </c>
      <c r="BI1152" s="104">
        <f t="shared" si="8"/>
        <v>0</v>
      </c>
      <c r="BJ1152" s="5" t="s">
        <v>76</v>
      </c>
      <c r="BK1152" s="104">
        <f t="shared" si="9"/>
        <v>0</v>
      </c>
      <c r="BL1152" s="5" t="s">
        <v>230</v>
      </c>
      <c r="BM1152" s="103" t="s">
        <v>1335</v>
      </c>
    </row>
    <row r="1153" spans="1:65" s="15" customFormat="1" ht="24.2" customHeight="1">
      <c r="A1153" s="12"/>
      <c r="B1153" s="13"/>
      <c r="C1153" s="190" t="s">
        <v>813</v>
      </c>
      <c r="D1153" s="190" t="s">
        <v>265</v>
      </c>
      <c r="E1153" s="191" t="s">
        <v>1336</v>
      </c>
      <c r="F1153" s="192" t="s">
        <v>1337</v>
      </c>
      <c r="G1153" s="193" t="s">
        <v>259</v>
      </c>
      <c r="H1153" s="194">
        <v>2</v>
      </c>
      <c r="I1153" s="2">
        <v>0</v>
      </c>
      <c r="J1153" s="195">
        <f t="shared" si="0"/>
        <v>0</v>
      </c>
      <c r="K1153" s="193" t="s">
        <v>1898</v>
      </c>
      <c r="L1153" s="196"/>
      <c r="M1153" s="197" t="s">
        <v>1</v>
      </c>
      <c r="N1153" s="198" t="s">
        <v>37</v>
      </c>
      <c r="O1153" s="100"/>
      <c r="P1153" s="101">
        <f t="shared" si="1"/>
        <v>0</v>
      </c>
      <c r="Q1153" s="101">
        <v>0</v>
      </c>
      <c r="R1153" s="101">
        <f t="shared" si="2"/>
        <v>0</v>
      </c>
      <c r="S1153" s="101">
        <v>0</v>
      </c>
      <c r="T1153" s="102">
        <f t="shared" si="3"/>
        <v>0</v>
      </c>
      <c r="U1153" s="12"/>
      <c r="V1153" s="12"/>
      <c r="W1153" s="12"/>
      <c r="X1153" s="12"/>
      <c r="Y1153" s="12"/>
      <c r="Z1153" s="12"/>
      <c r="AA1153" s="12"/>
      <c r="AB1153" s="12"/>
      <c r="AC1153" s="12"/>
      <c r="AD1153" s="12"/>
      <c r="AE1153" s="12"/>
      <c r="AR1153" s="103" t="s">
        <v>304</v>
      </c>
      <c r="AT1153" s="103" t="s">
        <v>265</v>
      </c>
      <c r="AU1153" s="103" t="s">
        <v>80</v>
      </c>
      <c r="AY1153" s="5" t="s">
        <v>176</v>
      </c>
      <c r="BE1153" s="104">
        <f t="shared" si="4"/>
        <v>0</v>
      </c>
      <c r="BF1153" s="104">
        <f t="shared" si="5"/>
        <v>0</v>
      </c>
      <c r="BG1153" s="104">
        <f t="shared" si="6"/>
        <v>0</v>
      </c>
      <c r="BH1153" s="104">
        <f t="shared" si="7"/>
        <v>0</v>
      </c>
      <c r="BI1153" s="104">
        <f t="shared" si="8"/>
        <v>0</v>
      </c>
      <c r="BJ1153" s="5" t="s">
        <v>76</v>
      </c>
      <c r="BK1153" s="104">
        <f t="shared" si="9"/>
        <v>0</v>
      </c>
      <c r="BL1153" s="5" t="s">
        <v>230</v>
      </c>
      <c r="BM1153" s="103" t="s">
        <v>1338</v>
      </c>
    </row>
    <row r="1154" spans="1:65" s="15" customFormat="1" ht="16.5" customHeight="1">
      <c r="A1154" s="12"/>
      <c r="B1154" s="13"/>
      <c r="C1154" s="92" t="s">
        <v>1339</v>
      </c>
      <c r="D1154" s="92" t="s">
        <v>178</v>
      </c>
      <c r="E1154" s="93" t="s">
        <v>1340</v>
      </c>
      <c r="F1154" s="94" t="s">
        <v>1341</v>
      </c>
      <c r="G1154" s="95" t="s">
        <v>328</v>
      </c>
      <c r="H1154" s="96">
        <v>33.6</v>
      </c>
      <c r="I1154" s="1">
        <v>0</v>
      </c>
      <c r="J1154" s="97">
        <f t="shared" si="0"/>
        <v>0</v>
      </c>
      <c r="K1154" s="95" t="s">
        <v>182</v>
      </c>
      <c r="L1154" s="13"/>
      <c r="M1154" s="98" t="s">
        <v>1</v>
      </c>
      <c r="N1154" s="99" t="s">
        <v>37</v>
      </c>
      <c r="O1154" s="100"/>
      <c r="P1154" s="101">
        <f t="shared" si="1"/>
        <v>0</v>
      </c>
      <c r="Q1154" s="101">
        <v>0</v>
      </c>
      <c r="R1154" s="101">
        <f t="shared" si="2"/>
        <v>0</v>
      </c>
      <c r="S1154" s="101">
        <v>0</v>
      </c>
      <c r="T1154" s="102">
        <f t="shared" si="3"/>
        <v>0</v>
      </c>
      <c r="U1154" s="12"/>
      <c r="V1154" s="12"/>
      <c r="W1154" s="12"/>
      <c r="X1154" s="12"/>
      <c r="Y1154" s="12"/>
      <c r="Z1154" s="12"/>
      <c r="AA1154" s="12"/>
      <c r="AB1154" s="12"/>
      <c r="AC1154" s="12"/>
      <c r="AD1154" s="12"/>
      <c r="AE1154" s="12"/>
      <c r="AR1154" s="103" t="s">
        <v>230</v>
      </c>
      <c r="AT1154" s="103" t="s">
        <v>178</v>
      </c>
      <c r="AU1154" s="103" t="s">
        <v>80</v>
      </c>
      <c r="AY1154" s="5" t="s">
        <v>176</v>
      </c>
      <c r="BE1154" s="104">
        <f t="shared" si="4"/>
        <v>0</v>
      </c>
      <c r="BF1154" s="104">
        <f t="shared" si="5"/>
        <v>0</v>
      </c>
      <c r="BG1154" s="104">
        <f t="shared" si="6"/>
        <v>0</v>
      </c>
      <c r="BH1154" s="104">
        <f t="shared" si="7"/>
        <v>0</v>
      </c>
      <c r="BI1154" s="104">
        <f t="shared" si="8"/>
        <v>0</v>
      </c>
      <c r="BJ1154" s="5" t="s">
        <v>76</v>
      </c>
      <c r="BK1154" s="104">
        <f t="shared" si="9"/>
        <v>0</v>
      </c>
      <c r="BL1154" s="5" t="s">
        <v>230</v>
      </c>
      <c r="BM1154" s="103" t="s">
        <v>1342</v>
      </c>
    </row>
    <row r="1155" spans="2:51" s="167" customFormat="1" ht="12">
      <c r="B1155" s="168"/>
      <c r="D1155" s="105" t="s">
        <v>186</v>
      </c>
      <c r="E1155" s="169" t="s">
        <v>1</v>
      </c>
      <c r="F1155" s="170" t="s">
        <v>1343</v>
      </c>
      <c r="H1155" s="169" t="s">
        <v>1</v>
      </c>
      <c r="K1155" s="236"/>
      <c r="L1155" s="168"/>
      <c r="M1155" s="171"/>
      <c r="N1155" s="172"/>
      <c r="O1155" s="172"/>
      <c r="P1155" s="172"/>
      <c r="Q1155" s="172"/>
      <c r="R1155" s="172"/>
      <c r="S1155" s="172"/>
      <c r="T1155" s="173"/>
      <c r="AT1155" s="169" t="s">
        <v>186</v>
      </c>
      <c r="AU1155" s="169" t="s">
        <v>80</v>
      </c>
      <c r="AV1155" s="167" t="s">
        <v>76</v>
      </c>
      <c r="AW1155" s="167" t="s">
        <v>29</v>
      </c>
      <c r="AX1155" s="167" t="s">
        <v>72</v>
      </c>
      <c r="AY1155" s="169" t="s">
        <v>176</v>
      </c>
    </row>
    <row r="1156" spans="2:51" s="174" customFormat="1" ht="12">
      <c r="B1156" s="175"/>
      <c r="D1156" s="105" t="s">
        <v>186</v>
      </c>
      <c r="E1156" s="176" t="s">
        <v>1</v>
      </c>
      <c r="F1156" s="177" t="s">
        <v>1344</v>
      </c>
      <c r="H1156" s="178">
        <v>6.41</v>
      </c>
      <c r="K1156" s="237"/>
      <c r="L1156" s="175"/>
      <c r="M1156" s="179"/>
      <c r="N1156" s="180"/>
      <c r="O1156" s="180"/>
      <c r="P1156" s="180"/>
      <c r="Q1156" s="180"/>
      <c r="R1156" s="180"/>
      <c r="S1156" s="180"/>
      <c r="T1156" s="181"/>
      <c r="AT1156" s="176" t="s">
        <v>186</v>
      </c>
      <c r="AU1156" s="176" t="s">
        <v>80</v>
      </c>
      <c r="AV1156" s="174" t="s">
        <v>80</v>
      </c>
      <c r="AW1156" s="174" t="s">
        <v>29</v>
      </c>
      <c r="AX1156" s="174" t="s">
        <v>72</v>
      </c>
      <c r="AY1156" s="176" t="s">
        <v>176</v>
      </c>
    </row>
    <row r="1157" spans="2:51" s="174" customFormat="1" ht="12">
      <c r="B1157" s="175"/>
      <c r="D1157" s="105" t="s">
        <v>186</v>
      </c>
      <c r="E1157" s="176" t="s">
        <v>1</v>
      </c>
      <c r="F1157" s="177" t="s">
        <v>1345</v>
      </c>
      <c r="H1157" s="178">
        <v>12.54</v>
      </c>
      <c r="K1157" s="237"/>
      <c r="L1157" s="175"/>
      <c r="M1157" s="179"/>
      <c r="N1157" s="180"/>
      <c r="O1157" s="180"/>
      <c r="P1157" s="180"/>
      <c r="Q1157" s="180"/>
      <c r="R1157" s="180"/>
      <c r="S1157" s="180"/>
      <c r="T1157" s="181"/>
      <c r="AT1157" s="176" t="s">
        <v>186</v>
      </c>
      <c r="AU1157" s="176" t="s">
        <v>80</v>
      </c>
      <c r="AV1157" s="174" t="s">
        <v>80</v>
      </c>
      <c r="AW1157" s="174" t="s">
        <v>29</v>
      </c>
      <c r="AX1157" s="174" t="s">
        <v>72</v>
      </c>
      <c r="AY1157" s="176" t="s">
        <v>176</v>
      </c>
    </row>
    <row r="1158" spans="2:51" s="174" customFormat="1" ht="12">
      <c r="B1158" s="175"/>
      <c r="D1158" s="105" t="s">
        <v>186</v>
      </c>
      <c r="E1158" s="176" t="s">
        <v>1</v>
      </c>
      <c r="F1158" s="177" t="s">
        <v>1346</v>
      </c>
      <c r="H1158" s="178">
        <v>14.65</v>
      </c>
      <c r="K1158" s="237"/>
      <c r="L1158" s="175"/>
      <c r="M1158" s="179"/>
      <c r="N1158" s="180"/>
      <c r="O1158" s="180"/>
      <c r="P1158" s="180"/>
      <c r="Q1158" s="180"/>
      <c r="R1158" s="180"/>
      <c r="S1158" s="180"/>
      <c r="T1158" s="181"/>
      <c r="AT1158" s="176" t="s">
        <v>186</v>
      </c>
      <c r="AU1158" s="176" t="s">
        <v>80</v>
      </c>
      <c r="AV1158" s="174" t="s">
        <v>80</v>
      </c>
      <c r="AW1158" s="174" t="s">
        <v>29</v>
      </c>
      <c r="AX1158" s="174" t="s">
        <v>72</v>
      </c>
      <c r="AY1158" s="176" t="s">
        <v>176</v>
      </c>
    </row>
    <row r="1159" spans="2:51" s="182" customFormat="1" ht="12">
      <c r="B1159" s="183"/>
      <c r="D1159" s="105" t="s">
        <v>186</v>
      </c>
      <c r="E1159" s="184" t="s">
        <v>1</v>
      </c>
      <c r="F1159" s="185" t="s">
        <v>191</v>
      </c>
      <c r="H1159" s="186">
        <v>33.6</v>
      </c>
      <c r="K1159" s="238"/>
      <c r="L1159" s="183"/>
      <c r="M1159" s="187"/>
      <c r="N1159" s="188"/>
      <c r="O1159" s="188"/>
      <c r="P1159" s="188"/>
      <c r="Q1159" s="188"/>
      <c r="R1159" s="188"/>
      <c r="S1159" s="188"/>
      <c r="T1159" s="189"/>
      <c r="AT1159" s="184" t="s">
        <v>186</v>
      </c>
      <c r="AU1159" s="184" t="s">
        <v>80</v>
      </c>
      <c r="AV1159" s="182" t="s">
        <v>86</v>
      </c>
      <c r="AW1159" s="182" t="s">
        <v>29</v>
      </c>
      <c r="AX1159" s="182" t="s">
        <v>76</v>
      </c>
      <c r="AY1159" s="184" t="s">
        <v>176</v>
      </c>
    </row>
    <row r="1160" spans="1:65" s="15" customFormat="1" ht="37.7" customHeight="1">
      <c r="A1160" s="12"/>
      <c r="B1160" s="13"/>
      <c r="C1160" s="190" t="s">
        <v>818</v>
      </c>
      <c r="D1160" s="190" t="s">
        <v>265</v>
      </c>
      <c r="E1160" s="191" t="s">
        <v>1347</v>
      </c>
      <c r="F1160" s="192" t="s">
        <v>1348</v>
      </c>
      <c r="G1160" s="193" t="s">
        <v>259</v>
      </c>
      <c r="H1160" s="194">
        <v>1</v>
      </c>
      <c r="I1160" s="2">
        <v>0</v>
      </c>
      <c r="J1160" s="195">
        <f>ROUND(I1160*H1160,2)</f>
        <v>0</v>
      </c>
      <c r="K1160" s="193" t="s">
        <v>1898</v>
      </c>
      <c r="L1160" s="196"/>
      <c r="M1160" s="197" t="s">
        <v>1</v>
      </c>
      <c r="N1160" s="198" t="s">
        <v>37</v>
      </c>
      <c r="O1160" s="100"/>
      <c r="P1160" s="101">
        <f>O1160*H1160</f>
        <v>0</v>
      </c>
      <c r="Q1160" s="101">
        <v>0</v>
      </c>
      <c r="R1160" s="101">
        <f>Q1160*H1160</f>
        <v>0</v>
      </c>
      <c r="S1160" s="101">
        <v>0</v>
      </c>
      <c r="T1160" s="102">
        <f>S1160*H1160</f>
        <v>0</v>
      </c>
      <c r="U1160" s="12"/>
      <c r="V1160" s="12"/>
      <c r="W1160" s="12"/>
      <c r="X1160" s="12"/>
      <c r="Y1160" s="12"/>
      <c r="Z1160" s="12"/>
      <c r="AA1160" s="12"/>
      <c r="AB1160" s="12"/>
      <c r="AC1160" s="12"/>
      <c r="AD1160" s="12"/>
      <c r="AE1160" s="12"/>
      <c r="AR1160" s="103" t="s">
        <v>304</v>
      </c>
      <c r="AT1160" s="103" t="s">
        <v>265</v>
      </c>
      <c r="AU1160" s="103" t="s">
        <v>80</v>
      </c>
      <c r="AY1160" s="5" t="s">
        <v>176</v>
      </c>
      <c r="BE1160" s="104">
        <f>IF(N1160="základní",J1160,0)</f>
        <v>0</v>
      </c>
      <c r="BF1160" s="104">
        <f>IF(N1160="snížená",J1160,0)</f>
        <v>0</v>
      </c>
      <c r="BG1160" s="104">
        <f>IF(N1160="zákl. přenesená",J1160,0)</f>
        <v>0</v>
      </c>
      <c r="BH1160" s="104">
        <f>IF(N1160="sníž. přenesená",J1160,0)</f>
        <v>0</v>
      </c>
      <c r="BI1160" s="104">
        <f>IF(N1160="nulová",J1160,0)</f>
        <v>0</v>
      </c>
      <c r="BJ1160" s="5" t="s">
        <v>76</v>
      </c>
      <c r="BK1160" s="104">
        <f>ROUND(I1160*H1160,2)</f>
        <v>0</v>
      </c>
      <c r="BL1160" s="5" t="s">
        <v>230</v>
      </c>
      <c r="BM1160" s="103" t="s">
        <v>1349</v>
      </c>
    </row>
    <row r="1161" spans="1:65" s="15" customFormat="1" ht="37.7" customHeight="1">
      <c r="A1161" s="12"/>
      <c r="B1161" s="13"/>
      <c r="C1161" s="190" t="s">
        <v>1350</v>
      </c>
      <c r="D1161" s="190" t="s">
        <v>265</v>
      </c>
      <c r="E1161" s="191" t="s">
        <v>1351</v>
      </c>
      <c r="F1161" s="192" t="s">
        <v>1352</v>
      </c>
      <c r="G1161" s="193" t="s">
        <v>259</v>
      </c>
      <c r="H1161" s="194">
        <v>1</v>
      </c>
      <c r="I1161" s="2">
        <v>0</v>
      </c>
      <c r="J1161" s="195">
        <f>ROUND(I1161*H1161,2)</f>
        <v>0</v>
      </c>
      <c r="K1161" s="193" t="s">
        <v>182</v>
      </c>
      <c r="L1161" s="196"/>
      <c r="M1161" s="197" t="s">
        <v>1</v>
      </c>
      <c r="N1161" s="198" t="s">
        <v>37</v>
      </c>
      <c r="O1161" s="100"/>
      <c r="P1161" s="101">
        <f>O1161*H1161</f>
        <v>0</v>
      </c>
      <c r="Q1161" s="101">
        <v>0</v>
      </c>
      <c r="R1161" s="101">
        <f>Q1161*H1161</f>
        <v>0</v>
      </c>
      <c r="S1161" s="101">
        <v>0</v>
      </c>
      <c r="T1161" s="102">
        <f>S1161*H1161</f>
        <v>0</v>
      </c>
      <c r="U1161" s="12"/>
      <c r="V1161" s="12"/>
      <c r="W1161" s="12"/>
      <c r="X1161" s="12"/>
      <c r="Y1161" s="12"/>
      <c r="Z1161" s="12"/>
      <c r="AA1161" s="12"/>
      <c r="AB1161" s="12"/>
      <c r="AC1161" s="12"/>
      <c r="AD1161" s="12"/>
      <c r="AE1161" s="12"/>
      <c r="AR1161" s="103" t="s">
        <v>304</v>
      </c>
      <c r="AT1161" s="103" t="s">
        <v>265</v>
      </c>
      <c r="AU1161" s="103" t="s">
        <v>80</v>
      </c>
      <c r="AY1161" s="5" t="s">
        <v>176</v>
      </c>
      <c r="BE1161" s="104">
        <f>IF(N1161="základní",J1161,0)</f>
        <v>0</v>
      </c>
      <c r="BF1161" s="104">
        <f>IF(N1161="snížená",J1161,0)</f>
        <v>0</v>
      </c>
      <c r="BG1161" s="104">
        <f>IF(N1161="zákl. přenesená",J1161,0)</f>
        <v>0</v>
      </c>
      <c r="BH1161" s="104">
        <f>IF(N1161="sníž. přenesená",J1161,0)</f>
        <v>0</v>
      </c>
      <c r="BI1161" s="104">
        <f>IF(N1161="nulová",J1161,0)</f>
        <v>0</v>
      </c>
      <c r="BJ1161" s="5" t="s">
        <v>76</v>
      </c>
      <c r="BK1161" s="104">
        <f>ROUND(I1161*H1161,2)</f>
        <v>0</v>
      </c>
      <c r="BL1161" s="5" t="s">
        <v>230</v>
      </c>
      <c r="BM1161" s="103" t="s">
        <v>1353</v>
      </c>
    </row>
    <row r="1162" spans="1:65" s="15" customFormat="1" ht="44.25" customHeight="1">
      <c r="A1162" s="12"/>
      <c r="B1162" s="13"/>
      <c r="C1162" s="190" t="s">
        <v>306</v>
      </c>
      <c r="D1162" s="190" t="s">
        <v>265</v>
      </c>
      <c r="E1162" s="191" t="s">
        <v>1354</v>
      </c>
      <c r="F1162" s="192" t="s">
        <v>1355</v>
      </c>
      <c r="G1162" s="193" t="s">
        <v>259</v>
      </c>
      <c r="H1162" s="194">
        <v>1</v>
      </c>
      <c r="I1162" s="2">
        <v>0</v>
      </c>
      <c r="J1162" s="195">
        <f>ROUND(I1162*H1162,2)</f>
        <v>0</v>
      </c>
      <c r="K1162" s="193" t="s">
        <v>182</v>
      </c>
      <c r="L1162" s="196"/>
      <c r="M1162" s="197" t="s">
        <v>1</v>
      </c>
      <c r="N1162" s="198" t="s">
        <v>37</v>
      </c>
      <c r="O1162" s="100"/>
      <c r="P1162" s="101">
        <f>O1162*H1162</f>
        <v>0</v>
      </c>
      <c r="Q1162" s="101">
        <v>0</v>
      </c>
      <c r="R1162" s="101">
        <f>Q1162*H1162</f>
        <v>0</v>
      </c>
      <c r="S1162" s="101">
        <v>0</v>
      </c>
      <c r="T1162" s="102">
        <f>S1162*H1162</f>
        <v>0</v>
      </c>
      <c r="U1162" s="12"/>
      <c r="V1162" s="12"/>
      <c r="W1162" s="12"/>
      <c r="X1162" s="12"/>
      <c r="Y1162" s="12"/>
      <c r="Z1162" s="12"/>
      <c r="AA1162" s="12"/>
      <c r="AB1162" s="12"/>
      <c r="AC1162" s="12"/>
      <c r="AD1162" s="12"/>
      <c r="AE1162" s="12"/>
      <c r="AR1162" s="103" t="s">
        <v>304</v>
      </c>
      <c r="AT1162" s="103" t="s">
        <v>265</v>
      </c>
      <c r="AU1162" s="103" t="s">
        <v>80</v>
      </c>
      <c r="AY1162" s="5" t="s">
        <v>176</v>
      </c>
      <c r="BE1162" s="104">
        <f>IF(N1162="základní",J1162,0)</f>
        <v>0</v>
      </c>
      <c r="BF1162" s="104">
        <f>IF(N1162="snížená",J1162,0)</f>
        <v>0</v>
      </c>
      <c r="BG1162" s="104">
        <f>IF(N1162="zákl. přenesená",J1162,0)</f>
        <v>0</v>
      </c>
      <c r="BH1162" s="104">
        <f>IF(N1162="sníž. přenesená",J1162,0)</f>
        <v>0</v>
      </c>
      <c r="BI1162" s="104">
        <f>IF(N1162="nulová",J1162,0)</f>
        <v>0</v>
      </c>
      <c r="BJ1162" s="5" t="s">
        <v>76</v>
      </c>
      <c r="BK1162" s="104">
        <f>ROUND(I1162*H1162,2)</f>
        <v>0</v>
      </c>
      <c r="BL1162" s="5" t="s">
        <v>230</v>
      </c>
      <c r="BM1162" s="103" t="s">
        <v>1356</v>
      </c>
    </row>
    <row r="1163" spans="1:65" s="15" customFormat="1" ht="24.2" customHeight="1">
      <c r="A1163" s="12"/>
      <c r="B1163" s="13"/>
      <c r="C1163" s="92" t="s">
        <v>1357</v>
      </c>
      <c r="D1163" s="92" t="s">
        <v>178</v>
      </c>
      <c r="E1163" s="93" t="s">
        <v>1358</v>
      </c>
      <c r="F1163" s="94" t="s">
        <v>1359</v>
      </c>
      <c r="G1163" s="95" t="s">
        <v>328</v>
      </c>
      <c r="H1163" s="96">
        <v>38.2</v>
      </c>
      <c r="I1163" s="1">
        <v>0</v>
      </c>
      <c r="J1163" s="97">
        <f>ROUND(I1163*H1163,2)</f>
        <v>0</v>
      </c>
      <c r="K1163" s="95" t="s">
        <v>182</v>
      </c>
      <c r="L1163" s="13"/>
      <c r="M1163" s="98" t="s">
        <v>1</v>
      </c>
      <c r="N1163" s="99" t="s">
        <v>37</v>
      </c>
      <c r="O1163" s="100"/>
      <c r="P1163" s="101">
        <f>O1163*H1163</f>
        <v>0</v>
      </c>
      <c r="Q1163" s="101">
        <v>0</v>
      </c>
      <c r="R1163" s="101">
        <f>Q1163*H1163</f>
        <v>0</v>
      </c>
      <c r="S1163" s="101">
        <v>0</v>
      </c>
      <c r="T1163" s="102">
        <f>S1163*H1163</f>
        <v>0</v>
      </c>
      <c r="U1163" s="12"/>
      <c r="V1163" s="12"/>
      <c r="W1163" s="12"/>
      <c r="X1163" s="12"/>
      <c r="Y1163" s="12"/>
      <c r="Z1163" s="12"/>
      <c r="AA1163" s="12"/>
      <c r="AB1163" s="12"/>
      <c r="AC1163" s="12"/>
      <c r="AD1163" s="12"/>
      <c r="AE1163" s="12"/>
      <c r="AR1163" s="103" t="s">
        <v>230</v>
      </c>
      <c r="AT1163" s="103" t="s">
        <v>178</v>
      </c>
      <c r="AU1163" s="103" t="s">
        <v>80</v>
      </c>
      <c r="AY1163" s="5" t="s">
        <v>176</v>
      </c>
      <c r="BE1163" s="104">
        <f>IF(N1163="základní",J1163,0)</f>
        <v>0</v>
      </c>
      <c r="BF1163" s="104">
        <f>IF(N1163="snížená",J1163,0)</f>
        <v>0</v>
      </c>
      <c r="BG1163" s="104">
        <f>IF(N1163="zákl. přenesená",J1163,0)</f>
        <v>0</v>
      </c>
      <c r="BH1163" s="104">
        <f>IF(N1163="sníž. přenesená",J1163,0)</f>
        <v>0</v>
      </c>
      <c r="BI1163" s="104">
        <f>IF(N1163="nulová",J1163,0)</f>
        <v>0</v>
      </c>
      <c r="BJ1163" s="5" t="s">
        <v>76</v>
      </c>
      <c r="BK1163" s="104">
        <f>ROUND(I1163*H1163,2)</f>
        <v>0</v>
      </c>
      <c r="BL1163" s="5" t="s">
        <v>230</v>
      </c>
      <c r="BM1163" s="103" t="s">
        <v>1360</v>
      </c>
    </row>
    <row r="1164" spans="2:51" s="167" customFormat="1" ht="12">
      <c r="B1164" s="168"/>
      <c r="D1164" s="105" t="s">
        <v>186</v>
      </c>
      <c r="E1164" s="169" t="s">
        <v>1</v>
      </c>
      <c r="F1164" s="170" t="s">
        <v>1361</v>
      </c>
      <c r="H1164" s="169" t="s">
        <v>1</v>
      </c>
      <c r="K1164" s="236"/>
      <c r="L1164" s="168"/>
      <c r="M1164" s="171"/>
      <c r="N1164" s="172"/>
      <c r="O1164" s="172"/>
      <c r="P1164" s="172"/>
      <c r="Q1164" s="172"/>
      <c r="R1164" s="172"/>
      <c r="S1164" s="172"/>
      <c r="T1164" s="173"/>
      <c r="AT1164" s="169" t="s">
        <v>186</v>
      </c>
      <c r="AU1164" s="169" t="s">
        <v>80</v>
      </c>
      <c r="AV1164" s="167" t="s">
        <v>76</v>
      </c>
      <c r="AW1164" s="167" t="s">
        <v>29</v>
      </c>
      <c r="AX1164" s="167" t="s">
        <v>72</v>
      </c>
      <c r="AY1164" s="169" t="s">
        <v>176</v>
      </c>
    </row>
    <row r="1165" spans="2:51" s="167" customFormat="1" ht="12">
      <c r="B1165" s="168"/>
      <c r="D1165" s="105" t="s">
        <v>186</v>
      </c>
      <c r="E1165" s="169" t="s">
        <v>1</v>
      </c>
      <c r="F1165" s="170" t="s">
        <v>1362</v>
      </c>
      <c r="H1165" s="169" t="s">
        <v>1</v>
      </c>
      <c r="K1165" s="236"/>
      <c r="L1165" s="168"/>
      <c r="M1165" s="171"/>
      <c r="N1165" s="172"/>
      <c r="O1165" s="172"/>
      <c r="P1165" s="172"/>
      <c r="Q1165" s="172"/>
      <c r="R1165" s="172"/>
      <c r="S1165" s="172"/>
      <c r="T1165" s="173"/>
      <c r="AT1165" s="169" t="s">
        <v>186</v>
      </c>
      <c r="AU1165" s="169" t="s">
        <v>80</v>
      </c>
      <c r="AV1165" s="167" t="s">
        <v>76</v>
      </c>
      <c r="AW1165" s="167" t="s">
        <v>29</v>
      </c>
      <c r="AX1165" s="167" t="s">
        <v>72</v>
      </c>
      <c r="AY1165" s="169" t="s">
        <v>176</v>
      </c>
    </row>
    <row r="1166" spans="2:51" s="174" customFormat="1" ht="12">
      <c r="B1166" s="175"/>
      <c r="D1166" s="105" t="s">
        <v>186</v>
      </c>
      <c r="E1166" s="176" t="s">
        <v>1</v>
      </c>
      <c r="F1166" s="177" t="s">
        <v>1363</v>
      </c>
      <c r="H1166" s="178">
        <v>38.2</v>
      </c>
      <c r="K1166" s="237"/>
      <c r="L1166" s="175"/>
      <c r="M1166" s="179"/>
      <c r="N1166" s="180"/>
      <c r="O1166" s="180"/>
      <c r="P1166" s="180"/>
      <c r="Q1166" s="180"/>
      <c r="R1166" s="180"/>
      <c r="S1166" s="180"/>
      <c r="T1166" s="181"/>
      <c r="AT1166" s="176" t="s">
        <v>186</v>
      </c>
      <c r="AU1166" s="176" t="s">
        <v>80</v>
      </c>
      <c r="AV1166" s="174" t="s">
        <v>80</v>
      </c>
      <c r="AW1166" s="174" t="s">
        <v>29</v>
      </c>
      <c r="AX1166" s="174" t="s">
        <v>72</v>
      </c>
      <c r="AY1166" s="176" t="s">
        <v>176</v>
      </c>
    </row>
    <row r="1167" spans="2:51" s="182" customFormat="1" ht="12">
      <c r="B1167" s="183"/>
      <c r="D1167" s="105" t="s">
        <v>186</v>
      </c>
      <c r="E1167" s="184" t="s">
        <v>1</v>
      </c>
      <c r="F1167" s="185" t="s">
        <v>191</v>
      </c>
      <c r="H1167" s="186">
        <v>38.2</v>
      </c>
      <c r="K1167" s="238"/>
      <c r="L1167" s="183"/>
      <c r="M1167" s="187"/>
      <c r="N1167" s="188"/>
      <c r="O1167" s="188"/>
      <c r="P1167" s="188"/>
      <c r="Q1167" s="188"/>
      <c r="R1167" s="188"/>
      <c r="S1167" s="188"/>
      <c r="T1167" s="189"/>
      <c r="AT1167" s="184" t="s">
        <v>186</v>
      </c>
      <c r="AU1167" s="184" t="s">
        <v>80</v>
      </c>
      <c r="AV1167" s="182" t="s">
        <v>86</v>
      </c>
      <c r="AW1167" s="182" t="s">
        <v>29</v>
      </c>
      <c r="AX1167" s="182" t="s">
        <v>76</v>
      </c>
      <c r="AY1167" s="184" t="s">
        <v>176</v>
      </c>
    </row>
    <row r="1168" spans="1:65" s="15" customFormat="1" ht="24.2" customHeight="1">
      <c r="A1168" s="12"/>
      <c r="B1168" s="13"/>
      <c r="C1168" s="92" t="s">
        <v>826</v>
      </c>
      <c r="D1168" s="92" t="s">
        <v>178</v>
      </c>
      <c r="E1168" s="93" t="s">
        <v>1364</v>
      </c>
      <c r="F1168" s="94" t="s">
        <v>1365</v>
      </c>
      <c r="G1168" s="95" t="s">
        <v>1366</v>
      </c>
      <c r="H1168" s="96">
        <v>1428.281</v>
      </c>
      <c r="I1168" s="1">
        <v>0</v>
      </c>
      <c r="J1168" s="97">
        <f>ROUND(I1168*H1168,2)</f>
        <v>0</v>
      </c>
      <c r="K1168" s="95" t="s">
        <v>1898</v>
      </c>
      <c r="L1168" s="13"/>
      <c r="M1168" s="98" t="s">
        <v>1</v>
      </c>
      <c r="N1168" s="99" t="s">
        <v>37</v>
      </c>
      <c r="O1168" s="100"/>
      <c r="P1168" s="101">
        <f>O1168*H1168</f>
        <v>0</v>
      </c>
      <c r="Q1168" s="101">
        <v>0</v>
      </c>
      <c r="R1168" s="101">
        <f>Q1168*H1168</f>
        <v>0</v>
      </c>
      <c r="S1168" s="101">
        <v>0</v>
      </c>
      <c r="T1168" s="102">
        <f>S1168*H1168</f>
        <v>0</v>
      </c>
      <c r="U1168" s="12"/>
      <c r="V1168" s="12"/>
      <c r="W1168" s="12"/>
      <c r="X1168" s="12"/>
      <c r="Y1168" s="12"/>
      <c r="Z1168" s="12"/>
      <c r="AA1168" s="12"/>
      <c r="AB1168" s="12"/>
      <c r="AC1168" s="12"/>
      <c r="AD1168" s="12"/>
      <c r="AE1168" s="12"/>
      <c r="AR1168" s="103" t="s">
        <v>230</v>
      </c>
      <c r="AT1168" s="103" t="s">
        <v>178</v>
      </c>
      <c r="AU1168" s="103" t="s">
        <v>80</v>
      </c>
      <c r="AY1168" s="5" t="s">
        <v>176</v>
      </c>
      <c r="BE1168" s="104">
        <f>IF(N1168="základní",J1168,0)</f>
        <v>0</v>
      </c>
      <c r="BF1168" s="104">
        <f>IF(N1168="snížená",J1168,0)</f>
        <v>0</v>
      </c>
      <c r="BG1168" s="104">
        <f>IF(N1168="zákl. přenesená",J1168,0)</f>
        <v>0</v>
      </c>
      <c r="BH1168" s="104">
        <f>IF(N1168="sníž. přenesená",J1168,0)</f>
        <v>0</v>
      </c>
      <c r="BI1168" s="104">
        <f>IF(N1168="nulová",J1168,0)</f>
        <v>0</v>
      </c>
      <c r="BJ1168" s="5" t="s">
        <v>76</v>
      </c>
      <c r="BK1168" s="104">
        <f>ROUND(I1168*H1168,2)</f>
        <v>0</v>
      </c>
      <c r="BL1168" s="5" t="s">
        <v>230</v>
      </c>
      <c r="BM1168" s="103" t="s">
        <v>1367</v>
      </c>
    </row>
    <row r="1169" spans="2:51" s="167" customFormat="1" ht="12">
      <c r="B1169" s="168"/>
      <c r="D1169" s="105" t="s">
        <v>186</v>
      </c>
      <c r="E1169" s="169" t="s">
        <v>1</v>
      </c>
      <c r="F1169" s="170" t="s">
        <v>1318</v>
      </c>
      <c r="H1169" s="169" t="s">
        <v>1</v>
      </c>
      <c r="K1169" s="236"/>
      <c r="L1169" s="168"/>
      <c r="M1169" s="171"/>
      <c r="N1169" s="172"/>
      <c r="O1169" s="172"/>
      <c r="P1169" s="172"/>
      <c r="Q1169" s="172"/>
      <c r="R1169" s="172"/>
      <c r="S1169" s="172"/>
      <c r="T1169" s="173"/>
      <c r="AT1169" s="169" t="s">
        <v>186</v>
      </c>
      <c r="AU1169" s="169" t="s">
        <v>80</v>
      </c>
      <c r="AV1169" s="167" t="s">
        <v>76</v>
      </c>
      <c r="AW1169" s="167" t="s">
        <v>29</v>
      </c>
      <c r="AX1169" s="167" t="s">
        <v>72</v>
      </c>
      <c r="AY1169" s="169" t="s">
        <v>176</v>
      </c>
    </row>
    <row r="1170" spans="2:51" s="174" customFormat="1" ht="12">
      <c r="B1170" s="175"/>
      <c r="D1170" s="105" t="s">
        <v>186</v>
      </c>
      <c r="E1170" s="176" t="s">
        <v>1</v>
      </c>
      <c r="F1170" s="177" t="s">
        <v>1368</v>
      </c>
      <c r="H1170" s="178">
        <v>208.296</v>
      </c>
      <c r="K1170" s="237"/>
      <c r="L1170" s="175"/>
      <c r="M1170" s="179"/>
      <c r="N1170" s="180"/>
      <c r="O1170" s="180"/>
      <c r="P1170" s="180"/>
      <c r="Q1170" s="180"/>
      <c r="R1170" s="180"/>
      <c r="S1170" s="180"/>
      <c r="T1170" s="181"/>
      <c r="AT1170" s="176" t="s">
        <v>186</v>
      </c>
      <c r="AU1170" s="176" t="s">
        <v>80</v>
      </c>
      <c r="AV1170" s="174" t="s">
        <v>80</v>
      </c>
      <c r="AW1170" s="174" t="s">
        <v>29</v>
      </c>
      <c r="AX1170" s="174" t="s">
        <v>72</v>
      </c>
      <c r="AY1170" s="176" t="s">
        <v>176</v>
      </c>
    </row>
    <row r="1171" spans="2:51" s="174" customFormat="1" ht="12">
      <c r="B1171" s="175"/>
      <c r="D1171" s="105" t="s">
        <v>186</v>
      </c>
      <c r="E1171" s="176" t="s">
        <v>1</v>
      </c>
      <c r="F1171" s="177" t="s">
        <v>1369</v>
      </c>
      <c r="H1171" s="178">
        <v>728.247</v>
      </c>
      <c r="K1171" s="237"/>
      <c r="L1171" s="175"/>
      <c r="M1171" s="179"/>
      <c r="N1171" s="180"/>
      <c r="O1171" s="180"/>
      <c r="P1171" s="180"/>
      <c r="Q1171" s="180"/>
      <c r="R1171" s="180"/>
      <c r="S1171" s="180"/>
      <c r="T1171" s="181"/>
      <c r="AT1171" s="176" t="s">
        <v>186</v>
      </c>
      <c r="AU1171" s="176" t="s">
        <v>80</v>
      </c>
      <c r="AV1171" s="174" t="s">
        <v>80</v>
      </c>
      <c r="AW1171" s="174" t="s">
        <v>29</v>
      </c>
      <c r="AX1171" s="174" t="s">
        <v>72</v>
      </c>
      <c r="AY1171" s="176" t="s">
        <v>176</v>
      </c>
    </row>
    <row r="1172" spans="2:51" s="174" customFormat="1" ht="12">
      <c r="B1172" s="175"/>
      <c r="D1172" s="105" t="s">
        <v>186</v>
      </c>
      <c r="E1172" s="176" t="s">
        <v>1</v>
      </c>
      <c r="F1172" s="177" t="s">
        <v>1370</v>
      </c>
      <c r="H1172" s="178">
        <v>44.707</v>
      </c>
      <c r="K1172" s="237"/>
      <c r="L1172" s="175"/>
      <c r="M1172" s="179"/>
      <c r="N1172" s="180"/>
      <c r="O1172" s="180"/>
      <c r="P1172" s="180"/>
      <c r="Q1172" s="180"/>
      <c r="R1172" s="180"/>
      <c r="S1172" s="180"/>
      <c r="T1172" s="181"/>
      <c r="AT1172" s="176" t="s">
        <v>186</v>
      </c>
      <c r="AU1172" s="176" t="s">
        <v>80</v>
      </c>
      <c r="AV1172" s="174" t="s">
        <v>80</v>
      </c>
      <c r="AW1172" s="174" t="s">
        <v>29</v>
      </c>
      <c r="AX1172" s="174" t="s">
        <v>72</v>
      </c>
      <c r="AY1172" s="176" t="s">
        <v>176</v>
      </c>
    </row>
    <row r="1173" spans="2:51" s="174" customFormat="1" ht="12">
      <c r="B1173" s="175"/>
      <c r="D1173" s="105" t="s">
        <v>186</v>
      </c>
      <c r="E1173" s="176" t="s">
        <v>1</v>
      </c>
      <c r="F1173" s="177" t="s">
        <v>1371</v>
      </c>
      <c r="H1173" s="178">
        <v>42.237</v>
      </c>
      <c r="K1173" s="237"/>
      <c r="L1173" s="175"/>
      <c r="M1173" s="179"/>
      <c r="N1173" s="180"/>
      <c r="O1173" s="180"/>
      <c r="P1173" s="180"/>
      <c r="Q1173" s="180"/>
      <c r="R1173" s="180"/>
      <c r="S1173" s="180"/>
      <c r="T1173" s="181"/>
      <c r="AT1173" s="176" t="s">
        <v>186</v>
      </c>
      <c r="AU1173" s="176" t="s">
        <v>80</v>
      </c>
      <c r="AV1173" s="174" t="s">
        <v>80</v>
      </c>
      <c r="AW1173" s="174" t="s">
        <v>29</v>
      </c>
      <c r="AX1173" s="174" t="s">
        <v>72</v>
      </c>
      <c r="AY1173" s="176" t="s">
        <v>176</v>
      </c>
    </row>
    <row r="1174" spans="2:51" s="167" customFormat="1" ht="12">
      <c r="B1174" s="168"/>
      <c r="D1174" s="105" t="s">
        <v>186</v>
      </c>
      <c r="E1174" s="169" t="s">
        <v>1</v>
      </c>
      <c r="F1174" s="170" t="s">
        <v>1372</v>
      </c>
      <c r="H1174" s="169" t="s">
        <v>1</v>
      </c>
      <c r="K1174" s="236"/>
      <c r="L1174" s="168"/>
      <c r="M1174" s="171"/>
      <c r="N1174" s="172"/>
      <c r="O1174" s="172"/>
      <c r="P1174" s="172"/>
      <c r="Q1174" s="172"/>
      <c r="R1174" s="172"/>
      <c r="S1174" s="172"/>
      <c r="T1174" s="173"/>
      <c r="AT1174" s="169" t="s">
        <v>186</v>
      </c>
      <c r="AU1174" s="169" t="s">
        <v>80</v>
      </c>
      <c r="AV1174" s="167" t="s">
        <v>76</v>
      </c>
      <c r="AW1174" s="167" t="s">
        <v>29</v>
      </c>
      <c r="AX1174" s="167" t="s">
        <v>72</v>
      </c>
      <c r="AY1174" s="169" t="s">
        <v>176</v>
      </c>
    </row>
    <row r="1175" spans="2:51" s="174" customFormat="1" ht="12">
      <c r="B1175" s="175"/>
      <c r="D1175" s="105" t="s">
        <v>186</v>
      </c>
      <c r="E1175" s="176" t="s">
        <v>1</v>
      </c>
      <c r="F1175" s="177" t="s">
        <v>1373</v>
      </c>
      <c r="H1175" s="178">
        <v>205.02</v>
      </c>
      <c r="K1175" s="237"/>
      <c r="L1175" s="175"/>
      <c r="M1175" s="179"/>
      <c r="N1175" s="180"/>
      <c r="O1175" s="180"/>
      <c r="P1175" s="180"/>
      <c r="Q1175" s="180"/>
      <c r="R1175" s="180"/>
      <c r="S1175" s="180"/>
      <c r="T1175" s="181"/>
      <c r="AT1175" s="176" t="s">
        <v>186</v>
      </c>
      <c r="AU1175" s="176" t="s">
        <v>80</v>
      </c>
      <c r="AV1175" s="174" t="s">
        <v>80</v>
      </c>
      <c r="AW1175" s="174" t="s">
        <v>29</v>
      </c>
      <c r="AX1175" s="174" t="s">
        <v>72</v>
      </c>
      <c r="AY1175" s="176" t="s">
        <v>176</v>
      </c>
    </row>
    <row r="1176" spans="2:51" s="174" customFormat="1" ht="12">
      <c r="B1176" s="175"/>
      <c r="D1176" s="105" t="s">
        <v>186</v>
      </c>
      <c r="E1176" s="176" t="s">
        <v>1</v>
      </c>
      <c r="F1176" s="177" t="s">
        <v>1374</v>
      </c>
      <c r="H1176" s="178">
        <v>69.93</v>
      </c>
      <c r="K1176" s="237"/>
      <c r="L1176" s="175"/>
      <c r="M1176" s="179"/>
      <c r="N1176" s="180"/>
      <c r="O1176" s="180"/>
      <c r="P1176" s="180"/>
      <c r="Q1176" s="180"/>
      <c r="R1176" s="180"/>
      <c r="S1176" s="180"/>
      <c r="T1176" s="181"/>
      <c r="AT1176" s="176" t="s">
        <v>186</v>
      </c>
      <c r="AU1176" s="176" t="s">
        <v>80</v>
      </c>
      <c r="AV1176" s="174" t="s">
        <v>80</v>
      </c>
      <c r="AW1176" s="174" t="s">
        <v>29</v>
      </c>
      <c r="AX1176" s="174" t="s">
        <v>72</v>
      </c>
      <c r="AY1176" s="176" t="s">
        <v>176</v>
      </c>
    </row>
    <row r="1177" spans="2:51" s="200" customFormat="1" ht="12">
      <c r="B1177" s="199"/>
      <c r="D1177" s="105" t="s">
        <v>186</v>
      </c>
      <c r="E1177" s="201" t="s">
        <v>1</v>
      </c>
      <c r="F1177" s="202" t="s">
        <v>436</v>
      </c>
      <c r="H1177" s="203">
        <v>1298.437</v>
      </c>
      <c r="K1177" s="239"/>
      <c r="L1177" s="199"/>
      <c r="M1177" s="204"/>
      <c r="N1177" s="205"/>
      <c r="O1177" s="205"/>
      <c r="P1177" s="205"/>
      <c r="Q1177" s="205"/>
      <c r="R1177" s="205"/>
      <c r="S1177" s="205"/>
      <c r="T1177" s="206"/>
      <c r="AT1177" s="201" t="s">
        <v>186</v>
      </c>
      <c r="AU1177" s="201" t="s">
        <v>80</v>
      </c>
      <c r="AV1177" s="200" t="s">
        <v>83</v>
      </c>
      <c r="AW1177" s="200" t="s">
        <v>29</v>
      </c>
      <c r="AX1177" s="200" t="s">
        <v>72</v>
      </c>
      <c r="AY1177" s="201" t="s">
        <v>176</v>
      </c>
    </row>
    <row r="1178" spans="2:51" s="174" customFormat="1" ht="12">
      <c r="B1178" s="175"/>
      <c r="D1178" s="105" t="s">
        <v>186</v>
      </c>
      <c r="E1178" s="176" t="s">
        <v>1</v>
      </c>
      <c r="F1178" s="177" t="s">
        <v>1375</v>
      </c>
      <c r="H1178" s="178">
        <v>129.844</v>
      </c>
      <c r="K1178" s="237"/>
      <c r="L1178" s="175"/>
      <c r="M1178" s="179"/>
      <c r="N1178" s="180"/>
      <c r="O1178" s="180"/>
      <c r="P1178" s="180"/>
      <c r="Q1178" s="180"/>
      <c r="R1178" s="180"/>
      <c r="S1178" s="180"/>
      <c r="T1178" s="181"/>
      <c r="AT1178" s="176" t="s">
        <v>186</v>
      </c>
      <c r="AU1178" s="176" t="s">
        <v>80</v>
      </c>
      <c r="AV1178" s="174" t="s">
        <v>80</v>
      </c>
      <c r="AW1178" s="174" t="s">
        <v>29</v>
      </c>
      <c r="AX1178" s="174" t="s">
        <v>72</v>
      </c>
      <c r="AY1178" s="176" t="s">
        <v>176</v>
      </c>
    </row>
    <row r="1179" spans="2:51" s="182" customFormat="1" ht="12">
      <c r="B1179" s="183"/>
      <c r="D1179" s="105" t="s">
        <v>186</v>
      </c>
      <c r="E1179" s="184" t="s">
        <v>1</v>
      </c>
      <c r="F1179" s="185" t="s">
        <v>191</v>
      </c>
      <c r="H1179" s="186">
        <v>1428.281</v>
      </c>
      <c r="K1179" s="238"/>
      <c r="L1179" s="183"/>
      <c r="M1179" s="187"/>
      <c r="N1179" s="188"/>
      <c r="O1179" s="188"/>
      <c r="P1179" s="188"/>
      <c r="Q1179" s="188"/>
      <c r="R1179" s="188"/>
      <c r="S1179" s="188"/>
      <c r="T1179" s="189"/>
      <c r="AT1179" s="184" t="s">
        <v>186</v>
      </c>
      <c r="AU1179" s="184" t="s">
        <v>80</v>
      </c>
      <c r="AV1179" s="182" t="s">
        <v>86</v>
      </c>
      <c r="AW1179" s="182" t="s">
        <v>29</v>
      </c>
      <c r="AX1179" s="182" t="s">
        <v>76</v>
      </c>
      <c r="AY1179" s="184" t="s">
        <v>176</v>
      </c>
    </row>
    <row r="1180" spans="1:65" s="15" customFormat="1" ht="37.7" customHeight="1">
      <c r="A1180" s="12"/>
      <c r="B1180" s="13"/>
      <c r="C1180" s="92" t="s">
        <v>1376</v>
      </c>
      <c r="D1180" s="92" t="s">
        <v>178</v>
      </c>
      <c r="E1180" s="93" t="s">
        <v>1377</v>
      </c>
      <c r="F1180" s="94" t="s">
        <v>1378</v>
      </c>
      <c r="G1180" s="95" t="s">
        <v>700</v>
      </c>
      <c r="H1180" s="96">
        <v>1</v>
      </c>
      <c r="I1180" s="1">
        <v>0</v>
      </c>
      <c r="J1180" s="97">
        <f>ROUND(I1180*H1180,2)</f>
        <v>0</v>
      </c>
      <c r="K1180" s="95" t="s">
        <v>1898</v>
      </c>
      <c r="L1180" s="13"/>
      <c r="M1180" s="98" t="s">
        <v>1</v>
      </c>
      <c r="N1180" s="99" t="s">
        <v>37</v>
      </c>
      <c r="O1180" s="100"/>
      <c r="P1180" s="101">
        <f>O1180*H1180</f>
        <v>0</v>
      </c>
      <c r="Q1180" s="101">
        <v>0</v>
      </c>
      <c r="R1180" s="101">
        <f>Q1180*H1180</f>
        <v>0</v>
      </c>
      <c r="S1180" s="101">
        <v>0</v>
      </c>
      <c r="T1180" s="102">
        <f>S1180*H1180</f>
        <v>0</v>
      </c>
      <c r="U1180" s="12"/>
      <c r="V1180" s="12"/>
      <c r="W1180" s="12"/>
      <c r="X1180" s="12"/>
      <c r="Y1180" s="12"/>
      <c r="Z1180" s="12"/>
      <c r="AA1180" s="12"/>
      <c r="AB1180" s="12"/>
      <c r="AC1180" s="12"/>
      <c r="AD1180" s="12"/>
      <c r="AE1180" s="12"/>
      <c r="AR1180" s="103" t="s">
        <v>230</v>
      </c>
      <c r="AT1180" s="103" t="s">
        <v>178</v>
      </c>
      <c r="AU1180" s="103" t="s">
        <v>80</v>
      </c>
      <c r="AY1180" s="5" t="s">
        <v>176</v>
      </c>
      <c r="BE1180" s="104">
        <f>IF(N1180="základní",J1180,0)</f>
        <v>0</v>
      </c>
      <c r="BF1180" s="104">
        <f>IF(N1180="snížená",J1180,0)</f>
        <v>0</v>
      </c>
      <c r="BG1180" s="104">
        <f>IF(N1180="zákl. přenesená",J1180,0)</f>
        <v>0</v>
      </c>
      <c r="BH1180" s="104">
        <f>IF(N1180="sníž. přenesená",J1180,0)</f>
        <v>0</v>
      </c>
      <c r="BI1180" s="104">
        <f>IF(N1180="nulová",J1180,0)</f>
        <v>0</v>
      </c>
      <c r="BJ1180" s="5" t="s">
        <v>76</v>
      </c>
      <c r="BK1180" s="104">
        <f>ROUND(I1180*H1180,2)</f>
        <v>0</v>
      </c>
      <c r="BL1180" s="5" t="s">
        <v>230</v>
      </c>
      <c r="BM1180" s="103" t="s">
        <v>1379</v>
      </c>
    </row>
    <row r="1181" spans="1:65" s="15" customFormat="1" ht="16.5" customHeight="1">
      <c r="A1181" s="12"/>
      <c r="B1181" s="13"/>
      <c r="C1181" s="92" t="s">
        <v>833</v>
      </c>
      <c r="D1181" s="92" t="s">
        <v>178</v>
      </c>
      <c r="E1181" s="93" t="s">
        <v>1380</v>
      </c>
      <c r="F1181" s="94" t="s">
        <v>1381</v>
      </c>
      <c r="G1181" s="95" t="s">
        <v>700</v>
      </c>
      <c r="H1181" s="96">
        <v>1</v>
      </c>
      <c r="I1181" s="1">
        <v>0</v>
      </c>
      <c r="J1181" s="97">
        <f>ROUND(I1181*H1181,2)</f>
        <v>0</v>
      </c>
      <c r="K1181" s="95" t="s">
        <v>1898</v>
      </c>
      <c r="L1181" s="13"/>
      <c r="M1181" s="98" t="s">
        <v>1</v>
      </c>
      <c r="N1181" s="99" t="s">
        <v>37</v>
      </c>
      <c r="O1181" s="100"/>
      <c r="P1181" s="101">
        <f>O1181*H1181</f>
        <v>0</v>
      </c>
      <c r="Q1181" s="101">
        <v>0</v>
      </c>
      <c r="R1181" s="101">
        <f>Q1181*H1181</f>
        <v>0</v>
      </c>
      <c r="S1181" s="101">
        <v>0</v>
      </c>
      <c r="T1181" s="102">
        <f>S1181*H1181</f>
        <v>0</v>
      </c>
      <c r="U1181" s="12"/>
      <c r="V1181" s="12"/>
      <c r="W1181" s="12"/>
      <c r="X1181" s="12"/>
      <c r="Y1181" s="12"/>
      <c r="Z1181" s="12"/>
      <c r="AA1181" s="12"/>
      <c r="AB1181" s="12"/>
      <c r="AC1181" s="12"/>
      <c r="AD1181" s="12"/>
      <c r="AE1181" s="12"/>
      <c r="AR1181" s="103" t="s">
        <v>230</v>
      </c>
      <c r="AT1181" s="103" t="s">
        <v>178</v>
      </c>
      <c r="AU1181" s="103" t="s">
        <v>80</v>
      </c>
      <c r="AY1181" s="5" t="s">
        <v>176</v>
      </c>
      <c r="BE1181" s="104">
        <f>IF(N1181="základní",J1181,0)</f>
        <v>0</v>
      </c>
      <c r="BF1181" s="104">
        <f>IF(N1181="snížená",J1181,0)</f>
        <v>0</v>
      </c>
      <c r="BG1181" s="104">
        <f>IF(N1181="zákl. přenesená",J1181,0)</f>
        <v>0</v>
      </c>
      <c r="BH1181" s="104">
        <f>IF(N1181="sníž. přenesená",J1181,0)</f>
        <v>0</v>
      </c>
      <c r="BI1181" s="104">
        <f>IF(N1181="nulová",J1181,0)</f>
        <v>0</v>
      </c>
      <c r="BJ1181" s="5" t="s">
        <v>76</v>
      </c>
      <c r="BK1181" s="104">
        <f>ROUND(I1181*H1181,2)</f>
        <v>0</v>
      </c>
      <c r="BL1181" s="5" t="s">
        <v>230</v>
      </c>
      <c r="BM1181" s="103" t="s">
        <v>1382</v>
      </c>
    </row>
    <row r="1182" spans="2:51" s="167" customFormat="1" ht="12">
      <c r="B1182" s="168"/>
      <c r="D1182" s="105" t="s">
        <v>186</v>
      </c>
      <c r="E1182" s="169" t="s">
        <v>1</v>
      </c>
      <c r="F1182" s="170" t="s">
        <v>1383</v>
      </c>
      <c r="H1182" s="169" t="s">
        <v>1</v>
      </c>
      <c r="K1182" s="236"/>
      <c r="L1182" s="168"/>
      <c r="M1182" s="171"/>
      <c r="N1182" s="172"/>
      <c r="O1182" s="172"/>
      <c r="P1182" s="172"/>
      <c r="Q1182" s="172"/>
      <c r="R1182" s="172"/>
      <c r="S1182" s="172"/>
      <c r="T1182" s="173"/>
      <c r="AT1182" s="169" t="s">
        <v>186</v>
      </c>
      <c r="AU1182" s="169" t="s">
        <v>80</v>
      </c>
      <c r="AV1182" s="167" t="s">
        <v>76</v>
      </c>
      <c r="AW1182" s="167" t="s">
        <v>29</v>
      </c>
      <c r="AX1182" s="167" t="s">
        <v>72</v>
      </c>
      <c r="AY1182" s="169" t="s">
        <v>176</v>
      </c>
    </row>
    <row r="1183" spans="2:51" s="167" customFormat="1" ht="12">
      <c r="B1183" s="168"/>
      <c r="D1183" s="105" t="s">
        <v>186</v>
      </c>
      <c r="E1183" s="169" t="s">
        <v>1</v>
      </c>
      <c r="F1183" s="170" t="s">
        <v>1384</v>
      </c>
      <c r="H1183" s="169" t="s">
        <v>1</v>
      </c>
      <c r="K1183" s="236"/>
      <c r="L1183" s="168"/>
      <c r="M1183" s="171"/>
      <c r="N1183" s="172"/>
      <c r="O1183" s="172"/>
      <c r="P1183" s="172"/>
      <c r="Q1183" s="172"/>
      <c r="R1183" s="172"/>
      <c r="S1183" s="172"/>
      <c r="T1183" s="173"/>
      <c r="AT1183" s="169" t="s">
        <v>186</v>
      </c>
      <c r="AU1183" s="169" t="s">
        <v>80</v>
      </c>
      <c r="AV1183" s="167" t="s">
        <v>76</v>
      </c>
      <c r="AW1183" s="167" t="s">
        <v>29</v>
      </c>
      <c r="AX1183" s="167" t="s">
        <v>72</v>
      </c>
      <c r="AY1183" s="169" t="s">
        <v>176</v>
      </c>
    </row>
    <row r="1184" spans="2:51" s="174" customFormat="1" ht="12">
      <c r="B1184" s="175"/>
      <c r="D1184" s="105" t="s">
        <v>186</v>
      </c>
      <c r="E1184" s="176" t="s">
        <v>1</v>
      </c>
      <c r="F1184" s="177" t="s">
        <v>76</v>
      </c>
      <c r="H1184" s="178">
        <v>1</v>
      </c>
      <c r="K1184" s="237"/>
      <c r="L1184" s="175"/>
      <c r="M1184" s="179"/>
      <c r="N1184" s="180"/>
      <c r="O1184" s="180"/>
      <c r="P1184" s="180"/>
      <c r="Q1184" s="180"/>
      <c r="R1184" s="180"/>
      <c r="S1184" s="180"/>
      <c r="T1184" s="181"/>
      <c r="AT1184" s="176" t="s">
        <v>186</v>
      </c>
      <c r="AU1184" s="176" t="s">
        <v>80</v>
      </c>
      <c r="AV1184" s="174" t="s">
        <v>80</v>
      </c>
      <c r="AW1184" s="174" t="s">
        <v>29</v>
      </c>
      <c r="AX1184" s="174" t="s">
        <v>72</v>
      </c>
      <c r="AY1184" s="176" t="s">
        <v>176</v>
      </c>
    </row>
    <row r="1185" spans="2:51" s="182" customFormat="1" ht="12">
      <c r="B1185" s="183"/>
      <c r="D1185" s="105" t="s">
        <v>186</v>
      </c>
      <c r="E1185" s="184" t="s">
        <v>1</v>
      </c>
      <c r="F1185" s="185" t="s">
        <v>191</v>
      </c>
      <c r="H1185" s="186">
        <v>1</v>
      </c>
      <c r="K1185" s="238"/>
      <c r="L1185" s="183"/>
      <c r="M1185" s="187"/>
      <c r="N1185" s="188"/>
      <c r="O1185" s="188"/>
      <c r="P1185" s="188"/>
      <c r="Q1185" s="188"/>
      <c r="R1185" s="188"/>
      <c r="S1185" s="188"/>
      <c r="T1185" s="189"/>
      <c r="AT1185" s="184" t="s">
        <v>186</v>
      </c>
      <c r="AU1185" s="184" t="s">
        <v>80</v>
      </c>
      <c r="AV1185" s="182" t="s">
        <v>86</v>
      </c>
      <c r="AW1185" s="182" t="s">
        <v>29</v>
      </c>
      <c r="AX1185" s="182" t="s">
        <v>76</v>
      </c>
      <c r="AY1185" s="184" t="s">
        <v>176</v>
      </c>
    </row>
    <row r="1186" spans="1:65" s="15" customFormat="1" ht="24.2" customHeight="1">
      <c r="A1186" s="12"/>
      <c r="B1186" s="13"/>
      <c r="C1186" s="92" t="s">
        <v>1385</v>
      </c>
      <c r="D1186" s="92" t="s">
        <v>178</v>
      </c>
      <c r="E1186" s="93" t="s">
        <v>1386</v>
      </c>
      <c r="F1186" s="94" t="s">
        <v>1387</v>
      </c>
      <c r="G1186" s="95" t="s">
        <v>221</v>
      </c>
      <c r="H1186" s="96">
        <v>7.433</v>
      </c>
      <c r="I1186" s="1">
        <v>0</v>
      </c>
      <c r="J1186" s="97">
        <f>ROUND(I1186*H1186,2)</f>
        <v>0</v>
      </c>
      <c r="K1186" s="95" t="s">
        <v>182</v>
      </c>
      <c r="L1186" s="13"/>
      <c r="M1186" s="98" t="s">
        <v>1</v>
      </c>
      <c r="N1186" s="99" t="s">
        <v>37</v>
      </c>
      <c r="O1186" s="100"/>
      <c r="P1186" s="101">
        <f>O1186*H1186</f>
        <v>0</v>
      </c>
      <c r="Q1186" s="101">
        <v>0</v>
      </c>
      <c r="R1186" s="101">
        <f>Q1186*H1186</f>
        <v>0</v>
      </c>
      <c r="S1186" s="101">
        <v>0</v>
      </c>
      <c r="T1186" s="102">
        <f>S1186*H1186</f>
        <v>0</v>
      </c>
      <c r="U1186" s="12"/>
      <c r="V1186" s="12"/>
      <c r="W1186" s="12"/>
      <c r="X1186" s="12"/>
      <c r="Y1186" s="12"/>
      <c r="Z1186" s="12"/>
      <c r="AA1186" s="12"/>
      <c r="AB1186" s="12"/>
      <c r="AC1186" s="12"/>
      <c r="AD1186" s="12"/>
      <c r="AE1186" s="12"/>
      <c r="AR1186" s="103" t="s">
        <v>230</v>
      </c>
      <c r="AT1186" s="103" t="s">
        <v>178</v>
      </c>
      <c r="AU1186" s="103" t="s">
        <v>80</v>
      </c>
      <c r="AY1186" s="5" t="s">
        <v>176</v>
      </c>
      <c r="BE1186" s="104">
        <f>IF(N1186="základní",J1186,0)</f>
        <v>0</v>
      </c>
      <c r="BF1186" s="104">
        <f>IF(N1186="snížená",J1186,0)</f>
        <v>0</v>
      </c>
      <c r="BG1186" s="104">
        <f>IF(N1186="zákl. přenesená",J1186,0)</f>
        <v>0</v>
      </c>
      <c r="BH1186" s="104">
        <f>IF(N1186="sníž. přenesená",J1186,0)</f>
        <v>0</v>
      </c>
      <c r="BI1186" s="104">
        <f>IF(N1186="nulová",J1186,0)</f>
        <v>0</v>
      </c>
      <c r="BJ1186" s="5" t="s">
        <v>76</v>
      </c>
      <c r="BK1186" s="104">
        <f>ROUND(I1186*H1186,2)</f>
        <v>0</v>
      </c>
      <c r="BL1186" s="5" t="s">
        <v>230</v>
      </c>
      <c r="BM1186" s="103" t="s">
        <v>1388</v>
      </c>
    </row>
    <row r="1187" spans="2:63" s="79" customFormat="1" ht="22.7" customHeight="1">
      <c r="B1187" s="80"/>
      <c r="D1187" s="81" t="s">
        <v>71</v>
      </c>
      <c r="E1187" s="90" t="s">
        <v>1389</v>
      </c>
      <c r="F1187" s="90" t="s">
        <v>1390</v>
      </c>
      <c r="J1187" s="91">
        <f>BK1187</f>
        <v>0</v>
      </c>
      <c r="K1187" s="88"/>
      <c r="L1187" s="80"/>
      <c r="M1187" s="84"/>
      <c r="N1187" s="85"/>
      <c r="O1187" s="85"/>
      <c r="P1187" s="86">
        <f>SUM(P1188:P1207)</f>
        <v>0</v>
      </c>
      <c r="Q1187" s="85"/>
      <c r="R1187" s="86">
        <f>SUM(R1188:R1207)</f>
        <v>0</v>
      </c>
      <c r="S1187" s="85"/>
      <c r="T1187" s="87">
        <f>SUM(T1188:T1207)</f>
        <v>0</v>
      </c>
      <c r="AR1187" s="81" t="s">
        <v>80</v>
      </c>
      <c r="AT1187" s="88" t="s">
        <v>71</v>
      </c>
      <c r="AU1187" s="88" t="s">
        <v>76</v>
      </c>
      <c r="AY1187" s="81" t="s">
        <v>176</v>
      </c>
      <c r="BK1187" s="89">
        <f>SUM(BK1188:BK1207)</f>
        <v>0</v>
      </c>
    </row>
    <row r="1188" spans="1:65" s="15" customFormat="1" ht="16.5" customHeight="1">
      <c r="A1188" s="12"/>
      <c r="B1188" s="13"/>
      <c r="C1188" s="92" t="s">
        <v>838</v>
      </c>
      <c r="D1188" s="92" t="s">
        <v>178</v>
      </c>
      <c r="E1188" s="93" t="s">
        <v>1391</v>
      </c>
      <c r="F1188" s="94" t="s">
        <v>1392</v>
      </c>
      <c r="G1188" s="95" t="s">
        <v>181</v>
      </c>
      <c r="H1188" s="96">
        <v>23.83</v>
      </c>
      <c r="I1188" s="1">
        <v>0</v>
      </c>
      <c r="J1188" s="97">
        <f>ROUND(I1188*H1188,2)</f>
        <v>0</v>
      </c>
      <c r="K1188" s="95" t="s">
        <v>182</v>
      </c>
      <c r="L1188" s="13"/>
      <c r="M1188" s="98" t="s">
        <v>1</v>
      </c>
      <c r="N1188" s="99" t="s">
        <v>37</v>
      </c>
      <c r="O1188" s="100"/>
      <c r="P1188" s="101">
        <f>O1188*H1188</f>
        <v>0</v>
      </c>
      <c r="Q1188" s="101">
        <v>0</v>
      </c>
      <c r="R1188" s="101">
        <f>Q1188*H1188</f>
        <v>0</v>
      </c>
      <c r="S1188" s="101">
        <v>0</v>
      </c>
      <c r="T1188" s="102">
        <f>S1188*H1188</f>
        <v>0</v>
      </c>
      <c r="U1188" s="12"/>
      <c r="V1188" s="12"/>
      <c r="W1188" s="12"/>
      <c r="X1188" s="12"/>
      <c r="Y1188" s="12"/>
      <c r="Z1188" s="12"/>
      <c r="AA1188" s="12"/>
      <c r="AB1188" s="12"/>
      <c r="AC1188" s="12"/>
      <c r="AD1188" s="12"/>
      <c r="AE1188" s="12"/>
      <c r="AR1188" s="103" t="s">
        <v>230</v>
      </c>
      <c r="AT1188" s="103" t="s">
        <v>178</v>
      </c>
      <c r="AU1188" s="103" t="s">
        <v>80</v>
      </c>
      <c r="AY1188" s="5" t="s">
        <v>176</v>
      </c>
      <c r="BE1188" s="104">
        <f>IF(N1188="základní",J1188,0)</f>
        <v>0</v>
      </c>
      <c r="BF1188" s="104">
        <f>IF(N1188="snížená",J1188,0)</f>
        <v>0</v>
      </c>
      <c r="BG1188" s="104">
        <f>IF(N1188="zákl. přenesená",J1188,0)</f>
        <v>0</v>
      </c>
      <c r="BH1188" s="104">
        <f>IF(N1188="sníž. přenesená",J1188,0)</f>
        <v>0</v>
      </c>
      <c r="BI1188" s="104">
        <f>IF(N1188="nulová",J1188,0)</f>
        <v>0</v>
      </c>
      <c r="BJ1188" s="5" t="s">
        <v>76</v>
      </c>
      <c r="BK1188" s="104">
        <f>ROUND(I1188*H1188,2)</f>
        <v>0</v>
      </c>
      <c r="BL1188" s="5" t="s">
        <v>230</v>
      </c>
      <c r="BM1188" s="103" t="s">
        <v>1393</v>
      </c>
    </row>
    <row r="1189" spans="1:65" s="15" customFormat="1" ht="16.5" customHeight="1">
      <c r="A1189" s="12"/>
      <c r="B1189" s="13"/>
      <c r="C1189" s="92" t="s">
        <v>1394</v>
      </c>
      <c r="D1189" s="92" t="s">
        <v>178</v>
      </c>
      <c r="E1189" s="93" t="s">
        <v>1395</v>
      </c>
      <c r="F1189" s="94" t="s">
        <v>1396</v>
      </c>
      <c r="G1189" s="95" t="s">
        <v>181</v>
      </c>
      <c r="H1189" s="96">
        <v>23.83</v>
      </c>
      <c r="I1189" s="1">
        <v>0</v>
      </c>
      <c r="J1189" s="97">
        <f>ROUND(I1189*H1189,2)</f>
        <v>0</v>
      </c>
      <c r="K1189" s="95" t="s">
        <v>182</v>
      </c>
      <c r="L1189" s="13"/>
      <c r="M1189" s="98" t="s">
        <v>1</v>
      </c>
      <c r="N1189" s="99" t="s">
        <v>37</v>
      </c>
      <c r="O1189" s="100"/>
      <c r="P1189" s="101">
        <f>O1189*H1189</f>
        <v>0</v>
      </c>
      <c r="Q1189" s="101">
        <v>0</v>
      </c>
      <c r="R1189" s="101">
        <f>Q1189*H1189</f>
        <v>0</v>
      </c>
      <c r="S1189" s="101">
        <v>0</v>
      </c>
      <c r="T1189" s="102">
        <f>S1189*H1189</f>
        <v>0</v>
      </c>
      <c r="U1189" s="12"/>
      <c r="V1189" s="12"/>
      <c r="W1189" s="12"/>
      <c r="X1189" s="12"/>
      <c r="Y1189" s="12"/>
      <c r="Z1189" s="12"/>
      <c r="AA1189" s="12"/>
      <c r="AB1189" s="12"/>
      <c r="AC1189" s="12"/>
      <c r="AD1189" s="12"/>
      <c r="AE1189" s="12"/>
      <c r="AR1189" s="103" t="s">
        <v>230</v>
      </c>
      <c r="AT1189" s="103" t="s">
        <v>178</v>
      </c>
      <c r="AU1189" s="103" t="s">
        <v>80</v>
      </c>
      <c r="AY1189" s="5" t="s">
        <v>176</v>
      </c>
      <c r="BE1189" s="104">
        <f>IF(N1189="základní",J1189,0)</f>
        <v>0</v>
      </c>
      <c r="BF1189" s="104">
        <f>IF(N1189="snížená",J1189,0)</f>
        <v>0</v>
      </c>
      <c r="BG1189" s="104">
        <f>IF(N1189="zákl. přenesená",J1189,0)</f>
        <v>0</v>
      </c>
      <c r="BH1189" s="104">
        <f>IF(N1189="sníž. přenesená",J1189,0)</f>
        <v>0</v>
      </c>
      <c r="BI1189" s="104">
        <f>IF(N1189="nulová",J1189,0)</f>
        <v>0</v>
      </c>
      <c r="BJ1189" s="5" t="s">
        <v>76</v>
      </c>
      <c r="BK1189" s="104">
        <f>ROUND(I1189*H1189,2)</f>
        <v>0</v>
      </c>
      <c r="BL1189" s="5" t="s">
        <v>230</v>
      </c>
      <c r="BM1189" s="103" t="s">
        <v>1397</v>
      </c>
    </row>
    <row r="1190" spans="1:65" s="15" customFormat="1" ht="24.2" customHeight="1">
      <c r="A1190" s="12"/>
      <c r="B1190" s="13"/>
      <c r="C1190" s="92" t="s">
        <v>841</v>
      </c>
      <c r="D1190" s="92" t="s">
        <v>178</v>
      </c>
      <c r="E1190" s="93" t="s">
        <v>1398</v>
      </c>
      <c r="F1190" s="94" t="s">
        <v>1399</v>
      </c>
      <c r="G1190" s="95" t="s">
        <v>328</v>
      </c>
      <c r="H1190" s="96">
        <v>12.4</v>
      </c>
      <c r="I1190" s="1">
        <v>0</v>
      </c>
      <c r="J1190" s="97">
        <f>ROUND(I1190*H1190,2)</f>
        <v>0</v>
      </c>
      <c r="K1190" s="95" t="s">
        <v>182</v>
      </c>
      <c r="L1190" s="13"/>
      <c r="M1190" s="98" t="s">
        <v>1</v>
      </c>
      <c r="N1190" s="99" t="s">
        <v>37</v>
      </c>
      <c r="O1190" s="100"/>
      <c r="P1190" s="101">
        <f>O1190*H1190</f>
        <v>0</v>
      </c>
      <c r="Q1190" s="101">
        <v>0</v>
      </c>
      <c r="R1190" s="101">
        <f>Q1190*H1190</f>
        <v>0</v>
      </c>
      <c r="S1190" s="101">
        <v>0</v>
      </c>
      <c r="T1190" s="102">
        <f>S1190*H1190</f>
        <v>0</v>
      </c>
      <c r="U1190" s="12"/>
      <c r="V1190" s="12"/>
      <c r="W1190" s="12"/>
      <c r="X1190" s="12"/>
      <c r="Y1190" s="12"/>
      <c r="Z1190" s="12"/>
      <c r="AA1190" s="12"/>
      <c r="AB1190" s="12"/>
      <c r="AC1190" s="12"/>
      <c r="AD1190" s="12"/>
      <c r="AE1190" s="12"/>
      <c r="AR1190" s="103" t="s">
        <v>230</v>
      </c>
      <c r="AT1190" s="103" t="s">
        <v>178</v>
      </c>
      <c r="AU1190" s="103" t="s">
        <v>80</v>
      </c>
      <c r="AY1190" s="5" t="s">
        <v>176</v>
      </c>
      <c r="BE1190" s="104">
        <f>IF(N1190="základní",J1190,0)</f>
        <v>0</v>
      </c>
      <c r="BF1190" s="104">
        <f>IF(N1190="snížená",J1190,0)</f>
        <v>0</v>
      </c>
      <c r="BG1190" s="104">
        <f>IF(N1190="zákl. přenesená",J1190,0)</f>
        <v>0</v>
      </c>
      <c r="BH1190" s="104">
        <f>IF(N1190="sníž. přenesená",J1190,0)</f>
        <v>0</v>
      </c>
      <c r="BI1190" s="104">
        <f>IF(N1190="nulová",J1190,0)</f>
        <v>0</v>
      </c>
      <c r="BJ1190" s="5" t="s">
        <v>76</v>
      </c>
      <c r="BK1190" s="104">
        <f>ROUND(I1190*H1190,2)</f>
        <v>0</v>
      </c>
      <c r="BL1190" s="5" t="s">
        <v>230</v>
      </c>
      <c r="BM1190" s="103" t="s">
        <v>1400</v>
      </c>
    </row>
    <row r="1191" spans="2:51" s="167" customFormat="1" ht="12">
      <c r="B1191" s="168"/>
      <c r="D1191" s="105" t="s">
        <v>186</v>
      </c>
      <c r="E1191" s="169" t="s">
        <v>1</v>
      </c>
      <c r="F1191" s="170" t="s">
        <v>900</v>
      </c>
      <c r="H1191" s="169" t="s">
        <v>1</v>
      </c>
      <c r="K1191" s="236"/>
      <c r="L1191" s="168"/>
      <c r="M1191" s="171"/>
      <c r="N1191" s="172"/>
      <c r="O1191" s="172"/>
      <c r="P1191" s="172"/>
      <c r="Q1191" s="172"/>
      <c r="R1191" s="172"/>
      <c r="S1191" s="172"/>
      <c r="T1191" s="173"/>
      <c r="AT1191" s="169" t="s">
        <v>186</v>
      </c>
      <c r="AU1191" s="169" t="s">
        <v>80</v>
      </c>
      <c r="AV1191" s="167" t="s">
        <v>76</v>
      </c>
      <c r="AW1191" s="167" t="s">
        <v>29</v>
      </c>
      <c r="AX1191" s="167" t="s">
        <v>72</v>
      </c>
      <c r="AY1191" s="169" t="s">
        <v>176</v>
      </c>
    </row>
    <row r="1192" spans="2:51" s="174" customFormat="1" ht="12">
      <c r="B1192" s="175"/>
      <c r="D1192" s="105" t="s">
        <v>186</v>
      </c>
      <c r="E1192" s="176" t="s">
        <v>1</v>
      </c>
      <c r="F1192" s="177" t="s">
        <v>1401</v>
      </c>
      <c r="H1192" s="178">
        <v>12.4</v>
      </c>
      <c r="K1192" s="237"/>
      <c r="L1192" s="175"/>
      <c r="M1192" s="179"/>
      <c r="N1192" s="180"/>
      <c r="O1192" s="180"/>
      <c r="P1192" s="180"/>
      <c r="Q1192" s="180"/>
      <c r="R1192" s="180"/>
      <c r="S1192" s="180"/>
      <c r="T1192" s="181"/>
      <c r="AT1192" s="176" t="s">
        <v>186</v>
      </c>
      <c r="AU1192" s="176" t="s">
        <v>80</v>
      </c>
      <c r="AV1192" s="174" t="s">
        <v>80</v>
      </c>
      <c r="AW1192" s="174" t="s">
        <v>29</v>
      </c>
      <c r="AX1192" s="174" t="s">
        <v>72</v>
      </c>
      <c r="AY1192" s="176" t="s">
        <v>176</v>
      </c>
    </row>
    <row r="1193" spans="2:51" s="182" customFormat="1" ht="12">
      <c r="B1193" s="183"/>
      <c r="D1193" s="105" t="s">
        <v>186</v>
      </c>
      <c r="E1193" s="184" t="s">
        <v>1</v>
      </c>
      <c r="F1193" s="185" t="s">
        <v>191</v>
      </c>
      <c r="H1193" s="186">
        <v>12.4</v>
      </c>
      <c r="K1193" s="238"/>
      <c r="L1193" s="183"/>
      <c r="M1193" s="187"/>
      <c r="N1193" s="188"/>
      <c r="O1193" s="188"/>
      <c r="P1193" s="188"/>
      <c r="Q1193" s="188"/>
      <c r="R1193" s="188"/>
      <c r="S1193" s="188"/>
      <c r="T1193" s="189"/>
      <c r="AT1193" s="184" t="s">
        <v>186</v>
      </c>
      <c r="AU1193" s="184" t="s">
        <v>80</v>
      </c>
      <c r="AV1193" s="182" t="s">
        <v>86</v>
      </c>
      <c r="AW1193" s="182" t="s">
        <v>29</v>
      </c>
      <c r="AX1193" s="182" t="s">
        <v>76</v>
      </c>
      <c r="AY1193" s="184" t="s">
        <v>176</v>
      </c>
    </row>
    <row r="1194" spans="1:65" s="15" customFormat="1" ht="24.2" customHeight="1">
      <c r="A1194" s="12"/>
      <c r="B1194" s="13"/>
      <c r="C1194" s="190" t="s">
        <v>1402</v>
      </c>
      <c r="D1194" s="190" t="s">
        <v>265</v>
      </c>
      <c r="E1194" s="191" t="s">
        <v>1403</v>
      </c>
      <c r="F1194" s="192" t="s">
        <v>1404</v>
      </c>
      <c r="G1194" s="193" t="s">
        <v>259</v>
      </c>
      <c r="H1194" s="194">
        <v>29.76</v>
      </c>
      <c r="I1194" s="2">
        <v>0</v>
      </c>
      <c r="J1194" s="195">
        <f>ROUND(I1194*H1194,2)</f>
        <v>0</v>
      </c>
      <c r="K1194" s="193" t="s">
        <v>182</v>
      </c>
      <c r="L1194" s="196"/>
      <c r="M1194" s="197" t="s">
        <v>1</v>
      </c>
      <c r="N1194" s="198" t="s">
        <v>37</v>
      </c>
      <c r="O1194" s="100"/>
      <c r="P1194" s="101">
        <f>O1194*H1194</f>
        <v>0</v>
      </c>
      <c r="Q1194" s="101">
        <v>0</v>
      </c>
      <c r="R1194" s="101">
        <f>Q1194*H1194</f>
        <v>0</v>
      </c>
      <c r="S1194" s="101">
        <v>0</v>
      </c>
      <c r="T1194" s="102">
        <f>S1194*H1194</f>
        <v>0</v>
      </c>
      <c r="U1194" s="12"/>
      <c r="V1194" s="12"/>
      <c r="W1194" s="12"/>
      <c r="X1194" s="12"/>
      <c r="Y1194" s="12"/>
      <c r="Z1194" s="12"/>
      <c r="AA1194" s="12"/>
      <c r="AB1194" s="12"/>
      <c r="AC1194" s="12"/>
      <c r="AD1194" s="12"/>
      <c r="AE1194" s="12"/>
      <c r="AR1194" s="103" t="s">
        <v>304</v>
      </c>
      <c r="AT1194" s="103" t="s">
        <v>265</v>
      </c>
      <c r="AU1194" s="103" t="s">
        <v>80</v>
      </c>
      <c r="AY1194" s="5" t="s">
        <v>176</v>
      </c>
      <c r="BE1194" s="104">
        <f>IF(N1194="základní",J1194,0)</f>
        <v>0</v>
      </c>
      <c r="BF1194" s="104">
        <f>IF(N1194="snížená",J1194,0)</f>
        <v>0</v>
      </c>
      <c r="BG1194" s="104">
        <f>IF(N1194="zákl. přenesená",J1194,0)</f>
        <v>0</v>
      </c>
      <c r="BH1194" s="104">
        <f>IF(N1194="sníž. přenesená",J1194,0)</f>
        <v>0</v>
      </c>
      <c r="BI1194" s="104">
        <f>IF(N1194="nulová",J1194,0)</f>
        <v>0</v>
      </c>
      <c r="BJ1194" s="5" t="s">
        <v>76</v>
      </c>
      <c r="BK1194" s="104">
        <f>ROUND(I1194*H1194,2)</f>
        <v>0</v>
      </c>
      <c r="BL1194" s="5" t="s">
        <v>230</v>
      </c>
      <c r="BM1194" s="103" t="s">
        <v>1405</v>
      </c>
    </row>
    <row r="1195" spans="2:51" s="174" customFormat="1" ht="12">
      <c r="B1195" s="175"/>
      <c r="D1195" s="105" t="s">
        <v>186</v>
      </c>
      <c r="E1195" s="176" t="s">
        <v>1</v>
      </c>
      <c r="F1195" s="177" t="s">
        <v>1406</v>
      </c>
      <c r="H1195" s="178">
        <v>29.76</v>
      </c>
      <c r="K1195" s="237"/>
      <c r="L1195" s="175"/>
      <c r="M1195" s="179"/>
      <c r="N1195" s="180"/>
      <c r="O1195" s="180"/>
      <c r="P1195" s="180"/>
      <c r="Q1195" s="180"/>
      <c r="R1195" s="180"/>
      <c r="S1195" s="180"/>
      <c r="T1195" s="181"/>
      <c r="AT1195" s="176" t="s">
        <v>186</v>
      </c>
      <c r="AU1195" s="176" t="s">
        <v>80</v>
      </c>
      <c r="AV1195" s="174" t="s">
        <v>80</v>
      </c>
      <c r="AW1195" s="174" t="s">
        <v>29</v>
      </c>
      <c r="AX1195" s="174" t="s">
        <v>72</v>
      </c>
      <c r="AY1195" s="176" t="s">
        <v>176</v>
      </c>
    </row>
    <row r="1196" spans="2:51" s="182" customFormat="1" ht="12">
      <c r="B1196" s="183"/>
      <c r="D1196" s="105" t="s">
        <v>186</v>
      </c>
      <c r="E1196" s="184" t="s">
        <v>1</v>
      </c>
      <c r="F1196" s="185" t="s">
        <v>191</v>
      </c>
      <c r="H1196" s="186">
        <v>29.76</v>
      </c>
      <c r="K1196" s="238"/>
      <c r="L1196" s="183"/>
      <c r="M1196" s="187"/>
      <c r="N1196" s="188"/>
      <c r="O1196" s="188"/>
      <c r="P1196" s="188"/>
      <c r="Q1196" s="188"/>
      <c r="R1196" s="188"/>
      <c r="S1196" s="188"/>
      <c r="T1196" s="189"/>
      <c r="AT1196" s="184" t="s">
        <v>186</v>
      </c>
      <c r="AU1196" s="184" t="s">
        <v>80</v>
      </c>
      <c r="AV1196" s="182" t="s">
        <v>86</v>
      </c>
      <c r="AW1196" s="182" t="s">
        <v>29</v>
      </c>
      <c r="AX1196" s="182" t="s">
        <v>76</v>
      </c>
      <c r="AY1196" s="184" t="s">
        <v>176</v>
      </c>
    </row>
    <row r="1197" spans="1:65" s="15" customFormat="1" ht="37.7" customHeight="1">
      <c r="A1197" s="12"/>
      <c r="B1197" s="13"/>
      <c r="C1197" s="92" t="s">
        <v>850</v>
      </c>
      <c r="D1197" s="92" t="s">
        <v>178</v>
      </c>
      <c r="E1197" s="93" t="s">
        <v>1407</v>
      </c>
      <c r="F1197" s="94" t="s">
        <v>1408</v>
      </c>
      <c r="G1197" s="95" t="s">
        <v>181</v>
      </c>
      <c r="H1197" s="96">
        <v>23.83</v>
      </c>
      <c r="I1197" s="1">
        <v>0</v>
      </c>
      <c r="J1197" s="97">
        <f>ROUND(I1197*H1197,2)</f>
        <v>0</v>
      </c>
      <c r="K1197" s="95" t="s">
        <v>182</v>
      </c>
      <c r="L1197" s="13"/>
      <c r="M1197" s="98" t="s">
        <v>1</v>
      </c>
      <c r="N1197" s="99" t="s">
        <v>37</v>
      </c>
      <c r="O1197" s="100"/>
      <c r="P1197" s="101">
        <f>O1197*H1197</f>
        <v>0</v>
      </c>
      <c r="Q1197" s="101">
        <v>0</v>
      </c>
      <c r="R1197" s="101">
        <f>Q1197*H1197</f>
        <v>0</v>
      </c>
      <c r="S1197" s="101">
        <v>0</v>
      </c>
      <c r="T1197" s="102">
        <f>S1197*H1197</f>
        <v>0</v>
      </c>
      <c r="U1197" s="12"/>
      <c r="V1197" s="12"/>
      <c r="W1197" s="12"/>
      <c r="X1197" s="12"/>
      <c r="Y1197" s="12"/>
      <c r="Z1197" s="12"/>
      <c r="AA1197" s="12"/>
      <c r="AB1197" s="12"/>
      <c r="AC1197" s="12"/>
      <c r="AD1197" s="12"/>
      <c r="AE1197" s="12"/>
      <c r="AR1197" s="103" t="s">
        <v>230</v>
      </c>
      <c r="AT1197" s="103" t="s">
        <v>178</v>
      </c>
      <c r="AU1197" s="103" t="s">
        <v>80</v>
      </c>
      <c r="AY1197" s="5" t="s">
        <v>176</v>
      </c>
      <c r="BE1197" s="104">
        <f>IF(N1197="základní",J1197,0)</f>
        <v>0</v>
      </c>
      <c r="BF1197" s="104">
        <f>IF(N1197="snížená",J1197,0)</f>
        <v>0</v>
      </c>
      <c r="BG1197" s="104">
        <f>IF(N1197="zákl. přenesená",J1197,0)</f>
        <v>0</v>
      </c>
      <c r="BH1197" s="104">
        <f>IF(N1197="sníž. přenesená",J1197,0)</f>
        <v>0</v>
      </c>
      <c r="BI1197" s="104">
        <f>IF(N1197="nulová",J1197,0)</f>
        <v>0</v>
      </c>
      <c r="BJ1197" s="5" t="s">
        <v>76</v>
      </c>
      <c r="BK1197" s="104">
        <f>ROUND(I1197*H1197,2)</f>
        <v>0</v>
      </c>
      <c r="BL1197" s="5" t="s">
        <v>230</v>
      </c>
      <c r="BM1197" s="103" t="s">
        <v>1409</v>
      </c>
    </row>
    <row r="1198" spans="2:51" s="167" customFormat="1" ht="12">
      <c r="B1198" s="168"/>
      <c r="D1198" s="105" t="s">
        <v>186</v>
      </c>
      <c r="E1198" s="169" t="s">
        <v>1</v>
      </c>
      <c r="F1198" s="170" t="s">
        <v>900</v>
      </c>
      <c r="H1198" s="169" t="s">
        <v>1</v>
      </c>
      <c r="K1198" s="236"/>
      <c r="L1198" s="168"/>
      <c r="M1198" s="171"/>
      <c r="N1198" s="172"/>
      <c r="O1198" s="172"/>
      <c r="P1198" s="172"/>
      <c r="Q1198" s="172"/>
      <c r="R1198" s="172"/>
      <c r="S1198" s="172"/>
      <c r="T1198" s="173"/>
      <c r="AT1198" s="169" t="s">
        <v>186</v>
      </c>
      <c r="AU1198" s="169" t="s">
        <v>80</v>
      </c>
      <c r="AV1198" s="167" t="s">
        <v>76</v>
      </c>
      <c r="AW1198" s="167" t="s">
        <v>29</v>
      </c>
      <c r="AX1198" s="167" t="s">
        <v>72</v>
      </c>
      <c r="AY1198" s="169" t="s">
        <v>176</v>
      </c>
    </row>
    <row r="1199" spans="2:51" s="174" customFormat="1" ht="12">
      <c r="B1199" s="175"/>
      <c r="D1199" s="105" t="s">
        <v>186</v>
      </c>
      <c r="E1199" s="176" t="s">
        <v>1</v>
      </c>
      <c r="F1199" s="177" t="s">
        <v>676</v>
      </c>
      <c r="H1199" s="178">
        <v>10.15</v>
      </c>
      <c r="K1199" s="237"/>
      <c r="L1199" s="175"/>
      <c r="M1199" s="179"/>
      <c r="N1199" s="180"/>
      <c r="O1199" s="180"/>
      <c r="P1199" s="180"/>
      <c r="Q1199" s="180"/>
      <c r="R1199" s="180"/>
      <c r="S1199" s="180"/>
      <c r="T1199" s="181"/>
      <c r="AT1199" s="176" t="s">
        <v>186</v>
      </c>
      <c r="AU1199" s="176" t="s">
        <v>80</v>
      </c>
      <c r="AV1199" s="174" t="s">
        <v>80</v>
      </c>
      <c r="AW1199" s="174" t="s">
        <v>29</v>
      </c>
      <c r="AX1199" s="174" t="s">
        <v>72</v>
      </c>
      <c r="AY1199" s="176" t="s">
        <v>176</v>
      </c>
    </row>
    <row r="1200" spans="2:51" s="174" customFormat="1" ht="12">
      <c r="B1200" s="175"/>
      <c r="D1200" s="105" t="s">
        <v>186</v>
      </c>
      <c r="E1200" s="176" t="s">
        <v>1</v>
      </c>
      <c r="F1200" s="177" t="s">
        <v>1410</v>
      </c>
      <c r="H1200" s="178">
        <v>13.68</v>
      </c>
      <c r="K1200" s="237"/>
      <c r="L1200" s="175"/>
      <c r="M1200" s="179"/>
      <c r="N1200" s="180"/>
      <c r="O1200" s="180"/>
      <c r="P1200" s="180"/>
      <c r="Q1200" s="180"/>
      <c r="R1200" s="180"/>
      <c r="S1200" s="180"/>
      <c r="T1200" s="181"/>
      <c r="AT1200" s="176" t="s">
        <v>186</v>
      </c>
      <c r="AU1200" s="176" t="s">
        <v>80</v>
      </c>
      <c r="AV1200" s="174" t="s">
        <v>80</v>
      </c>
      <c r="AW1200" s="174" t="s">
        <v>29</v>
      </c>
      <c r="AX1200" s="174" t="s">
        <v>72</v>
      </c>
      <c r="AY1200" s="176" t="s">
        <v>176</v>
      </c>
    </row>
    <row r="1201" spans="2:51" s="182" customFormat="1" ht="12">
      <c r="B1201" s="183"/>
      <c r="D1201" s="105" t="s">
        <v>186</v>
      </c>
      <c r="E1201" s="184" t="s">
        <v>1</v>
      </c>
      <c r="F1201" s="185" t="s">
        <v>191</v>
      </c>
      <c r="H1201" s="186">
        <v>23.83</v>
      </c>
      <c r="K1201" s="238"/>
      <c r="L1201" s="183"/>
      <c r="M1201" s="187"/>
      <c r="N1201" s="188"/>
      <c r="O1201" s="188"/>
      <c r="P1201" s="188"/>
      <c r="Q1201" s="188"/>
      <c r="R1201" s="188"/>
      <c r="S1201" s="188"/>
      <c r="T1201" s="189"/>
      <c r="AT1201" s="184" t="s">
        <v>186</v>
      </c>
      <c r="AU1201" s="184" t="s">
        <v>80</v>
      </c>
      <c r="AV1201" s="182" t="s">
        <v>86</v>
      </c>
      <c r="AW1201" s="182" t="s">
        <v>29</v>
      </c>
      <c r="AX1201" s="182" t="s">
        <v>76</v>
      </c>
      <c r="AY1201" s="184" t="s">
        <v>176</v>
      </c>
    </row>
    <row r="1202" spans="1:65" s="15" customFormat="1" ht="37.7" customHeight="1">
      <c r="A1202" s="12"/>
      <c r="B1202" s="13"/>
      <c r="C1202" s="190" t="s">
        <v>1411</v>
      </c>
      <c r="D1202" s="190" t="s">
        <v>265</v>
      </c>
      <c r="E1202" s="191" t="s">
        <v>1412</v>
      </c>
      <c r="F1202" s="192" t="s">
        <v>1413</v>
      </c>
      <c r="G1202" s="193" t="s">
        <v>181</v>
      </c>
      <c r="H1202" s="194">
        <v>27.405</v>
      </c>
      <c r="I1202" s="2">
        <v>0</v>
      </c>
      <c r="J1202" s="195">
        <f>ROUND(I1202*H1202,2)</f>
        <v>0</v>
      </c>
      <c r="K1202" s="193" t="s">
        <v>182</v>
      </c>
      <c r="L1202" s="196"/>
      <c r="M1202" s="197" t="s">
        <v>1</v>
      </c>
      <c r="N1202" s="198" t="s">
        <v>37</v>
      </c>
      <c r="O1202" s="100"/>
      <c r="P1202" s="101">
        <f>O1202*H1202</f>
        <v>0</v>
      </c>
      <c r="Q1202" s="101">
        <v>0</v>
      </c>
      <c r="R1202" s="101">
        <f>Q1202*H1202</f>
        <v>0</v>
      </c>
      <c r="S1202" s="101">
        <v>0</v>
      </c>
      <c r="T1202" s="102">
        <f>S1202*H1202</f>
        <v>0</v>
      </c>
      <c r="U1202" s="12"/>
      <c r="V1202" s="12"/>
      <c r="W1202" s="12"/>
      <c r="X1202" s="12"/>
      <c r="Y1202" s="12"/>
      <c r="Z1202" s="12"/>
      <c r="AA1202" s="12"/>
      <c r="AB1202" s="12"/>
      <c r="AC1202" s="12"/>
      <c r="AD1202" s="12"/>
      <c r="AE1202" s="12"/>
      <c r="AR1202" s="103" t="s">
        <v>304</v>
      </c>
      <c r="AT1202" s="103" t="s">
        <v>265</v>
      </c>
      <c r="AU1202" s="103" t="s">
        <v>80</v>
      </c>
      <c r="AY1202" s="5" t="s">
        <v>176</v>
      </c>
      <c r="BE1202" s="104">
        <f>IF(N1202="základní",J1202,0)</f>
        <v>0</v>
      </c>
      <c r="BF1202" s="104">
        <f>IF(N1202="snížená",J1202,0)</f>
        <v>0</v>
      </c>
      <c r="BG1202" s="104">
        <f>IF(N1202="zákl. přenesená",J1202,0)</f>
        <v>0</v>
      </c>
      <c r="BH1202" s="104">
        <f>IF(N1202="sníž. přenesená",J1202,0)</f>
        <v>0</v>
      </c>
      <c r="BI1202" s="104">
        <f>IF(N1202="nulová",J1202,0)</f>
        <v>0</v>
      </c>
      <c r="BJ1202" s="5" t="s">
        <v>76</v>
      </c>
      <c r="BK1202" s="104">
        <f>ROUND(I1202*H1202,2)</f>
        <v>0</v>
      </c>
      <c r="BL1202" s="5" t="s">
        <v>230</v>
      </c>
      <c r="BM1202" s="103" t="s">
        <v>1414</v>
      </c>
    </row>
    <row r="1203" spans="2:51" s="174" customFormat="1" ht="12">
      <c r="B1203" s="175"/>
      <c r="D1203" s="105" t="s">
        <v>186</v>
      </c>
      <c r="E1203" s="176" t="s">
        <v>1</v>
      </c>
      <c r="F1203" s="177" t="s">
        <v>1415</v>
      </c>
      <c r="H1203" s="178">
        <v>27.405</v>
      </c>
      <c r="K1203" s="237"/>
      <c r="L1203" s="175"/>
      <c r="M1203" s="179"/>
      <c r="N1203" s="180"/>
      <c r="O1203" s="180"/>
      <c r="P1203" s="180"/>
      <c r="Q1203" s="180"/>
      <c r="R1203" s="180"/>
      <c r="S1203" s="180"/>
      <c r="T1203" s="181"/>
      <c r="AT1203" s="176" t="s">
        <v>186</v>
      </c>
      <c r="AU1203" s="176" t="s">
        <v>80</v>
      </c>
      <c r="AV1203" s="174" t="s">
        <v>80</v>
      </c>
      <c r="AW1203" s="174" t="s">
        <v>29</v>
      </c>
      <c r="AX1203" s="174" t="s">
        <v>72</v>
      </c>
      <c r="AY1203" s="176" t="s">
        <v>176</v>
      </c>
    </row>
    <row r="1204" spans="2:51" s="182" customFormat="1" ht="12">
      <c r="B1204" s="183"/>
      <c r="D1204" s="105" t="s">
        <v>186</v>
      </c>
      <c r="E1204" s="184" t="s">
        <v>1</v>
      </c>
      <c r="F1204" s="185" t="s">
        <v>191</v>
      </c>
      <c r="H1204" s="186">
        <v>27.405</v>
      </c>
      <c r="K1204" s="238"/>
      <c r="L1204" s="183"/>
      <c r="M1204" s="187"/>
      <c r="N1204" s="188"/>
      <c r="O1204" s="188"/>
      <c r="P1204" s="188"/>
      <c r="Q1204" s="188"/>
      <c r="R1204" s="188"/>
      <c r="S1204" s="188"/>
      <c r="T1204" s="189"/>
      <c r="AT1204" s="184" t="s">
        <v>186</v>
      </c>
      <c r="AU1204" s="184" t="s">
        <v>80</v>
      </c>
      <c r="AV1204" s="182" t="s">
        <v>86</v>
      </c>
      <c r="AW1204" s="182" t="s">
        <v>29</v>
      </c>
      <c r="AX1204" s="182" t="s">
        <v>76</v>
      </c>
      <c r="AY1204" s="184" t="s">
        <v>176</v>
      </c>
    </row>
    <row r="1205" spans="1:65" s="15" customFormat="1" ht="24.2" customHeight="1">
      <c r="A1205" s="12"/>
      <c r="B1205" s="13"/>
      <c r="C1205" s="92" t="s">
        <v>855</v>
      </c>
      <c r="D1205" s="92" t="s">
        <v>178</v>
      </c>
      <c r="E1205" s="93" t="s">
        <v>1416</v>
      </c>
      <c r="F1205" s="94" t="s">
        <v>1417</v>
      </c>
      <c r="G1205" s="95" t="s">
        <v>181</v>
      </c>
      <c r="H1205" s="96">
        <v>23.83</v>
      </c>
      <c r="I1205" s="1">
        <v>0</v>
      </c>
      <c r="J1205" s="97">
        <f>ROUND(I1205*H1205,2)</f>
        <v>0</v>
      </c>
      <c r="K1205" s="95" t="s">
        <v>182</v>
      </c>
      <c r="L1205" s="13"/>
      <c r="M1205" s="98" t="s">
        <v>1</v>
      </c>
      <c r="N1205" s="99" t="s">
        <v>37</v>
      </c>
      <c r="O1205" s="100"/>
      <c r="P1205" s="101">
        <f>O1205*H1205</f>
        <v>0</v>
      </c>
      <c r="Q1205" s="101">
        <v>0</v>
      </c>
      <c r="R1205" s="101">
        <f>Q1205*H1205</f>
        <v>0</v>
      </c>
      <c r="S1205" s="101">
        <v>0</v>
      </c>
      <c r="T1205" s="102">
        <f>S1205*H1205</f>
        <v>0</v>
      </c>
      <c r="U1205" s="12"/>
      <c r="V1205" s="12"/>
      <c r="W1205" s="12"/>
      <c r="X1205" s="12"/>
      <c r="Y1205" s="12"/>
      <c r="Z1205" s="12"/>
      <c r="AA1205" s="12"/>
      <c r="AB1205" s="12"/>
      <c r="AC1205" s="12"/>
      <c r="AD1205" s="12"/>
      <c r="AE1205" s="12"/>
      <c r="AR1205" s="103" t="s">
        <v>230</v>
      </c>
      <c r="AT1205" s="103" t="s">
        <v>178</v>
      </c>
      <c r="AU1205" s="103" t="s">
        <v>80</v>
      </c>
      <c r="AY1205" s="5" t="s">
        <v>176</v>
      </c>
      <c r="BE1205" s="104">
        <f>IF(N1205="základní",J1205,0)</f>
        <v>0</v>
      </c>
      <c r="BF1205" s="104">
        <f>IF(N1205="snížená",J1205,0)</f>
        <v>0</v>
      </c>
      <c r="BG1205" s="104">
        <f>IF(N1205="zákl. přenesená",J1205,0)</f>
        <v>0</v>
      </c>
      <c r="BH1205" s="104">
        <f>IF(N1205="sníž. přenesená",J1205,0)</f>
        <v>0</v>
      </c>
      <c r="BI1205" s="104">
        <f>IF(N1205="nulová",J1205,0)</f>
        <v>0</v>
      </c>
      <c r="BJ1205" s="5" t="s">
        <v>76</v>
      </c>
      <c r="BK1205" s="104">
        <f>ROUND(I1205*H1205,2)</f>
        <v>0</v>
      </c>
      <c r="BL1205" s="5" t="s">
        <v>230</v>
      </c>
      <c r="BM1205" s="103" t="s">
        <v>1418</v>
      </c>
    </row>
    <row r="1206" spans="1:65" s="15" customFormat="1" ht="16.5" customHeight="1">
      <c r="A1206" s="12"/>
      <c r="B1206" s="13"/>
      <c r="C1206" s="92" t="s">
        <v>1419</v>
      </c>
      <c r="D1206" s="92" t="s">
        <v>178</v>
      </c>
      <c r="E1206" s="93" t="s">
        <v>1420</v>
      </c>
      <c r="F1206" s="94" t="s">
        <v>1421</v>
      </c>
      <c r="G1206" s="95" t="s">
        <v>328</v>
      </c>
      <c r="H1206" s="96">
        <v>12.4</v>
      </c>
      <c r="I1206" s="1">
        <v>0</v>
      </c>
      <c r="J1206" s="97">
        <f>ROUND(I1206*H1206,2)</f>
        <v>0</v>
      </c>
      <c r="K1206" s="95" t="s">
        <v>182</v>
      </c>
      <c r="L1206" s="13"/>
      <c r="M1206" s="98" t="s">
        <v>1</v>
      </c>
      <c r="N1206" s="99" t="s">
        <v>37</v>
      </c>
      <c r="O1206" s="100"/>
      <c r="P1206" s="101">
        <f>O1206*H1206</f>
        <v>0</v>
      </c>
      <c r="Q1206" s="101">
        <v>0</v>
      </c>
      <c r="R1206" s="101">
        <f>Q1206*H1206</f>
        <v>0</v>
      </c>
      <c r="S1206" s="101">
        <v>0</v>
      </c>
      <c r="T1206" s="102">
        <f>S1206*H1206</f>
        <v>0</v>
      </c>
      <c r="U1206" s="12"/>
      <c r="V1206" s="12"/>
      <c r="W1206" s="12"/>
      <c r="X1206" s="12"/>
      <c r="Y1206" s="12"/>
      <c r="Z1206" s="12"/>
      <c r="AA1206" s="12"/>
      <c r="AB1206" s="12"/>
      <c r="AC1206" s="12"/>
      <c r="AD1206" s="12"/>
      <c r="AE1206" s="12"/>
      <c r="AR1206" s="103" t="s">
        <v>230</v>
      </c>
      <c r="AT1206" s="103" t="s">
        <v>178</v>
      </c>
      <c r="AU1206" s="103" t="s">
        <v>80</v>
      </c>
      <c r="AY1206" s="5" t="s">
        <v>176</v>
      </c>
      <c r="BE1206" s="104">
        <f>IF(N1206="základní",J1206,0)</f>
        <v>0</v>
      </c>
      <c r="BF1206" s="104">
        <f>IF(N1206="snížená",J1206,0)</f>
        <v>0</v>
      </c>
      <c r="BG1206" s="104">
        <f>IF(N1206="zákl. přenesená",J1206,0)</f>
        <v>0</v>
      </c>
      <c r="BH1206" s="104">
        <f>IF(N1206="sníž. přenesená",J1206,0)</f>
        <v>0</v>
      </c>
      <c r="BI1206" s="104">
        <f>IF(N1206="nulová",J1206,0)</f>
        <v>0</v>
      </c>
      <c r="BJ1206" s="5" t="s">
        <v>76</v>
      </c>
      <c r="BK1206" s="104">
        <f>ROUND(I1206*H1206,2)</f>
        <v>0</v>
      </c>
      <c r="BL1206" s="5" t="s">
        <v>230</v>
      </c>
      <c r="BM1206" s="103" t="s">
        <v>1422</v>
      </c>
    </row>
    <row r="1207" spans="1:65" s="15" customFormat="1" ht="24.2" customHeight="1">
      <c r="A1207" s="12"/>
      <c r="B1207" s="13"/>
      <c r="C1207" s="92" t="s">
        <v>861</v>
      </c>
      <c r="D1207" s="92" t="s">
        <v>178</v>
      </c>
      <c r="E1207" s="93" t="s">
        <v>1423</v>
      </c>
      <c r="F1207" s="94" t="s">
        <v>1424</v>
      </c>
      <c r="G1207" s="95" t="s">
        <v>221</v>
      </c>
      <c r="H1207" s="96">
        <v>0.782</v>
      </c>
      <c r="I1207" s="1">
        <v>0</v>
      </c>
      <c r="J1207" s="97">
        <f>ROUND(I1207*H1207,2)</f>
        <v>0</v>
      </c>
      <c r="K1207" s="95" t="s">
        <v>182</v>
      </c>
      <c r="L1207" s="13"/>
      <c r="M1207" s="98" t="s">
        <v>1</v>
      </c>
      <c r="N1207" s="99" t="s">
        <v>37</v>
      </c>
      <c r="O1207" s="100"/>
      <c r="P1207" s="101">
        <f>O1207*H1207</f>
        <v>0</v>
      </c>
      <c r="Q1207" s="101">
        <v>0</v>
      </c>
      <c r="R1207" s="101">
        <f>Q1207*H1207</f>
        <v>0</v>
      </c>
      <c r="S1207" s="101">
        <v>0</v>
      </c>
      <c r="T1207" s="102">
        <f>S1207*H1207</f>
        <v>0</v>
      </c>
      <c r="U1207" s="12"/>
      <c r="V1207" s="12"/>
      <c r="W1207" s="12"/>
      <c r="X1207" s="12"/>
      <c r="Y1207" s="12"/>
      <c r="Z1207" s="12"/>
      <c r="AA1207" s="12"/>
      <c r="AB1207" s="12"/>
      <c r="AC1207" s="12"/>
      <c r="AD1207" s="12"/>
      <c r="AE1207" s="12"/>
      <c r="AR1207" s="103" t="s">
        <v>230</v>
      </c>
      <c r="AT1207" s="103" t="s">
        <v>178</v>
      </c>
      <c r="AU1207" s="103" t="s">
        <v>80</v>
      </c>
      <c r="AY1207" s="5" t="s">
        <v>176</v>
      </c>
      <c r="BE1207" s="104">
        <f>IF(N1207="základní",J1207,0)</f>
        <v>0</v>
      </c>
      <c r="BF1207" s="104">
        <f>IF(N1207="snížená",J1207,0)</f>
        <v>0</v>
      </c>
      <c r="BG1207" s="104">
        <f>IF(N1207="zákl. přenesená",J1207,0)</f>
        <v>0</v>
      </c>
      <c r="BH1207" s="104">
        <f>IF(N1207="sníž. přenesená",J1207,0)</f>
        <v>0</v>
      </c>
      <c r="BI1207" s="104">
        <f>IF(N1207="nulová",J1207,0)</f>
        <v>0</v>
      </c>
      <c r="BJ1207" s="5" t="s">
        <v>76</v>
      </c>
      <c r="BK1207" s="104">
        <f>ROUND(I1207*H1207,2)</f>
        <v>0</v>
      </c>
      <c r="BL1207" s="5" t="s">
        <v>230</v>
      </c>
      <c r="BM1207" s="103" t="s">
        <v>1425</v>
      </c>
    </row>
    <row r="1208" spans="2:63" s="79" customFormat="1" ht="22.7" customHeight="1">
      <c r="B1208" s="80"/>
      <c r="D1208" s="81" t="s">
        <v>71</v>
      </c>
      <c r="E1208" s="90" t="s">
        <v>1426</v>
      </c>
      <c r="F1208" s="90" t="s">
        <v>1427</v>
      </c>
      <c r="J1208" s="91">
        <f>BK1208</f>
        <v>0</v>
      </c>
      <c r="K1208" s="88"/>
      <c r="L1208" s="80"/>
      <c r="M1208" s="84"/>
      <c r="N1208" s="85"/>
      <c r="O1208" s="85"/>
      <c r="P1208" s="86">
        <f>SUM(P1209:P1232)</f>
        <v>0</v>
      </c>
      <c r="Q1208" s="85"/>
      <c r="R1208" s="86">
        <f>SUM(R1209:R1232)</f>
        <v>0</v>
      </c>
      <c r="S1208" s="85"/>
      <c r="T1208" s="87">
        <f>SUM(T1209:T1232)</f>
        <v>0</v>
      </c>
      <c r="AR1208" s="81" t="s">
        <v>80</v>
      </c>
      <c r="AT1208" s="88" t="s">
        <v>71</v>
      </c>
      <c r="AU1208" s="88" t="s">
        <v>76</v>
      </c>
      <c r="AY1208" s="81" t="s">
        <v>176</v>
      </c>
      <c r="BK1208" s="89">
        <f>SUM(BK1209:BK1232)</f>
        <v>0</v>
      </c>
    </row>
    <row r="1209" spans="1:65" s="15" customFormat="1" ht="24.2" customHeight="1">
      <c r="A1209" s="12"/>
      <c r="B1209" s="13"/>
      <c r="C1209" s="92" t="s">
        <v>1428</v>
      </c>
      <c r="D1209" s="92" t="s">
        <v>178</v>
      </c>
      <c r="E1209" s="93" t="s">
        <v>1429</v>
      </c>
      <c r="F1209" s="94" t="s">
        <v>1430</v>
      </c>
      <c r="G1209" s="95" t="s">
        <v>181</v>
      </c>
      <c r="H1209" s="96">
        <v>456.936</v>
      </c>
      <c r="I1209" s="1">
        <v>0</v>
      </c>
      <c r="J1209" s="97">
        <f>ROUND(I1209*H1209,2)</f>
        <v>0</v>
      </c>
      <c r="K1209" s="95" t="s">
        <v>182</v>
      </c>
      <c r="L1209" s="13"/>
      <c r="M1209" s="98" t="s">
        <v>1</v>
      </c>
      <c r="N1209" s="99" t="s">
        <v>37</v>
      </c>
      <c r="O1209" s="100"/>
      <c r="P1209" s="101">
        <f>O1209*H1209</f>
        <v>0</v>
      </c>
      <c r="Q1209" s="101">
        <v>0</v>
      </c>
      <c r="R1209" s="101">
        <f>Q1209*H1209</f>
        <v>0</v>
      </c>
      <c r="S1209" s="101">
        <v>0</v>
      </c>
      <c r="T1209" s="102">
        <f>S1209*H1209</f>
        <v>0</v>
      </c>
      <c r="U1209" s="12"/>
      <c r="V1209" s="12"/>
      <c r="W1209" s="12"/>
      <c r="X1209" s="12"/>
      <c r="Y1209" s="12"/>
      <c r="Z1209" s="12"/>
      <c r="AA1209" s="12"/>
      <c r="AB1209" s="12"/>
      <c r="AC1209" s="12"/>
      <c r="AD1209" s="12"/>
      <c r="AE1209" s="12"/>
      <c r="AR1209" s="103" t="s">
        <v>230</v>
      </c>
      <c r="AT1209" s="103" t="s">
        <v>178</v>
      </c>
      <c r="AU1209" s="103" t="s">
        <v>80</v>
      </c>
      <c r="AY1209" s="5" t="s">
        <v>176</v>
      </c>
      <c r="BE1209" s="104">
        <f>IF(N1209="základní",J1209,0)</f>
        <v>0</v>
      </c>
      <c r="BF1209" s="104">
        <f>IF(N1209="snížená",J1209,0)</f>
        <v>0</v>
      </c>
      <c r="BG1209" s="104">
        <f>IF(N1209="zákl. přenesená",J1209,0)</f>
        <v>0</v>
      </c>
      <c r="BH1209" s="104">
        <f>IF(N1209="sníž. přenesená",J1209,0)</f>
        <v>0</v>
      </c>
      <c r="BI1209" s="104">
        <f>IF(N1209="nulová",J1209,0)</f>
        <v>0</v>
      </c>
      <c r="BJ1209" s="5" t="s">
        <v>76</v>
      </c>
      <c r="BK1209" s="104">
        <f>ROUND(I1209*H1209,2)</f>
        <v>0</v>
      </c>
      <c r="BL1209" s="5" t="s">
        <v>230</v>
      </c>
      <c r="BM1209" s="103" t="s">
        <v>1431</v>
      </c>
    </row>
    <row r="1210" spans="1:65" s="15" customFormat="1" ht="24.2" customHeight="1">
      <c r="A1210" s="12"/>
      <c r="B1210" s="13"/>
      <c r="C1210" s="92" t="s">
        <v>866</v>
      </c>
      <c r="D1210" s="92" t="s">
        <v>178</v>
      </c>
      <c r="E1210" s="93" t="s">
        <v>1432</v>
      </c>
      <c r="F1210" s="94" t="s">
        <v>1433</v>
      </c>
      <c r="G1210" s="95" t="s">
        <v>181</v>
      </c>
      <c r="H1210" s="96">
        <v>456.936</v>
      </c>
      <c r="I1210" s="1">
        <v>0</v>
      </c>
      <c r="J1210" s="97">
        <f>ROUND(I1210*H1210,2)</f>
        <v>0</v>
      </c>
      <c r="K1210" s="95" t="s">
        <v>182</v>
      </c>
      <c r="L1210" s="13"/>
      <c r="M1210" s="98" t="s">
        <v>1</v>
      </c>
      <c r="N1210" s="99" t="s">
        <v>37</v>
      </c>
      <c r="O1210" s="100"/>
      <c r="P1210" s="101">
        <f>O1210*H1210</f>
        <v>0</v>
      </c>
      <c r="Q1210" s="101">
        <v>0</v>
      </c>
      <c r="R1210" s="101">
        <f>Q1210*H1210</f>
        <v>0</v>
      </c>
      <c r="S1210" s="101">
        <v>0</v>
      </c>
      <c r="T1210" s="102">
        <f>S1210*H1210</f>
        <v>0</v>
      </c>
      <c r="U1210" s="12"/>
      <c r="V1210" s="12"/>
      <c r="W1210" s="12"/>
      <c r="X1210" s="12"/>
      <c r="Y1210" s="12"/>
      <c r="Z1210" s="12"/>
      <c r="AA1210" s="12"/>
      <c r="AB1210" s="12"/>
      <c r="AC1210" s="12"/>
      <c r="AD1210" s="12"/>
      <c r="AE1210" s="12"/>
      <c r="AR1210" s="103" t="s">
        <v>230</v>
      </c>
      <c r="AT1210" s="103" t="s">
        <v>178</v>
      </c>
      <c r="AU1210" s="103" t="s">
        <v>80</v>
      </c>
      <c r="AY1210" s="5" t="s">
        <v>176</v>
      </c>
      <c r="BE1210" s="104">
        <f>IF(N1210="základní",J1210,0)</f>
        <v>0</v>
      </c>
      <c r="BF1210" s="104">
        <f>IF(N1210="snížená",J1210,0)</f>
        <v>0</v>
      </c>
      <c r="BG1210" s="104">
        <f>IF(N1210="zákl. přenesená",J1210,0)</f>
        <v>0</v>
      </c>
      <c r="BH1210" s="104">
        <f>IF(N1210="sníž. přenesená",J1210,0)</f>
        <v>0</v>
      </c>
      <c r="BI1210" s="104">
        <f>IF(N1210="nulová",J1210,0)</f>
        <v>0</v>
      </c>
      <c r="BJ1210" s="5" t="s">
        <v>76</v>
      </c>
      <c r="BK1210" s="104">
        <f>ROUND(I1210*H1210,2)</f>
        <v>0</v>
      </c>
      <c r="BL1210" s="5" t="s">
        <v>230</v>
      </c>
      <c r="BM1210" s="103" t="s">
        <v>1434</v>
      </c>
    </row>
    <row r="1211" spans="1:65" s="15" customFormat="1" ht="24.2" customHeight="1">
      <c r="A1211" s="12"/>
      <c r="B1211" s="13"/>
      <c r="C1211" s="92" t="s">
        <v>1435</v>
      </c>
      <c r="D1211" s="92" t="s">
        <v>178</v>
      </c>
      <c r="E1211" s="93" t="s">
        <v>1436</v>
      </c>
      <c r="F1211" s="94" t="s">
        <v>1437</v>
      </c>
      <c r="G1211" s="95" t="s">
        <v>181</v>
      </c>
      <c r="H1211" s="96">
        <v>456.936</v>
      </c>
      <c r="I1211" s="1">
        <v>0</v>
      </c>
      <c r="J1211" s="97">
        <f>ROUND(I1211*H1211,2)</f>
        <v>0</v>
      </c>
      <c r="K1211" s="95" t="s">
        <v>182</v>
      </c>
      <c r="L1211" s="13"/>
      <c r="M1211" s="98" t="s">
        <v>1</v>
      </c>
      <c r="N1211" s="99" t="s">
        <v>37</v>
      </c>
      <c r="O1211" s="100"/>
      <c r="P1211" s="101">
        <f>O1211*H1211</f>
        <v>0</v>
      </c>
      <c r="Q1211" s="101">
        <v>0</v>
      </c>
      <c r="R1211" s="101">
        <f>Q1211*H1211</f>
        <v>0</v>
      </c>
      <c r="S1211" s="101">
        <v>0</v>
      </c>
      <c r="T1211" s="102">
        <f>S1211*H1211</f>
        <v>0</v>
      </c>
      <c r="U1211" s="12"/>
      <c r="V1211" s="12"/>
      <c r="W1211" s="12"/>
      <c r="X1211" s="12"/>
      <c r="Y1211" s="12"/>
      <c r="Z1211" s="12"/>
      <c r="AA1211" s="12"/>
      <c r="AB1211" s="12"/>
      <c r="AC1211" s="12"/>
      <c r="AD1211" s="12"/>
      <c r="AE1211" s="12"/>
      <c r="AR1211" s="103" t="s">
        <v>230</v>
      </c>
      <c r="AT1211" s="103" t="s">
        <v>178</v>
      </c>
      <c r="AU1211" s="103" t="s">
        <v>80</v>
      </c>
      <c r="AY1211" s="5" t="s">
        <v>176</v>
      </c>
      <c r="BE1211" s="104">
        <f>IF(N1211="základní",J1211,0)</f>
        <v>0</v>
      </c>
      <c r="BF1211" s="104">
        <f>IF(N1211="snížená",J1211,0)</f>
        <v>0</v>
      </c>
      <c r="BG1211" s="104">
        <f>IF(N1211="zákl. přenesená",J1211,0)</f>
        <v>0</v>
      </c>
      <c r="BH1211" s="104">
        <f>IF(N1211="sníž. přenesená",J1211,0)</f>
        <v>0</v>
      </c>
      <c r="BI1211" s="104">
        <f>IF(N1211="nulová",J1211,0)</f>
        <v>0</v>
      </c>
      <c r="BJ1211" s="5" t="s">
        <v>76</v>
      </c>
      <c r="BK1211" s="104">
        <f>ROUND(I1211*H1211,2)</f>
        <v>0</v>
      </c>
      <c r="BL1211" s="5" t="s">
        <v>230</v>
      </c>
      <c r="BM1211" s="103" t="s">
        <v>1438</v>
      </c>
    </row>
    <row r="1212" spans="2:51" s="167" customFormat="1" ht="12">
      <c r="B1212" s="168"/>
      <c r="D1212" s="105" t="s">
        <v>186</v>
      </c>
      <c r="E1212" s="169" t="s">
        <v>1</v>
      </c>
      <c r="F1212" s="170" t="s">
        <v>279</v>
      </c>
      <c r="H1212" s="169" t="s">
        <v>1</v>
      </c>
      <c r="K1212" s="236"/>
      <c r="L1212" s="168"/>
      <c r="M1212" s="171"/>
      <c r="N1212" s="172"/>
      <c r="O1212" s="172"/>
      <c r="P1212" s="172"/>
      <c r="Q1212" s="172"/>
      <c r="R1212" s="172"/>
      <c r="S1212" s="172"/>
      <c r="T1212" s="173"/>
      <c r="AT1212" s="169" t="s">
        <v>186</v>
      </c>
      <c r="AU1212" s="169" t="s">
        <v>80</v>
      </c>
      <c r="AV1212" s="167" t="s">
        <v>76</v>
      </c>
      <c r="AW1212" s="167" t="s">
        <v>29</v>
      </c>
      <c r="AX1212" s="167" t="s">
        <v>72</v>
      </c>
      <c r="AY1212" s="169" t="s">
        <v>176</v>
      </c>
    </row>
    <row r="1213" spans="2:51" s="167" customFormat="1" ht="12">
      <c r="B1213" s="168"/>
      <c r="D1213" s="105" t="s">
        <v>186</v>
      </c>
      <c r="E1213" s="169" t="s">
        <v>1</v>
      </c>
      <c r="F1213" s="170" t="s">
        <v>1439</v>
      </c>
      <c r="H1213" s="169" t="s">
        <v>1</v>
      </c>
      <c r="K1213" s="236"/>
      <c r="L1213" s="168"/>
      <c r="M1213" s="171"/>
      <c r="N1213" s="172"/>
      <c r="O1213" s="172"/>
      <c r="P1213" s="172"/>
      <c r="Q1213" s="172"/>
      <c r="R1213" s="172"/>
      <c r="S1213" s="172"/>
      <c r="T1213" s="173"/>
      <c r="AT1213" s="169" t="s">
        <v>186</v>
      </c>
      <c r="AU1213" s="169" t="s">
        <v>80</v>
      </c>
      <c r="AV1213" s="167" t="s">
        <v>76</v>
      </c>
      <c r="AW1213" s="167" t="s">
        <v>29</v>
      </c>
      <c r="AX1213" s="167" t="s">
        <v>72</v>
      </c>
      <c r="AY1213" s="169" t="s">
        <v>176</v>
      </c>
    </row>
    <row r="1214" spans="2:51" s="174" customFormat="1" ht="12">
      <c r="B1214" s="175"/>
      <c r="D1214" s="105" t="s">
        <v>186</v>
      </c>
      <c r="E1214" s="176" t="s">
        <v>1</v>
      </c>
      <c r="F1214" s="177" t="s">
        <v>1257</v>
      </c>
      <c r="H1214" s="178">
        <v>483.6</v>
      </c>
      <c r="K1214" s="237"/>
      <c r="L1214" s="175"/>
      <c r="M1214" s="179"/>
      <c r="N1214" s="180"/>
      <c r="O1214" s="180"/>
      <c r="P1214" s="180"/>
      <c r="Q1214" s="180"/>
      <c r="R1214" s="180"/>
      <c r="S1214" s="180"/>
      <c r="T1214" s="181"/>
      <c r="AT1214" s="176" t="s">
        <v>186</v>
      </c>
      <c r="AU1214" s="176" t="s">
        <v>80</v>
      </c>
      <c r="AV1214" s="174" t="s">
        <v>80</v>
      </c>
      <c r="AW1214" s="174" t="s">
        <v>29</v>
      </c>
      <c r="AX1214" s="174" t="s">
        <v>72</v>
      </c>
      <c r="AY1214" s="176" t="s">
        <v>176</v>
      </c>
    </row>
    <row r="1215" spans="2:51" s="174" customFormat="1" ht="12">
      <c r="B1215" s="175"/>
      <c r="D1215" s="105" t="s">
        <v>186</v>
      </c>
      <c r="E1215" s="176" t="s">
        <v>1</v>
      </c>
      <c r="F1215" s="177" t="s">
        <v>1258</v>
      </c>
      <c r="H1215" s="178">
        <v>36</v>
      </c>
      <c r="K1215" s="237"/>
      <c r="L1215" s="175"/>
      <c r="M1215" s="179"/>
      <c r="N1215" s="180"/>
      <c r="O1215" s="180"/>
      <c r="P1215" s="180"/>
      <c r="Q1215" s="180"/>
      <c r="R1215" s="180"/>
      <c r="S1215" s="180"/>
      <c r="T1215" s="181"/>
      <c r="AT1215" s="176" t="s">
        <v>186</v>
      </c>
      <c r="AU1215" s="176" t="s">
        <v>80</v>
      </c>
      <c r="AV1215" s="174" t="s">
        <v>80</v>
      </c>
      <c r="AW1215" s="174" t="s">
        <v>29</v>
      </c>
      <c r="AX1215" s="174" t="s">
        <v>72</v>
      </c>
      <c r="AY1215" s="176" t="s">
        <v>176</v>
      </c>
    </row>
    <row r="1216" spans="2:51" s="174" customFormat="1" ht="12">
      <c r="B1216" s="175"/>
      <c r="D1216" s="105" t="s">
        <v>186</v>
      </c>
      <c r="E1216" s="176" t="s">
        <v>1</v>
      </c>
      <c r="F1216" s="177" t="s">
        <v>1440</v>
      </c>
      <c r="H1216" s="178">
        <v>6.73</v>
      </c>
      <c r="K1216" s="237"/>
      <c r="L1216" s="175"/>
      <c r="M1216" s="179"/>
      <c r="N1216" s="180"/>
      <c r="O1216" s="180"/>
      <c r="P1216" s="180"/>
      <c r="Q1216" s="180"/>
      <c r="R1216" s="180"/>
      <c r="S1216" s="180"/>
      <c r="T1216" s="181"/>
      <c r="AT1216" s="176" t="s">
        <v>186</v>
      </c>
      <c r="AU1216" s="176" t="s">
        <v>80</v>
      </c>
      <c r="AV1216" s="174" t="s">
        <v>80</v>
      </c>
      <c r="AW1216" s="174" t="s">
        <v>29</v>
      </c>
      <c r="AX1216" s="174" t="s">
        <v>72</v>
      </c>
      <c r="AY1216" s="176" t="s">
        <v>176</v>
      </c>
    </row>
    <row r="1217" spans="2:51" s="174" customFormat="1" ht="12">
      <c r="B1217" s="175"/>
      <c r="D1217" s="105" t="s">
        <v>186</v>
      </c>
      <c r="E1217" s="176" t="s">
        <v>1</v>
      </c>
      <c r="F1217" s="177" t="s">
        <v>1260</v>
      </c>
      <c r="H1217" s="178">
        <v>4.8</v>
      </c>
      <c r="K1217" s="237"/>
      <c r="L1217" s="175"/>
      <c r="M1217" s="179"/>
      <c r="N1217" s="180"/>
      <c r="O1217" s="180"/>
      <c r="P1217" s="180"/>
      <c r="Q1217" s="180"/>
      <c r="R1217" s="180"/>
      <c r="S1217" s="180"/>
      <c r="T1217" s="181"/>
      <c r="AT1217" s="176" t="s">
        <v>186</v>
      </c>
      <c r="AU1217" s="176" t="s">
        <v>80</v>
      </c>
      <c r="AV1217" s="174" t="s">
        <v>80</v>
      </c>
      <c r="AW1217" s="174" t="s">
        <v>29</v>
      </c>
      <c r="AX1217" s="174" t="s">
        <v>72</v>
      </c>
      <c r="AY1217" s="176" t="s">
        <v>176</v>
      </c>
    </row>
    <row r="1218" spans="2:51" s="174" customFormat="1" ht="12">
      <c r="B1218" s="175"/>
      <c r="D1218" s="105" t="s">
        <v>186</v>
      </c>
      <c r="E1218" s="176" t="s">
        <v>1</v>
      </c>
      <c r="F1218" s="177" t="s">
        <v>1261</v>
      </c>
      <c r="H1218" s="178">
        <v>6.3</v>
      </c>
      <c r="K1218" s="237"/>
      <c r="L1218" s="175"/>
      <c r="M1218" s="179"/>
      <c r="N1218" s="180"/>
      <c r="O1218" s="180"/>
      <c r="P1218" s="180"/>
      <c r="Q1218" s="180"/>
      <c r="R1218" s="180"/>
      <c r="S1218" s="180"/>
      <c r="T1218" s="181"/>
      <c r="AT1218" s="176" t="s">
        <v>186</v>
      </c>
      <c r="AU1218" s="176" t="s">
        <v>80</v>
      </c>
      <c r="AV1218" s="174" t="s">
        <v>80</v>
      </c>
      <c r="AW1218" s="174" t="s">
        <v>29</v>
      </c>
      <c r="AX1218" s="174" t="s">
        <v>72</v>
      </c>
      <c r="AY1218" s="176" t="s">
        <v>176</v>
      </c>
    </row>
    <row r="1219" spans="2:51" s="174" customFormat="1" ht="12">
      <c r="B1219" s="175"/>
      <c r="D1219" s="105" t="s">
        <v>186</v>
      </c>
      <c r="E1219" s="176" t="s">
        <v>1</v>
      </c>
      <c r="F1219" s="177" t="s">
        <v>1262</v>
      </c>
      <c r="H1219" s="178">
        <v>13.6</v>
      </c>
      <c r="K1219" s="237"/>
      <c r="L1219" s="175"/>
      <c r="M1219" s="179"/>
      <c r="N1219" s="180"/>
      <c r="O1219" s="180"/>
      <c r="P1219" s="180"/>
      <c r="Q1219" s="180"/>
      <c r="R1219" s="180"/>
      <c r="S1219" s="180"/>
      <c r="T1219" s="181"/>
      <c r="AT1219" s="176" t="s">
        <v>186</v>
      </c>
      <c r="AU1219" s="176" t="s">
        <v>80</v>
      </c>
      <c r="AV1219" s="174" t="s">
        <v>80</v>
      </c>
      <c r="AW1219" s="174" t="s">
        <v>29</v>
      </c>
      <c r="AX1219" s="174" t="s">
        <v>72</v>
      </c>
      <c r="AY1219" s="176" t="s">
        <v>176</v>
      </c>
    </row>
    <row r="1220" spans="2:51" s="174" customFormat="1" ht="12">
      <c r="B1220" s="175"/>
      <c r="D1220" s="105" t="s">
        <v>186</v>
      </c>
      <c r="E1220" s="176" t="s">
        <v>1</v>
      </c>
      <c r="F1220" s="177" t="s">
        <v>1263</v>
      </c>
      <c r="H1220" s="178">
        <v>9.6</v>
      </c>
      <c r="K1220" s="237"/>
      <c r="L1220" s="175"/>
      <c r="M1220" s="179"/>
      <c r="N1220" s="180"/>
      <c r="O1220" s="180"/>
      <c r="P1220" s="180"/>
      <c r="Q1220" s="180"/>
      <c r="R1220" s="180"/>
      <c r="S1220" s="180"/>
      <c r="T1220" s="181"/>
      <c r="AT1220" s="176" t="s">
        <v>186</v>
      </c>
      <c r="AU1220" s="176" t="s">
        <v>80</v>
      </c>
      <c r="AV1220" s="174" t="s">
        <v>80</v>
      </c>
      <c r="AW1220" s="174" t="s">
        <v>29</v>
      </c>
      <c r="AX1220" s="174" t="s">
        <v>72</v>
      </c>
      <c r="AY1220" s="176" t="s">
        <v>176</v>
      </c>
    </row>
    <row r="1221" spans="2:51" s="174" customFormat="1" ht="12">
      <c r="B1221" s="175"/>
      <c r="D1221" s="105" t="s">
        <v>186</v>
      </c>
      <c r="E1221" s="176" t="s">
        <v>1</v>
      </c>
      <c r="F1221" s="177" t="s">
        <v>1264</v>
      </c>
      <c r="H1221" s="178">
        <v>40.5</v>
      </c>
      <c r="K1221" s="237"/>
      <c r="L1221" s="175"/>
      <c r="M1221" s="179"/>
      <c r="N1221" s="180"/>
      <c r="O1221" s="180"/>
      <c r="P1221" s="180"/>
      <c r="Q1221" s="180"/>
      <c r="R1221" s="180"/>
      <c r="S1221" s="180"/>
      <c r="T1221" s="181"/>
      <c r="AT1221" s="176" t="s">
        <v>186</v>
      </c>
      <c r="AU1221" s="176" t="s">
        <v>80</v>
      </c>
      <c r="AV1221" s="174" t="s">
        <v>80</v>
      </c>
      <c r="AW1221" s="174" t="s">
        <v>29</v>
      </c>
      <c r="AX1221" s="174" t="s">
        <v>72</v>
      </c>
      <c r="AY1221" s="176" t="s">
        <v>176</v>
      </c>
    </row>
    <row r="1222" spans="2:51" s="174" customFormat="1" ht="12">
      <c r="B1222" s="175"/>
      <c r="D1222" s="105" t="s">
        <v>186</v>
      </c>
      <c r="E1222" s="176" t="s">
        <v>1</v>
      </c>
      <c r="F1222" s="177" t="s">
        <v>1265</v>
      </c>
      <c r="H1222" s="178">
        <v>26.6</v>
      </c>
      <c r="K1222" s="237"/>
      <c r="L1222" s="175"/>
      <c r="M1222" s="179"/>
      <c r="N1222" s="180"/>
      <c r="O1222" s="180"/>
      <c r="P1222" s="180"/>
      <c r="Q1222" s="180"/>
      <c r="R1222" s="180"/>
      <c r="S1222" s="180"/>
      <c r="T1222" s="181"/>
      <c r="AT1222" s="176" t="s">
        <v>186</v>
      </c>
      <c r="AU1222" s="176" t="s">
        <v>80</v>
      </c>
      <c r="AV1222" s="174" t="s">
        <v>80</v>
      </c>
      <c r="AW1222" s="174" t="s">
        <v>29</v>
      </c>
      <c r="AX1222" s="174" t="s">
        <v>72</v>
      </c>
      <c r="AY1222" s="176" t="s">
        <v>176</v>
      </c>
    </row>
    <row r="1223" spans="2:51" s="174" customFormat="1" ht="12">
      <c r="B1223" s="175"/>
      <c r="D1223" s="105" t="s">
        <v>186</v>
      </c>
      <c r="E1223" s="176" t="s">
        <v>1</v>
      </c>
      <c r="F1223" s="177" t="s">
        <v>1266</v>
      </c>
      <c r="H1223" s="178">
        <v>7.56</v>
      </c>
      <c r="K1223" s="237"/>
      <c r="L1223" s="175"/>
      <c r="M1223" s="179"/>
      <c r="N1223" s="180"/>
      <c r="O1223" s="180"/>
      <c r="P1223" s="180"/>
      <c r="Q1223" s="180"/>
      <c r="R1223" s="180"/>
      <c r="S1223" s="180"/>
      <c r="T1223" s="181"/>
      <c r="AT1223" s="176" t="s">
        <v>186</v>
      </c>
      <c r="AU1223" s="176" t="s">
        <v>80</v>
      </c>
      <c r="AV1223" s="174" t="s">
        <v>80</v>
      </c>
      <c r="AW1223" s="174" t="s">
        <v>29</v>
      </c>
      <c r="AX1223" s="174" t="s">
        <v>72</v>
      </c>
      <c r="AY1223" s="176" t="s">
        <v>176</v>
      </c>
    </row>
    <row r="1224" spans="2:51" s="174" customFormat="1" ht="12">
      <c r="B1224" s="175"/>
      <c r="D1224" s="105" t="s">
        <v>186</v>
      </c>
      <c r="E1224" s="176" t="s">
        <v>1</v>
      </c>
      <c r="F1224" s="177" t="s">
        <v>1267</v>
      </c>
      <c r="H1224" s="178">
        <v>10.7</v>
      </c>
      <c r="K1224" s="237"/>
      <c r="L1224" s="175"/>
      <c r="M1224" s="179"/>
      <c r="N1224" s="180"/>
      <c r="O1224" s="180"/>
      <c r="P1224" s="180"/>
      <c r="Q1224" s="180"/>
      <c r="R1224" s="180"/>
      <c r="S1224" s="180"/>
      <c r="T1224" s="181"/>
      <c r="AT1224" s="176" t="s">
        <v>186</v>
      </c>
      <c r="AU1224" s="176" t="s">
        <v>80</v>
      </c>
      <c r="AV1224" s="174" t="s">
        <v>80</v>
      </c>
      <c r="AW1224" s="174" t="s">
        <v>29</v>
      </c>
      <c r="AX1224" s="174" t="s">
        <v>72</v>
      </c>
      <c r="AY1224" s="176" t="s">
        <v>176</v>
      </c>
    </row>
    <row r="1225" spans="2:51" s="174" customFormat="1" ht="12">
      <c r="B1225" s="175"/>
      <c r="D1225" s="105" t="s">
        <v>186</v>
      </c>
      <c r="E1225" s="176" t="s">
        <v>1</v>
      </c>
      <c r="F1225" s="177" t="s">
        <v>1268</v>
      </c>
      <c r="H1225" s="178">
        <v>12.3</v>
      </c>
      <c r="K1225" s="237"/>
      <c r="L1225" s="175"/>
      <c r="M1225" s="179"/>
      <c r="N1225" s="180"/>
      <c r="O1225" s="180"/>
      <c r="P1225" s="180"/>
      <c r="Q1225" s="180"/>
      <c r="R1225" s="180"/>
      <c r="S1225" s="180"/>
      <c r="T1225" s="181"/>
      <c r="AT1225" s="176" t="s">
        <v>186</v>
      </c>
      <c r="AU1225" s="176" t="s">
        <v>80</v>
      </c>
      <c r="AV1225" s="174" t="s">
        <v>80</v>
      </c>
      <c r="AW1225" s="174" t="s">
        <v>29</v>
      </c>
      <c r="AX1225" s="174" t="s">
        <v>72</v>
      </c>
      <c r="AY1225" s="176" t="s">
        <v>176</v>
      </c>
    </row>
    <row r="1226" spans="2:51" s="174" customFormat="1" ht="12">
      <c r="B1226" s="175"/>
      <c r="D1226" s="105" t="s">
        <v>186</v>
      </c>
      <c r="E1226" s="176" t="s">
        <v>1</v>
      </c>
      <c r="F1226" s="177" t="s">
        <v>1269</v>
      </c>
      <c r="H1226" s="178">
        <v>8.69</v>
      </c>
      <c r="K1226" s="237"/>
      <c r="L1226" s="175"/>
      <c r="M1226" s="179"/>
      <c r="N1226" s="180"/>
      <c r="O1226" s="180"/>
      <c r="P1226" s="180"/>
      <c r="Q1226" s="180"/>
      <c r="R1226" s="180"/>
      <c r="S1226" s="180"/>
      <c r="T1226" s="181"/>
      <c r="AT1226" s="176" t="s">
        <v>186</v>
      </c>
      <c r="AU1226" s="176" t="s">
        <v>80</v>
      </c>
      <c r="AV1226" s="174" t="s">
        <v>80</v>
      </c>
      <c r="AW1226" s="174" t="s">
        <v>29</v>
      </c>
      <c r="AX1226" s="174" t="s">
        <v>72</v>
      </c>
      <c r="AY1226" s="176" t="s">
        <v>176</v>
      </c>
    </row>
    <row r="1227" spans="2:51" s="174" customFormat="1" ht="12">
      <c r="B1227" s="175"/>
      <c r="D1227" s="105" t="s">
        <v>186</v>
      </c>
      <c r="E1227" s="176" t="s">
        <v>1</v>
      </c>
      <c r="F1227" s="177" t="s">
        <v>1441</v>
      </c>
      <c r="H1227" s="178">
        <v>24.18</v>
      </c>
      <c r="K1227" s="237"/>
      <c r="L1227" s="175"/>
      <c r="M1227" s="179"/>
      <c r="N1227" s="180"/>
      <c r="O1227" s="180"/>
      <c r="P1227" s="180"/>
      <c r="Q1227" s="180"/>
      <c r="R1227" s="180"/>
      <c r="S1227" s="180"/>
      <c r="T1227" s="181"/>
      <c r="AT1227" s="176" t="s">
        <v>186</v>
      </c>
      <c r="AU1227" s="176" t="s">
        <v>80</v>
      </c>
      <c r="AV1227" s="174" t="s">
        <v>80</v>
      </c>
      <c r="AW1227" s="174" t="s">
        <v>29</v>
      </c>
      <c r="AX1227" s="174" t="s">
        <v>72</v>
      </c>
      <c r="AY1227" s="176" t="s">
        <v>176</v>
      </c>
    </row>
    <row r="1228" spans="2:51" s="174" customFormat="1" ht="12">
      <c r="B1228" s="175"/>
      <c r="D1228" s="105" t="s">
        <v>186</v>
      </c>
      <c r="E1228" s="176" t="s">
        <v>1</v>
      </c>
      <c r="F1228" s="177" t="s">
        <v>1271</v>
      </c>
      <c r="H1228" s="178">
        <v>19.4</v>
      </c>
      <c r="K1228" s="237"/>
      <c r="L1228" s="175"/>
      <c r="M1228" s="179"/>
      <c r="N1228" s="180"/>
      <c r="O1228" s="180"/>
      <c r="P1228" s="180"/>
      <c r="Q1228" s="180"/>
      <c r="R1228" s="180"/>
      <c r="S1228" s="180"/>
      <c r="T1228" s="181"/>
      <c r="AT1228" s="176" t="s">
        <v>186</v>
      </c>
      <c r="AU1228" s="176" t="s">
        <v>80</v>
      </c>
      <c r="AV1228" s="174" t="s">
        <v>80</v>
      </c>
      <c r="AW1228" s="174" t="s">
        <v>29</v>
      </c>
      <c r="AX1228" s="174" t="s">
        <v>72</v>
      </c>
      <c r="AY1228" s="176" t="s">
        <v>176</v>
      </c>
    </row>
    <row r="1229" spans="2:51" s="182" customFormat="1" ht="12">
      <c r="B1229" s="183"/>
      <c r="D1229" s="105" t="s">
        <v>186</v>
      </c>
      <c r="E1229" s="184" t="s">
        <v>1</v>
      </c>
      <c r="F1229" s="185" t="s">
        <v>191</v>
      </c>
      <c r="H1229" s="186">
        <v>710.56</v>
      </c>
      <c r="K1229" s="238"/>
      <c r="L1229" s="183"/>
      <c r="M1229" s="187"/>
      <c r="N1229" s="188"/>
      <c r="O1229" s="188"/>
      <c r="P1229" s="188"/>
      <c r="Q1229" s="188"/>
      <c r="R1229" s="188"/>
      <c r="S1229" s="188"/>
      <c r="T1229" s="189"/>
      <c r="AT1229" s="184" t="s">
        <v>186</v>
      </c>
      <c r="AU1229" s="184" t="s">
        <v>80</v>
      </c>
      <c r="AV1229" s="182" t="s">
        <v>86</v>
      </c>
      <c r="AW1229" s="182" t="s">
        <v>29</v>
      </c>
      <c r="AX1229" s="182" t="s">
        <v>72</v>
      </c>
      <c r="AY1229" s="184" t="s">
        <v>176</v>
      </c>
    </row>
    <row r="1230" spans="2:51" s="174" customFormat="1" ht="12">
      <c r="B1230" s="175"/>
      <c r="D1230" s="105" t="s">
        <v>186</v>
      </c>
      <c r="E1230" s="176" t="s">
        <v>1</v>
      </c>
      <c r="F1230" s="177" t="s">
        <v>1442</v>
      </c>
      <c r="H1230" s="178">
        <v>426.336</v>
      </c>
      <c r="K1230" s="237"/>
      <c r="L1230" s="175"/>
      <c r="M1230" s="179"/>
      <c r="N1230" s="180"/>
      <c r="O1230" s="180"/>
      <c r="P1230" s="180"/>
      <c r="Q1230" s="180"/>
      <c r="R1230" s="180"/>
      <c r="S1230" s="180"/>
      <c r="T1230" s="181"/>
      <c r="AT1230" s="176" t="s">
        <v>186</v>
      </c>
      <c r="AU1230" s="176" t="s">
        <v>80</v>
      </c>
      <c r="AV1230" s="174" t="s">
        <v>80</v>
      </c>
      <c r="AW1230" s="174" t="s">
        <v>29</v>
      </c>
      <c r="AX1230" s="174" t="s">
        <v>72</v>
      </c>
      <c r="AY1230" s="176" t="s">
        <v>176</v>
      </c>
    </row>
    <row r="1231" spans="2:51" s="174" customFormat="1" ht="12">
      <c r="B1231" s="175"/>
      <c r="D1231" s="105" t="s">
        <v>186</v>
      </c>
      <c r="E1231" s="176" t="s">
        <v>1</v>
      </c>
      <c r="F1231" s="177" t="s">
        <v>1443</v>
      </c>
      <c r="H1231" s="178">
        <v>30.6</v>
      </c>
      <c r="K1231" s="237"/>
      <c r="L1231" s="175"/>
      <c r="M1231" s="179"/>
      <c r="N1231" s="180"/>
      <c r="O1231" s="180"/>
      <c r="P1231" s="180"/>
      <c r="Q1231" s="180"/>
      <c r="R1231" s="180"/>
      <c r="S1231" s="180"/>
      <c r="T1231" s="181"/>
      <c r="AT1231" s="176" t="s">
        <v>186</v>
      </c>
      <c r="AU1231" s="176" t="s">
        <v>80</v>
      </c>
      <c r="AV1231" s="174" t="s">
        <v>80</v>
      </c>
      <c r="AW1231" s="174" t="s">
        <v>29</v>
      </c>
      <c r="AX1231" s="174" t="s">
        <v>72</v>
      </c>
      <c r="AY1231" s="176" t="s">
        <v>176</v>
      </c>
    </row>
    <row r="1232" spans="2:51" s="182" customFormat="1" ht="12">
      <c r="B1232" s="183"/>
      <c r="D1232" s="105" t="s">
        <v>186</v>
      </c>
      <c r="E1232" s="184" t="s">
        <v>1</v>
      </c>
      <c r="F1232" s="185" t="s">
        <v>191</v>
      </c>
      <c r="H1232" s="186">
        <v>456.93600000000004</v>
      </c>
      <c r="K1232" s="238"/>
      <c r="L1232" s="183"/>
      <c r="M1232" s="187"/>
      <c r="N1232" s="188"/>
      <c r="O1232" s="188"/>
      <c r="P1232" s="188"/>
      <c r="Q1232" s="188"/>
      <c r="R1232" s="188"/>
      <c r="S1232" s="188"/>
      <c r="T1232" s="189"/>
      <c r="AT1232" s="184" t="s">
        <v>186</v>
      </c>
      <c r="AU1232" s="184" t="s">
        <v>80</v>
      </c>
      <c r="AV1232" s="182" t="s">
        <v>86</v>
      </c>
      <c r="AW1232" s="182" t="s">
        <v>29</v>
      </c>
      <c r="AX1232" s="182" t="s">
        <v>76</v>
      </c>
      <c r="AY1232" s="184" t="s">
        <v>176</v>
      </c>
    </row>
    <row r="1233" spans="2:63" s="79" customFormat="1" ht="22.7" customHeight="1">
      <c r="B1233" s="80"/>
      <c r="D1233" s="81" t="s">
        <v>71</v>
      </c>
      <c r="E1233" s="90" t="s">
        <v>1444</v>
      </c>
      <c r="F1233" s="90" t="s">
        <v>1445</v>
      </c>
      <c r="J1233" s="91">
        <f>BK1233</f>
        <v>0</v>
      </c>
      <c r="K1233" s="88"/>
      <c r="L1233" s="80"/>
      <c r="M1233" s="84"/>
      <c r="N1233" s="85"/>
      <c r="O1233" s="85"/>
      <c r="P1233" s="86">
        <f>SUM(P1234:P1265)</f>
        <v>0</v>
      </c>
      <c r="Q1233" s="85"/>
      <c r="R1233" s="86">
        <f>SUM(R1234:R1265)</f>
        <v>0</v>
      </c>
      <c r="S1233" s="85"/>
      <c r="T1233" s="87">
        <f>SUM(T1234:T1265)</f>
        <v>0</v>
      </c>
      <c r="AR1233" s="81" t="s">
        <v>80</v>
      </c>
      <c r="AT1233" s="88" t="s">
        <v>71</v>
      </c>
      <c r="AU1233" s="88" t="s">
        <v>76</v>
      </c>
      <c r="AY1233" s="81" t="s">
        <v>176</v>
      </c>
      <c r="BK1233" s="89">
        <f>SUM(BK1234:BK1265)</f>
        <v>0</v>
      </c>
    </row>
    <row r="1234" spans="1:65" s="15" customFormat="1" ht="37.7" customHeight="1">
      <c r="A1234" s="12"/>
      <c r="B1234" s="13"/>
      <c r="C1234" s="92" t="s">
        <v>875</v>
      </c>
      <c r="D1234" s="92" t="s">
        <v>178</v>
      </c>
      <c r="E1234" s="93" t="s">
        <v>1446</v>
      </c>
      <c r="F1234" s="94" t="s">
        <v>1447</v>
      </c>
      <c r="G1234" s="95" t="s">
        <v>259</v>
      </c>
      <c r="H1234" s="96">
        <v>63</v>
      </c>
      <c r="I1234" s="1">
        <v>0</v>
      </c>
      <c r="J1234" s="97">
        <f>ROUND(I1234*H1234,2)</f>
        <v>0</v>
      </c>
      <c r="K1234" s="95" t="s">
        <v>182</v>
      </c>
      <c r="L1234" s="13"/>
      <c r="M1234" s="98" t="s">
        <v>1</v>
      </c>
      <c r="N1234" s="99" t="s">
        <v>37</v>
      </c>
      <c r="O1234" s="100"/>
      <c r="P1234" s="101">
        <f>O1234*H1234</f>
        <v>0</v>
      </c>
      <c r="Q1234" s="101">
        <v>0</v>
      </c>
      <c r="R1234" s="101">
        <f>Q1234*H1234</f>
        <v>0</v>
      </c>
      <c r="S1234" s="101">
        <v>0</v>
      </c>
      <c r="T1234" s="102">
        <f>S1234*H1234</f>
        <v>0</v>
      </c>
      <c r="U1234" s="12"/>
      <c r="V1234" s="12"/>
      <c r="W1234" s="12"/>
      <c r="X1234" s="12"/>
      <c r="Y1234" s="12"/>
      <c r="Z1234" s="12"/>
      <c r="AA1234" s="12"/>
      <c r="AB1234" s="12"/>
      <c r="AC1234" s="12"/>
      <c r="AD1234" s="12"/>
      <c r="AE1234" s="12"/>
      <c r="AR1234" s="103" t="s">
        <v>230</v>
      </c>
      <c r="AT1234" s="103" t="s">
        <v>178</v>
      </c>
      <c r="AU1234" s="103" t="s">
        <v>80</v>
      </c>
      <c r="AY1234" s="5" t="s">
        <v>176</v>
      </c>
      <c r="BE1234" s="104">
        <f>IF(N1234="základní",J1234,0)</f>
        <v>0</v>
      </c>
      <c r="BF1234" s="104">
        <f>IF(N1234="snížená",J1234,0)</f>
        <v>0</v>
      </c>
      <c r="BG1234" s="104">
        <f>IF(N1234="zákl. přenesená",J1234,0)</f>
        <v>0</v>
      </c>
      <c r="BH1234" s="104">
        <f>IF(N1234="sníž. přenesená",J1234,0)</f>
        <v>0</v>
      </c>
      <c r="BI1234" s="104">
        <f>IF(N1234="nulová",J1234,0)</f>
        <v>0</v>
      </c>
      <c r="BJ1234" s="5" t="s">
        <v>76</v>
      </c>
      <c r="BK1234" s="104">
        <f>ROUND(I1234*H1234,2)</f>
        <v>0</v>
      </c>
      <c r="BL1234" s="5" t="s">
        <v>230</v>
      </c>
      <c r="BM1234" s="103" t="s">
        <v>1448</v>
      </c>
    </row>
    <row r="1235" spans="2:51" s="167" customFormat="1" ht="12">
      <c r="B1235" s="168"/>
      <c r="D1235" s="105" t="s">
        <v>186</v>
      </c>
      <c r="E1235" s="169" t="s">
        <v>1</v>
      </c>
      <c r="F1235" s="170" t="s">
        <v>1449</v>
      </c>
      <c r="H1235" s="169" t="s">
        <v>1</v>
      </c>
      <c r="K1235" s="236"/>
      <c r="L1235" s="168"/>
      <c r="M1235" s="171"/>
      <c r="N1235" s="172"/>
      <c r="O1235" s="172"/>
      <c r="P1235" s="172"/>
      <c r="Q1235" s="172"/>
      <c r="R1235" s="172"/>
      <c r="S1235" s="172"/>
      <c r="T1235" s="173"/>
      <c r="AT1235" s="169" t="s">
        <v>186</v>
      </c>
      <c r="AU1235" s="169" t="s">
        <v>80</v>
      </c>
      <c r="AV1235" s="167" t="s">
        <v>76</v>
      </c>
      <c r="AW1235" s="167" t="s">
        <v>29</v>
      </c>
      <c r="AX1235" s="167" t="s">
        <v>72</v>
      </c>
      <c r="AY1235" s="169" t="s">
        <v>176</v>
      </c>
    </row>
    <row r="1236" spans="2:51" s="174" customFormat="1" ht="12">
      <c r="B1236" s="175"/>
      <c r="D1236" s="105" t="s">
        <v>186</v>
      </c>
      <c r="E1236" s="176" t="s">
        <v>1</v>
      </c>
      <c r="F1236" s="177" t="s">
        <v>1450</v>
      </c>
      <c r="H1236" s="178">
        <v>39</v>
      </c>
      <c r="K1236" s="237"/>
      <c r="L1236" s="175"/>
      <c r="M1236" s="179"/>
      <c r="N1236" s="180"/>
      <c r="O1236" s="180"/>
      <c r="P1236" s="180"/>
      <c r="Q1236" s="180"/>
      <c r="R1236" s="180"/>
      <c r="S1236" s="180"/>
      <c r="T1236" s="181"/>
      <c r="AT1236" s="176" t="s">
        <v>186</v>
      </c>
      <c r="AU1236" s="176" t="s">
        <v>80</v>
      </c>
      <c r="AV1236" s="174" t="s">
        <v>80</v>
      </c>
      <c r="AW1236" s="174" t="s">
        <v>29</v>
      </c>
      <c r="AX1236" s="174" t="s">
        <v>72</v>
      </c>
      <c r="AY1236" s="176" t="s">
        <v>176</v>
      </c>
    </row>
    <row r="1237" spans="2:51" s="174" customFormat="1" ht="12">
      <c r="B1237" s="175"/>
      <c r="D1237" s="105" t="s">
        <v>186</v>
      </c>
      <c r="E1237" s="176" t="s">
        <v>1</v>
      </c>
      <c r="F1237" s="177" t="s">
        <v>1451</v>
      </c>
      <c r="H1237" s="178">
        <v>24</v>
      </c>
      <c r="K1237" s="237"/>
      <c r="L1237" s="175"/>
      <c r="M1237" s="179"/>
      <c r="N1237" s="180"/>
      <c r="O1237" s="180"/>
      <c r="P1237" s="180"/>
      <c r="Q1237" s="180"/>
      <c r="R1237" s="180"/>
      <c r="S1237" s="180"/>
      <c r="T1237" s="181"/>
      <c r="AT1237" s="176" t="s">
        <v>186</v>
      </c>
      <c r="AU1237" s="176" t="s">
        <v>80</v>
      </c>
      <c r="AV1237" s="174" t="s">
        <v>80</v>
      </c>
      <c r="AW1237" s="174" t="s">
        <v>29</v>
      </c>
      <c r="AX1237" s="174" t="s">
        <v>72</v>
      </c>
      <c r="AY1237" s="176" t="s">
        <v>176</v>
      </c>
    </row>
    <row r="1238" spans="2:51" s="182" customFormat="1" ht="12">
      <c r="B1238" s="183"/>
      <c r="D1238" s="105" t="s">
        <v>186</v>
      </c>
      <c r="E1238" s="184" t="s">
        <v>1</v>
      </c>
      <c r="F1238" s="185" t="s">
        <v>191</v>
      </c>
      <c r="H1238" s="186">
        <v>63</v>
      </c>
      <c r="K1238" s="238"/>
      <c r="L1238" s="183"/>
      <c r="M1238" s="187"/>
      <c r="N1238" s="188"/>
      <c r="O1238" s="188"/>
      <c r="P1238" s="188"/>
      <c r="Q1238" s="188"/>
      <c r="R1238" s="188"/>
      <c r="S1238" s="188"/>
      <c r="T1238" s="189"/>
      <c r="AT1238" s="184" t="s">
        <v>186</v>
      </c>
      <c r="AU1238" s="184" t="s">
        <v>80</v>
      </c>
      <c r="AV1238" s="182" t="s">
        <v>86</v>
      </c>
      <c r="AW1238" s="182" t="s">
        <v>29</v>
      </c>
      <c r="AX1238" s="182" t="s">
        <v>76</v>
      </c>
      <c r="AY1238" s="184" t="s">
        <v>176</v>
      </c>
    </row>
    <row r="1239" spans="1:65" s="15" customFormat="1" ht="37.7" customHeight="1">
      <c r="A1239" s="12"/>
      <c r="B1239" s="13"/>
      <c r="C1239" s="190" t="s">
        <v>1452</v>
      </c>
      <c r="D1239" s="190" t="s">
        <v>265</v>
      </c>
      <c r="E1239" s="191" t="s">
        <v>1453</v>
      </c>
      <c r="F1239" s="192" t="s">
        <v>1454</v>
      </c>
      <c r="G1239" s="193" t="s">
        <v>181</v>
      </c>
      <c r="H1239" s="194">
        <v>238.14</v>
      </c>
      <c r="I1239" s="2">
        <v>0</v>
      </c>
      <c r="J1239" s="195">
        <f>ROUND(I1239*H1239,2)</f>
        <v>0</v>
      </c>
      <c r="K1239" s="193" t="s">
        <v>182</v>
      </c>
      <c r="L1239" s="196"/>
      <c r="M1239" s="197" t="s">
        <v>1</v>
      </c>
      <c r="N1239" s="198" t="s">
        <v>37</v>
      </c>
      <c r="O1239" s="100"/>
      <c r="P1239" s="101">
        <f>O1239*H1239</f>
        <v>0</v>
      </c>
      <c r="Q1239" s="101">
        <v>0</v>
      </c>
      <c r="R1239" s="101">
        <f>Q1239*H1239</f>
        <v>0</v>
      </c>
      <c r="S1239" s="101">
        <v>0</v>
      </c>
      <c r="T1239" s="102">
        <f>S1239*H1239</f>
        <v>0</v>
      </c>
      <c r="U1239" s="12"/>
      <c r="V1239" s="12"/>
      <c r="W1239" s="12"/>
      <c r="X1239" s="12"/>
      <c r="Y1239" s="12"/>
      <c r="Z1239" s="12"/>
      <c r="AA1239" s="12"/>
      <c r="AB1239" s="12"/>
      <c r="AC1239" s="12"/>
      <c r="AD1239" s="12"/>
      <c r="AE1239" s="12"/>
      <c r="AR1239" s="103" t="s">
        <v>304</v>
      </c>
      <c r="AT1239" s="103" t="s">
        <v>265</v>
      </c>
      <c r="AU1239" s="103" t="s">
        <v>80</v>
      </c>
      <c r="AY1239" s="5" t="s">
        <v>176</v>
      </c>
      <c r="BE1239" s="104">
        <f>IF(N1239="základní",J1239,0)</f>
        <v>0</v>
      </c>
      <c r="BF1239" s="104">
        <f>IF(N1239="snížená",J1239,0)</f>
        <v>0</v>
      </c>
      <c r="BG1239" s="104">
        <f>IF(N1239="zákl. přenesená",J1239,0)</f>
        <v>0</v>
      </c>
      <c r="BH1239" s="104">
        <f>IF(N1239="sníž. přenesená",J1239,0)</f>
        <v>0</v>
      </c>
      <c r="BI1239" s="104">
        <f>IF(N1239="nulová",J1239,0)</f>
        <v>0</v>
      </c>
      <c r="BJ1239" s="5" t="s">
        <v>76</v>
      </c>
      <c r="BK1239" s="104">
        <f>ROUND(I1239*H1239,2)</f>
        <v>0</v>
      </c>
      <c r="BL1239" s="5" t="s">
        <v>230</v>
      </c>
      <c r="BM1239" s="103" t="s">
        <v>1455</v>
      </c>
    </row>
    <row r="1240" spans="1:47" s="15" customFormat="1" ht="39">
      <c r="A1240" s="12"/>
      <c r="B1240" s="13"/>
      <c r="C1240" s="12"/>
      <c r="D1240" s="105" t="s">
        <v>906</v>
      </c>
      <c r="E1240" s="12"/>
      <c r="F1240" s="106" t="s">
        <v>1456</v>
      </c>
      <c r="G1240" s="12"/>
      <c r="H1240" s="12"/>
      <c r="I1240" s="12"/>
      <c r="J1240" s="12"/>
      <c r="K1240" s="225"/>
      <c r="L1240" s="13"/>
      <c r="M1240" s="107"/>
      <c r="N1240" s="108"/>
      <c r="O1240" s="100"/>
      <c r="P1240" s="100"/>
      <c r="Q1240" s="100"/>
      <c r="R1240" s="100"/>
      <c r="S1240" s="100"/>
      <c r="T1240" s="109"/>
      <c r="U1240" s="12"/>
      <c r="V1240" s="12"/>
      <c r="W1240" s="12"/>
      <c r="X1240" s="12"/>
      <c r="Y1240" s="12"/>
      <c r="Z1240" s="12"/>
      <c r="AA1240" s="12"/>
      <c r="AB1240" s="12"/>
      <c r="AC1240" s="12"/>
      <c r="AD1240" s="12"/>
      <c r="AE1240" s="12"/>
      <c r="AT1240" s="5" t="s">
        <v>906</v>
      </c>
      <c r="AU1240" s="5" t="s">
        <v>80</v>
      </c>
    </row>
    <row r="1241" spans="2:51" s="167" customFormat="1" ht="12">
      <c r="B1241" s="168"/>
      <c r="D1241" s="105" t="s">
        <v>186</v>
      </c>
      <c r="E1241" s="169" t="s">
        <v>1</v>
      </c>
      <c r="F1241" s="170" t="s">
        <v>1383</v>
      </c>
      <c r="H1241" s="169" t="s">
        <v>1</v>
      </c>
      <c r="K1241" s="236"/>
      <c r="L1241" s="168"/>
      <c r="M1241" s="171"/>
      <c r="N1241" s="172"/>
      <c r="O1241" s="172"/>
      <c r="P1241" s="172"/>
      <c r="Q1241" s="172"/>
      <c r="R1241" s="172"/>
      <c r="S1241" s="172"/>
      <c r="T1241" s="173"/>
      <c r="AT1241" s="169" t="s">
        <v>186</v>
      </c>
      <c r="AU1241" s="169" t="s">
        <v>80</v>
      </c>
      <c r="AV1241" s="167" t="s">
        <v>76</v>
      </c>
      <c r="AW1241" s="167" t="s">
        <v>29</v>
      </c>
      <c r="AX1241" s="167" t="s">
        <v>72</v>
      </c>
      <c r="AY1241" s="169" t="s">
        <v>176</v>
      </c>
    </row>
    <row r="1242" spans="2:51" s="174" customFormat="1" ht="12">
      <c r="B1242" s="175"/>
      <c r="D1242" s="105" t="s">
        <v>186</v>
      </c>
      <c r="E1242" s="176" t="s">
        <v>1</v>
      </c>
      <c r="F1242" s="177" t="s">
        <v>1457</v>
      </c>
      <c r="H1242" s="178">
        <v>147.42</v>
      </c>
      <c r="K1242" s="237"/>
      <c r="L1242" s="175"/>
      <c r="M1242" s="179"/>
      <c r="N1242" s="180"/>
      <c r="O1242" s="180"/>
      <c r="P1242" s="180"/>
      <c r="Q1242" s="180"/>
      <c r="R1242" s="180"/>
      <c r="S1242" s="180"/>
      <c r="T1242" s="181"/>
      <c r="AT1242" s="176" t="s">
        <v>186</v>
      </c>
      <c r="AU1242" s="176" t="s">
        <v>80</v>
      </c>
      <c r="AV1242" s="174" t="s">
        <v>80</v>
      </c>
      <c r="AW1242" s="174" t="s">
        <v>29</v>
      </c>
      <c r="AX1242" s="174" t="s">
        <v>72</v>
      </c>
      <c r="AY1242" s="176" t="s">
        <v>176</v>
      </c>
    </row>
    <row r="1243" spans="2:51" s="174" customFormat="1" ht="12">
      <c r="B1243" s="175"/>
      <c r="D1243" s="105" t="s">
        <v>186</v>
      </c>
      <c r="E1243" s="176" t="s">
        <v>1</v>
      </c>
      <c r="F1243" s="177" t="s">
        <v>1458</v>
      </c>
      <c r="H1243" s="178">
        <v>90.72</v>
      </c>
      <c r="K1243" s="237"/>
      <c r="L1243" s="175"/>
      <c r="M1243" s="179"/>
      <c r="N1243" s="180"/>
      <c r="O1243" s="180"/>
      <c r="P1243" s="180"/>
      <c r="Q1243" s="180"/>
      <c r="R1243" s="180"/>
      <c r="S1243" s="180"/>
      <c r="T1243" s="181"/>
      <c r="AT1243" s="176" t="s">
        <v>186</v>
      </c>
      <c r="AU1243" s="176" t="s">
        <v>80</v>
      </c>
      <c r="AV1243" s="174" t="s">
        <v>80</v>
      </c>
      <c r="AW1243" s="174" t="s">
        <v>29</v>
      </c>
      <c r="AX1243" s="174" t="s">
        <v>72</v>
      </c>
      <c r="AY1243" s="176" t="s">
        <v>176</v>
      </c>
    </row>
    <row r="1244" spans="2:51" s="182" customFormat="1" ht="12">
      <c r="B1244" s="183"/>
      <c r="D1244" s="105" t="s">
        <v>186</v>
      </c>
      <c r="E1244" s="184" t="s">
        <v>1</v>
      </c>
      <c r="F1244" s="185" t="s">
        <v>191</v>
      </c>
      <c r="H1244" s="186">
        <v>238.14</v>
      </c>
      <c r="K1244" s="238"/>
      <c r="L1244" s="183"/>
      <c r="M1244" s="187"/>
      <c r="N1244" s="188"/>
      <c r="O1244" s="188"/>
      <c r="P1244" s="188"/>
      <c r="Q1244" s="188"/>
      <c r="R1244" s="188"/>
      <c r="S1244" s="188"/>
      <c r="T1244" s="189"/>
      <c r="AT1244" s="184" t="s">
        <v>186</v>
      </c>
      <c r="AU1244" s="184" t="s">
        <v>80</v>
      </c>
      <c r="AV1244" s="182" t="s">
        <v>86</v>
      </c>
      <c r="AW1244" s="182" t="s">
        <v>29</v>
      </c>
      <c r="AX1244" s="182" t="s">
        <v>76</v>
      </c>
      <c r="AY1244" s="184" t="s">
        <v>176</v>
      </c>
    </row>
    <row r="1245" spans="1:65" s="15" customFormat="1" ht="33" customHeight="1">
      <c r="A1245" s="12"/>
      <c r="B1245" s="13"/>
      <c r="C1245" s="92" t="s">
        <v>878</v>
      </c>
      <c r="D1245" s="92" t="s">
        <v>178</v>
      </c>
      <c r="E1245" s="93" t="s">
        <v>1459</v>
      </c>
      <c r="F1245" s="94" t="s">
        <v>1460</v>
      </c>
      <c r="G1245" s="95" t="s">
        <v>259</v>
      </c>
      <c r="H1245" s="96">
        <v>1</v>
      </c>
      <c r="I1245" s="1">
        <v>0</v>
      </c>
      <c r="J1245" s="97">
        <f>ROUND(I1245*H1245,2)</f>
        <v>0</v>
      </c>
      <c r="K1245" s="95" t="s">
        <v>182</v>
      </c>
      <c r="L1245" s="13"/>
      <c r="M1245" s="98" t="s">
        <v>1</v>
      </c>
      <c r="N1245" s="99" t="s">
        <v>37</v>
      </c>
      <c r="O1245" s="100"/>
      <c r="P1245" s="101">
        <f>O1245*H1245</f>
        <v>0</v>
      </c>
      <c r="Q1245" s="101">
        <v>0</v>
      </c>
      <c r="R1245" s="101">
        <f>Q1245*H1245</f>
        <v>0</v>
      </c>
      <c r="S1245" s="101">
        <v>0</v>
      </c>
      <c r="T1245" s="102">
        <f>S1245*H1245</f>
        <v>0</v>
      </c>
      <c r="U1245" s="12"/>
      <c r="V1245" s="12"/>
      <c r="W1245" s="12"/>
      <c r="X1245" s="12"/>
      <c r="Y1245" s="12"/>
      <c r="Z1245" s="12"/>
      <c r="AA1245" s="12"/>
      <c r="AB1245" s="12"/>
      <c r="AC1245" s="12"/>
      <c r="AD1245" s="12"/>
      <c r="AE1245" s="12"/>
      <c r="AR1245" s="103" t="s">
        <v>230</v>
      </c>
      <c r="AT1245" s="103" t="s">
        <v>178</v>
      </c>
      <c r="AU1245" s="103" t="s">
        <v>80</v>
      </c>
      <c r="AY1245" s="5" t="s">
        <v>176</v>
      </c>
      <c r="BE1245" s="104">
        <f>IF(N1245="základní",J1245,0)</f>
        <v>0</v>
      </c>
      <c r="BF1245" s="104">
        <f>IF(N1245="snížená",J1245,0)</f>
        <v>0</v>
      </c>
      <c r="BG1245" s="104">
        <f>IF(N1245="zákl. přenesená",J1245,0)</f>
        <v>0</v>
      </c>
      <c r="BH1245" s="104">
        <f>IF(N1245="sníž. přenesená",J1245,0)</f>
        <v>0</v>
      </c>
      <c r="BI1245" s="104">
        <f>IF(N1245="nulová",J1245,0)</f>
        <v>0</v>
      </c>
      <c r="BJ1245" s="5" t="s">
        <v>76</v>
      </c>
      <c r="BK1245" s="104">
        <f>ROUND(I1245*H1245,2)</f>
        <v>0</v>
      </c>
      <c r="BL1245" s="5" t="s">
        <v>230</v>
      </c>
      <c r="BM1245" s="103" t="s">
        <v>1461</v>
      </c>
    </row>
    <row r="1246" spans="2:51" s="167" customFormat="1" ht="12">
      <c r="B1246" s="168"/>
      <c r="D1246" s="105" t="s">
        <v>186</v>
      </c>
      <c r="E1246" s="169" t="s">
        <v>1</v>
      </c>
      <c r="F1246" s="170" t="s">
        <v>1462</v>
      </c>
      <c r="H1246" s="169" t="s">
        <v>1</v>
      </c>
      <c r="K1246" s="236"/>
      <c r="L1246" s="168"/>
      <c r="M1246" s="171"/>
      <c r="N1246" s="172"/>
      <c r="O1246" s="172"/>
      <c r="P1246" s="172"/>
      <c r="Q1246" s="172"/>
      <c r="R1246" s="172"/>
      <c r="S1246" s="172"/>
      <c r="T1246" s="173"/>
      <c r="AT1246" s="169" t="s">
        <v>186</v>
      </c>
      <c r="AU1246" s="169" t="s">
        <v>80</v>
      </c>
      <c r="AV1246" s="167" t="s">
        <v>76</v>
      </c>
      <c r="AW1246" s="167" t="s">
        <v>29</v>
      </c>
      <c r="AX1246" s="167" t="s">
        <v>72</v>
      </c>
      <c r="AY1246" s="169" t="s">
        <v>176</v>
      </c>
    </row>
    <row r="1247" spans="2:51" s="174" customFormat="1" ht="12">
      <c r="B1247" s="175"/>
      <c r="D1247" s="105" t="s">
        <v>186</v>
      </c>
      <c r="E1247" s="176" t="s">
        <v>1</v>
      </c>
      <c r="F1247" s="177" t="s">
        <v>1463</v>
      </c>
      <c r="H1247" s="178">
        <v>1</v>
      </c>
      <c r="K1247" s="237"/>
      <c r="L1247" s="175"/>
      <c r="M1247" s="179"/>
      <c r="N1247" s="180"/>
      <c r="O1247" s="180"/>
      <c r="P1247" s="180"/>
      <c r="Q1247" s="180"/>
      <c r="R1247" s="180"/>
      <c r="S1247" s="180"/>
      <c r="T1247" s="181"/>
      <c r="AT1247" s="176" t="s">
        <v>186</v>
      </c>
      <c r="AU1247" s="176" t="s">
        <v>80</v>
      </c>
      <c r="AV1247" s="174" t="s">
        <v>80</v>
      </c>
      <c r="AW1247" s="174" t="s">
        <v>29</v>
      </c>
      <c r="AX1247" s="174" t="s">
        <v>72</v>
      </c>
      <c r="AY1247" s="176" t="s">
        <v>176</v>
      </c>
    </row>
    <row r="1248" spans="2:51" s="182" customFormat="1" ht="12">
      <c r="B1248" s="183"/>
      <c r="D1248" s="105" t="s">
        <v>186</v>
      </c>
      <c r="E1248" s="184" t="s">
        <v>1</v>
      </c>
      <c r="F1248" s="185" t="s">
        <v>191</v>
      </c>
      <c r="H1248" s="186">
        <v>1</v>
      </c>
      <c r="K1248" s="238"/>
      <c r="L1248" s="183"/>
      <c r="M1248" s="187"/>
      <c r="N1248" s="188"/>
      <c r="O1248" s="188"/>
      <c r="P1248" s="188"/>
      <c r="Q1248" s="188"/>
      <c r="R1248" s="188"/>
      <c r="S1248" s="188"/>
      <c r="T1248" s="189"/>
      <c r="AT1248" s="184" t="s">
        <v>186</v>
      </c>
      <c r="AU1248" s="184" t="s">
        <v>80</v>
      </c>
      <c r="AV1248" s="182" t="s">
        <v>86</v>
      </c>
      <c r="AW1248" s="182" t="s">
        <v>29</v>
      </c>
      <c r="AX1248" s="182" t="s">
        <v>76</v>
      </c>
      <c r="AY1248" s="184" t="s">
        <v>176</v>
      </c>
    </row>
    <row r="1249" spans="1:65" s="15" customFormat="1" ht="24.2" customHeight="1">
      <c r="A1249" s="12"/>
      <c r="B1249" s="13"/>
      <c r="C1249" s="190" t="s">
        <v>1464</v>
      </c>
      <c r="D1249" s="190" t="s">
        <v>265</v>
      </c>
      <c r="E1249" s="191" t="s">
        <v>1465</v>
      </c>
      <c r="F1249" s="192" t="s">
        <v>1466</v>
      </c>
      <c r="G1249" s="193" t="s">
        <v>181</v>
      </c>
      <c r="H1249" s="194">
        <v>10.92</v>
      </c>
      <c r="I1249" s="2">
        <v>0</v>
      </c>
      <c r="J1249" s="195">
        <f>ROUND(I1249*H1249,2)</f>
        <v>0</v>
      </c>
      <c r="K1249" s="193" t="s">
        <v>182</v>
      </c>
      <c r="L1249" s="196"/>
      <c r="M1249" s="197" t="s">
        <v>1</v>
      </c>
      <c r="N1249" s="198" t="s">
        <v>37</v>
      </c>
      <c r="O1249" s="100"/>
      <c r="P1249" s="101">
        <f>O1249*H1249</f>
        <v>0</v>
      </c>
      <c r="Q1249" s="101">
        <v>0</v>
      </c>
      <c r="R1249" s="101">
        <f>Q1249*H1249</f>
        <v>0</v>
      </c>
      <c r="S1249" s="101">
        <v>0</v>
      </c>
      <c r="T1249" s="102">
        <f>S1249*H1249</f>
        <v>0</v>
      </c>
      <c r="U1249" s="12"/>
      <c r="V1249" s="12"/>
      <c r="W1249" s="12"/>
      <c r="X1249" s="12"/>
      <c r="Y1249" s="12"/>
      <c r="Z1249" s="12"/>
      <c r="AA1249" s="12"/>
      <c r="AB1249" s="12"/>
      <c r="AC1249" s="12"/>
      <c r="AD1249" s="12"/>
      <c r="AE1249" s="12"/>
      <c r="AR1249" s="103" t="s">
        <v>304</v>
      </c>
      <c r="AT1249" s="103" t="s">
        <v>265</v>
      </c>
      <c r="AU1249" s="103" t="s">
        <v>80</v>
      </c>
      <c r="AY1249" s="5" t="s">
        <v>176</v>
      </c>
      <c r="BE1249" s="104">
        <f>IF(N1249="základní",J1249,0)</f>
        <v>0</v>
      </c>
      <c r="BF1249" s="104">
        <f>IF(N1249="snížená",J1249,0)</f>
        <v>0</v>
      </c>
      <c r="BG1249" s="104">
        <f>IF(N1249="zákl. přenesená",J1249,0)</f>
        <v>0</v>
      </c>
      <c r="BH1249" s="104">
        <f>IF(N1249="sníž. přenesená",J1249,0)</f>
        <v>0</v>
      </c>
      <c r="BI1249" s="104">
        <f>IF(N1249="nulová",J1249,0)</f>
        <v>0</v>
      </c>
      <c r="BJ1249" s="5" t="s">
        <v>76</v>
      </c>
      <c r="BK1249" s="104">
        <f>ROUND(I1249*H1249,2)</f>
        <v>0</v>
      </c>
      <c r="BL1249" s="5" t="s">
        <v>230</v>
      </c>
      <c r="BM1249" s="103" t="s">
        <v>1467</v>
      </c>
    </row>
    <row r="1250" spans="1:47" s="15" customFormat="1" ht="39">
      <c r="A1250" s="12"/>
      <c r="B1250" s="13"/>
      <c r="C1250" s="12"/>
      <c r="D1250" s="105" t="s">
        <v>906</v>
      </c>
      <c r="E1250" s="12"/>
      <c r="F1250" s="106" t="s">
        <v>1456</v>
      </c>
      <c r="G1250" s="12"/>
      <c r="H1250" s="12"/>
      <c r="I1250" s="12"/>
      <c r="J1250" s="12"/>
      <c r="K1250" s="225"/>
      <c r="L1250" s="13"/>
      <c r="M1250" s="107"/>
      <c r="N1250" s="108"/>
      <c r="O1250" s="100"/>
      <c r="P1250" s="100"/>
      <c r="Q1250" s="100"/>
      <c r="R1250" s="100"/>
      <c r="S1250" s="100"/>
      <c r="T1250" s="109"/>
      <c r="U1250" s="12"/>
      <c r="V1250" s="12"/>
      <c r="W1250" s="12"/>
      <c r="X1250" s="12"/>
      <c r="Y1250" s="12"/>
      <c r="Z1250" s="12"/>
      <c r="AA1250" s="12"/>
      <c r="AB1250" s="12"/>
      <c r="AC1250" s="12"/>
      <c r="AD1250" s="12"/>
      <c r="AE1250" s="12"/>
      <c r="AT1250" s="5" t="s">
        <v>906</v>
      </c>
      <c r="AU1250" s="5" t="s">
        <v>80</v>
      </c>
    </row>
    <row r="1251" spans="2:51" s="167" customFormat="1" ht="12">
      <c r="B1251" s="168"/>
      <c r="D1251" s="105" t="s">
        <v>186</v>
      </c>
      <c r="E1251" s="169" t="s">
        <v>1</v>
      </c>
      <c r="F1251" s="170" t="s">
        <v>1383</v>
      </c>
      <c r="H1251" s="169" t="s">
        <v>1</v>
      </c>
      <c r="K1251" s="236"/>
      <c r="L1251" s="168"/>
      <c r="M1251" s="171"/>
      <c r="N1251" s="172"/>
      <c r="O1251" s="172"/>
      <c r="P1251" s="172"/>
      <c r="Q1251" s="172"/>
      <c r="R1251" s="172"/>
      <c r="S1251" s="172"/>
      <c r="T1251" s="173"/>
      <c r="AT1251" s="169" t="s">
        <v>186</v>
      </c>
      <c r="AU1251" s="169" t="s">
        <v>80</v>
      </c>
      <c r="AV1251" s="167" t="s">
        <v>76</v>
      </c>
      <c r="AW1251" s="167" t="s">
        <v>29</v>
      </c>
      <c r="AX1251" s="167" t="s">
        <v>72</v>
      </c>
      <c r="AY1251" s="169" t="s">
        <v>176</v>
      </c>
    </row>
    <row r="1252" spans="2:51" s="174" customFormat="1" ht="12">
      <c r="B1252" s="175"/>
      <c r="D1252" s="105" t="s">
        <v>186</v>
      </c>
      <c r="E1252" s="176" t="s">
        <v>1</v>
      </c>
      <c r="F1252" s="177" t="s">
        <v>1468</v>
      </c>
      <c r="H1252" s="178">
        <v>10.92</v>
      </c>
      <c r="K1252" s="237"/>
      <c r="L1252" s="175"/>
      <c r="M1252" s="179"/>
      <c r="N1252" s="180"/>
      <c r="O1252" s="180"/>
      <c r="P1252" s="180"/>
      <c r="Q1252" s="180"/>
      <c r="R1252" s="180"/>
      <c r="S1252" s="180"/>
      <c r="T1252" s="181"/>
      <c r="AT1252" s="176" t="s">
        <v>186</v>
      </c>
      <c r="AU1252" s="176" t="s">
        <v>80</v>
      </c>
      <c r="AV1252" s="174" t="s">
        <v>80</v>
      </c>
      <c r="AW1252" s="174" t="s">
        <v>29</v>
      </c>
      <c r="AX1252" s="174" t="s">
        <v>72</v>
      </c>
      <c r="AY1252" s="176" t="s">
        <v>176</v>
      </c>
    </row>
    <row r="1253" spans="2:51" s="182" customFormat="1" ht="12">
      <c r="B1253" s="183"/>
      <c r="D1253" s="105" t="s">
        <v>186</v>
      </c>
      <c r="E1253" s="184" t="s">
        <v>1</v>
      </c>
      <c r="F1253" s="185" t="s">
        <v>191</v>
      </c>
      <c r="H1253" s="186">
        <v>10.92</v>
      </c>
      <c r="K1253" s="238"/>
      <c r="L1253" s="183"/>
      <c r="M1253" s="187"/>
      <c r="N1253" s="188"/>
      <c r="O1253" s="188"/>
      <c r="P1253" s="188"/>
      <c r="Q1253" s="188"/>
      <c r="R1253" s="188"/>
      <c r="S1253" s="188"/>
      <c r="T1253" s="189"/>
      <c r="AT1253" s="184" t="s">
        <v>186</v>
      </c>
      <c r="AU1253" s="184" t="s">
        <v>80</v>
      </c>
      <c r="AV1253" s="182" t="s">
        <v>86</v>
      </c>
      <c r="AW1253" s="182" t="s">
        <v>29</v>
      </c>
      <c r="AX1253" s="182" t="s">
        <v>76</v>
      </c>
      <c r="AY1253" s="184" t="s">
        <v>176</v>
      </c>
    </row>
    <row r="1254" spans="1:65" s="15" customFormat="1" ht="21.75" customHeight="1">
      <c r="A1254" s="12"/>
      <c r="B1254" s="13"/>
      <c r="C1254" s="92" t="s">
        <v>882</v>
      </c>
      <c r="D1254" s="92" t="s">
        <v>178</v>
      </c>
      <c r="E1254" s="93" t="s">
        <v>1469</v>
      </c>
      <c r="F1254" s="94" t="s">
        <v>1470</v>
      </c>
      <c r="G1254" s="95" t="s">
        <v>259</v>
      </c>
      <c r="H1254" s="96">
        <v>63</v>
      </c>
      <c r="I1254" s="1">
        <v>0</v>
      </c>
      <c r="J1254" s="97">
        <f>ROUND(I1254*H1254,2)</f>
        <v>0</v>
      </c>
      <c r="K1254" s="95" t="s">
        <v>182</v>
      </c>
      <c r="L1254" s="13"/>
      <c r="M1254" s="98" t="s">
        <v>1</v>
      </c>
      <c r="N1254" s="99" t="s">
        <v>37</v>
      </c>
      <c r="O1254" s="100"/>
      <c r="P1254" s="101">
        <f>O1254*H1254</f>
        <v>0</v>
      </c>
      <c r="Q1254" s="101">
        <v>0</v>
      </c>
      <c r="R1254" s="101">
        <f>Q1254*H1254</f>
        <v>0</v>
      </c>
      <c r="S1254" s="101">
        <v>0</v>
      </c>
      <c r="T1254" s="102">
        <f>S1254*H1254</f>
        <v>0</v>
      </c>
      <c r="U1254" s="12"/>
      <c r="V1254" s="12"/>
      <c r="W1254" s="12"/>
      <c r="X1254" s="12"/>
      <c r="Y1254" s="12"/>
      <c r="Z1254" s="12"/>
      <c r="AA1254" s="12"/>
      <c r="AB1254" s="12"/>
      <c r="AC1254" s="12"/>
      <c r="AD1254" s="12"/>
      <c r="AE1254" s="12"/>
      <c r="AR1254" s="103" t="s">
        <v>230</v>
      </c>
      <c r="AT1254" s="103" t="s">
        <v>178</v>
      </c>
      <c r="AU1254" s="103" t="s">
        <v>80</v>
      </c>
      <c r="AY1254" s="5" t="s">
        <v>176</v>
      </c>
      <c r="BE1254" s="104">
        <f>IF(N1254="základní",J1254,0)</f>
        <v>0</v>
      </c>
      <c r="BF1254" s="104">
        <f>IF(N1254="snížená",J1254,0)</f>
        <v>0</v>
      </c>
      <c r="BG1254" s="104">
        <f>IF(N1254="zákl. přenesená",J1254,0)</f>
        <v>0</v>
      </c>
      <c r="BH1254" s="104">
        <f>IF(N1254="sníž. přenesená",J1254,0)</f>
        <v>0</v>
      </c>
      <c r="BI1254" s="104">
        <f>IF(N1254="nulová",J1254,0)</f>
        <v>0</v>
      </c>
      <c r="BJ1254" s="5" t="s">
        <v>76</v>
      </c>
      <c r="BK1254" s="104">
        <f>ROUND(I1254*H1254,2)</f>
        <v>0</v>
      </c>
      <c r="BL1254" s="5" t="s">
        <v>230</v>
      </c>
      <c r="BM1254" s="103" t="s">
        <v>1471</v>
      </c>
    </row>
    <row r="1255" spans="2:51" s="167" customFormat="1" ht="12">
      <c r="B1255" s="168"/>
      <c r="D1255" s="105" t="s">
        <v>186</v>
      </c>
      <c r="E1255" s="169" t="s">
        <v>1</v>
      </c>
      <c r="F1255" s="170" t="s">
        <v>1383</v>
      </c>
      <c r="H1255" s="169" t="s">
        <v>1</v>
      </c>
      <c r="K1255" s="236"/>
      <c r="L1255" s="168"/>
      <c r="M1255" s="171"/>
      <c r="N1255" s="172"/>
      <c r="O1255" s="172"/>
      <c r="P1255" s="172"/>
      <c r="Q1255" s="172"/>
      <c r="R1255" s="172"/>
      <c r="S1255" s="172"/>
      <c r="T1255" s="173"/>
      <c r="AT1255" s="169" t="s">
        <v>186</v>
      </c>
      <c r="AU1255" s="169" t="s">
        <v>80</v>
      </c>
      <c r="AV1255" s="167" t="s">
        <v>76</v>
      </c>
      <c r="AW1255" s="167" t="s">
        <v>29</v>
      </c>
      <c r="AX1255" s="167" t="s">
        <v>72</v>
      </c>
      <c r="AY1255" s="169" t="s">
        <v>176</v>
      </c>
    </row>
    <row r="1256" spans="2:51" s="174" customFormat="1" ht="12">
      <c r="B1256" s="175"/>
      <c r="D1256" s="105" t="s">
        <v>186</v>
      </c>
      <c r="E1256" s="176" t="s">
        <v>1</v>
      </c>
      <c r="F1256" s="177" t="s">
        <v>1450</v>
      </c>
      <c r="H1256" s="178">
        <v>39</v>
      </c>
      <c r="K1256" s="237"/>
      <c r="L1256" s="175"/>
      <c r="M1256" s="179"/>
      <c r="N1256" s="180"/>
      <c r="O1256" s="180"/>
      <c r="P1256" s="180"/>
      <c r="Q1256" s="180"/>
      <c r="R1256" s="180"/>
      <c r="S1256" s="180"/>
      <c r="T1256" s="181"/>
      <c r="AT1256" s="176" t="s">
        <v>186</v>
      </c>
      <c r="AU1256" s="176" t="s">
        <v>80</v>
      </c>
      <c r="AV1256" s="174" t="s">
        <v>80</v>
      </c>
      <c r="AW1256" s="174" t="s">
        <v>29</v>
      </c>
      <c r="AX1256" s="174" t="s">
        <v>72</v>
      </c>
      <c r="AY1256" s="176" t="s">
        <v>176</v>
      </c>
    </row>
    <row r="1257" spans="2:51" s="174" customFormat="1" ht="12">
      <c r="B1257" s="175"/>
      <c r="D1257" s="105" t="s">
        <v>186</v>
      </c>
      <c r="E1257" s="176" t="s">
        <v>1</v>
      </c>
      <c r="F1257" s="177" t="s">
        <v>1451</v>
      </c>
      <c r="H1257" s="178">
        <v>24</v>
      </c>
      <c r="K1257" s="237"/>
      <c r="L1257" s="175"/>
      <c r="M1257" s="179"/>
      <c r="N1257" s="180"/>
      <c r="O1257" s="180"/>
      <c r="P1257" s="180"/>
      <c r="Q1257" s="180"/>
      <c r="R1257" s="180"/>
      <c r="S1257" s="180"/>
      <c r="T1257" s="181"/>
      <c r="AT1257" s="176" t="s">
        <v>186</v>
      </c>
      <c r="AU1257" s="176" t="s">
        <v>80</v>
      </c>
      <c r="AV1257" s="174" t="s">
        <v>80</v>
      </c>
      <c r="AW1257" s="174" t="s">
        <v>29</v>
      </c>
      <c r="AX1257" s="174" t="s">
        <v>72</v>
      </c>
      <c r="AY1257" s="176" t="s">
        <v>176</v>
      </c>
    </row>
    <row r="1258" spans="2:51" s="182" customFormat="1" ht="12">
      <c r="B1258" s="183"/>
      <c r="D1258" s="105" t="s">
        <v>186</v>
      </c>
      <c r="E1258" s="184" t="s">
        <v>1</v>
      </c>
      <c r="F1258" s="185" t="s">
        <v>191</v>
      </c>
      <c r="H1258" s="186">
        <v>63</v>
      </c>
      <c r="K1258" s="238"/>
      <c r="L1258" s="183"/>
      <c r="M1258" s="187"/>
      <c r="N1258" s="188"/>
      <c r="O1258" s="188"/>
      <c r="P1258" s="188"/>
      <c r="Q1258" s="188"/>
      <c r="R1258" s="188"/>
      <c r="S1258" s="188"/>
      <c r="T1258" s="189"/>
      <c r="AT1258" s="184" t="s">
        <v>186</v>
      </c>
      <c r="AU1258" s="184" t="s">
        <v>80</v>
      </c>
      <c r="AV1258" s="182" t="s">
        <v>86</v>
      </c>
      <c r="AW1258" s="182" t="s">
        <v>29</v>
      </c>
      <c r="AX1258" s="182" t="s">
        <v>76</v>
      </c>
      <c r="AY1258" s="184" t="s">
        <v>176</v>
      </c>
    </row>
    <row r="1259" spans="1:65" s="15" customFormat="1" ht="24.2" customHeight="1">
      <c r="A1259" s="12"/>
      <c r="B1259" s="13"/>
      <c r="C1259" s="190" t="s">
        <v>1472</v>
      </c>
      <c r="D1259" s="190" t="s">
        <v>265</v>
      </c>
      <c r="E1259" s="191" t="s">
        <v>1473</v>
      </c>
      <c r="F1259" s="192" t="s">
        <v>1474</v>
      </c>
      <c r="G1259" s="193" t="s">
        <v>259</v>
      </c>
      <c r="H1259" s="194">
        <v>63</v>
      </c>
      <c r="I1259" s="2">
        <v>0</v>
      </c>
      <c r="J1259" s="195">
        <f>ROUND(I1259*H1259,2)</f>
        <v>0</v>
      </c>
      <c r="K1259" s="193" t="s">
        <v>182</v>
      </c>
      <c r="L1259" s="196"/>
      <c r="M1259" s="197" t="s">
        <v>1</v>
      </c>
      <c r="N1259" s="198" t="s">
        <v>37</v>
      </c>
      <c r="O1259" s="100"/>
      <c r="P1259" s="101">
        <f>O1259*H1259</f>
        <v>0</v>
      </c>
      <c r="Q1259" s="101">
        <v>0</v>
      </c>
      <c r="R1259" s="101">
        <f>Q1259*H1259</f>
        <v>0</v>
      </c>
      <c r="S1259" s="101">
        <v>0</v>
      </c>
      <c r="T1259" s="102">
        <f>S1259*H1259</f>
        <v>0</v>
      </c>
      <c r="U1259" s="12"/>
      <c r="V1259" s="12"/>
      <c r="W1259" s="12"/>
      <c r="X1259" s="12"/>
      <c r="Y1259" s="12"/>
      <c r="Z1259" s="12"/>
      <c r="AA1259" s="12"/>
      <c r="AB1259" s="12"/>
      <c r="AC1259" s="12"/>
      <c r="AD1259" s="12"/>
      <c r="AE1259" s="12"/>
      <c r="AR1259" s="103" t="s">
        <v>304</v>
      </c>
      <c r="AT1259" s="103" t="s">
        <v>265</v>
      </c>
      <c r="AU1259" s="103" t="s">
        <v>80</v>
      </c>
      <c r="AY1259" s="5" t="s">
        <v>176</v>
      </c>
      <c r="BE1259" s="104">
        <f>IF(N1259="základní",J1259,0)</f>
        <v>0</v>
      </c>
      <c r="BF1259" s="104">
        <f>IF(N1259="snížená",J1259,0)</f>
        <v>0</v>
      </c>
      <c r="BG1259" s="104">
        <f>IF(N1259="zákl. přenesená",J1259,0)</f>
        <v>0</v>
      </c>
      <c r="BH1259" s="104">
        <f>IF(N1259="sníž. přenesená",J1259,0)</f>
        <v>0</v>
      </c>
      <c r="BI1259" s="104">
        <f>IF(N1259="nulová",J1259,0)</f>
        <v>0</v>
      </c>
      <c r="BJ1259" s="5" t="s">
        <v>76</v>
      </c>
      <c r="BK1259" s="104">
        <f>ROUND(I1259*H1259,2)</f>
        <v>0</v>
      </c>
      <c r="BL1259" s="5" t="s">
        <v>230</v>
      </c>
      <c r="BM1259" s="103" t="s">
        <v>1475</v>
      </c>
    </row>
    <row r="1260" spans="1:65" s="15" customFormat="1" ht="16.5" customHeight="1">
      <c r="A1260" s="12"/>
      <c r="B1260" s="13"/>
      <c r="C1260" s="92" t="s">
        <v>886</v>
      </c>
      <c r="D1260" s="92" t="s">
        <v>178</v>
      </c>
      <c r="E1260" s="93" t="s">
        <v>1476</v>
      </c>
      <c r="F1260" s="94" t="s">
        <v>1477</v>
      </c>
      <c r="G1260" s="95" t="s">
        <v>259</v>
      </c>
      <c r="H1260" s="96">
        <v>1</v>
      </c>
      <c r="I1260" s="1">
        <v>0</v>
      </c>
      <c r="J1260" s="97">
        <f>ROUND(I1260*H1260,2)</f>
        <v>0</v>
      </c>
      <c r="K1260" s="95" t="s">
        <v>182</v>
      </c>
      <c r="L1260" s="13"/>
      <c r="M1260" s="98" t="s">
        <v>1</v>
      </c>
      <c r="N1260" s="99" t="s">
        <v>37</v>
      </c>
      <c r="O1260" s="100"/>
      <c r="P1260" s="101">
        <f>O1260*H1260</f>
        <v>0</v>
      </c>
      <c r="Q1260" s="101">
        <v>0</v>
      </c>
      <c r="R1260" s="101">
        <f>Q1260*H1260</f>
        <v>0</v>
      </c>
      <c r="S1260" s="101">
        <v>0</v>
      </c>
      <c r="T1260" s="102">
        <f>S1260*H1260</f>
        <v>0</v>
      </c>
      <c r="U1260" s="12"/>
      <c r="V1260" s="12"/>
      <c r="W1260" s="12"/>
      <c r="X1260" s="12"/>
      <c r="Y1260" s="12"/>
      <c r="Z1260" s="12"/>
      <c r="AA1260" s="12"/>
      <c r="AB1260" s="12"/>
      <c r="AC1260" s="12"/>
      <c r="AD1260" s="12"/>
      <c r="AE1260" s="12"/>
      <c r="AR1260" s="103" t="s">
        <v>230</v>
      </c>
      <c r="AT1260" s="103" t="s">
        <v>178</v>
      </c>
      <c r="AU1260" s="103" t="s">
        <v>80</v>
      </c>
      <c r="AY1260" s="5" t="s">
        <v>176</v>
      </c>
      <c r="BE1260" s="104">
        <f>IF(N1260="základní",J1260,0)</f>
        <v>0</v>
      </c>
      <c r="BF1260" s="104">
        <f>IF(N1260="snížená",J1260,0)</f>
        <v>0</v>
      </c>
      <c r="BG1260" s="104">
        <f>IF(N1260="zákl. přenesená",J1260,0)</f>
        <v>0</v>
      </c>
      <c r="BH1260" s="104">
        <f>IF(N1260="sníž. přenesená",J1260,0)</f>
        <v>0</v>
      </c>
      <c r="BI1260" s="104">
        <f>IF(N1260="nulová",J1260,0)</f>
        <v>0</v>
      </c>
      <c r="BJ1260" s="5" t="s">
        <v>76</v>
      </c>
      <c r="BK1260" s="104">
        <f>ROUND(I1260*H1260,2)</f>
        <v>0</v>
      </c>
      <c r="BL1260" s="5" t="s">
        <v>230</v>
      </c>
      <c r="BM1260" s="103" t="s">
        <v>1478</v>
      </c>
    </row>
    <row r="1261" spans="2:51" s="167" customFormat="1" ht="12">
      <c r="B1261" s="168"/>
      <c r="D1261" s="105" t="s">
        <v>186</v>
      </c>
      <c r="E1261" s="169" t="s">
        <v>1</v>
      </c>
      <c r="F1261" s="170" t="s">
        <v>1383</v>
      </c>
      <c r="H1261" s="169" t="s">
        <v>1</v>
      </c>
      <c r="K1261" s="236"/>
      <c r="L1261" s="168"/>
      <c r="M1261" s="171"/>
      <c r="N1261" s="172"/>
      <c r="O1261" s="172"/>
      <c r="P1261" s="172"/>
      <c r="Q1261" s="172"/>
      <c r="R1261" s="172"/>
      <c r="S1261" s="172"/>
      <c r="T1261" s="173"/>
      <c r="AT1261" s="169" t="s">
        <v>186</v>
      </c>
      <c r="AU1261" s="169" t="s">
        <v>80</v>
      </c>
      <c r="AV1261" s="167" t="s">
        <v>76</v>
      </c>
      <c r="AW1261" s="167" t="s">
        <v>29</v>
      </c>
      <c r="AX1261" s="167" t="s">
        <v>72</v>
      </c>
      <c r="AY1261" s="169" t="s">
        <v>176</v>
      </c>
    </row>
    <row r="1262" spans="2:51" s="174" customFormat="1" ht="12">
      <c r="B1262" s="175"/>
      <c r="D1262" s="105" t="s">
        <v>186</v>
      </c>
      <c r="E1262" s="176" t="s">
        <v>1</v>
      </c>
      <c r="F1262" s="177" t="s">
        <v>1463</v>
      </c>
      <c r="H1262" s="178">
        <v>1</v>
      </c>
      <c r="K1262" s="237"/>
      <c r="L1262" s="175"/>
      <c r="M1262" s="179"/>
      <c r="N1262" s="180"/>
      <c r="O1262" s="180"/>
      <c r="P1262" s="180"/>
      <c r="Q1262" s="180"/>
      <c r="R1262" s="180"/>
      <c r="S1262" s="180"/>
      <c r="T1262" s="181"/>
      <c r="AT1262" s="176" t="s">
        <v>186</v>
      </c>
      <c r="AU1262" s="176" t="s">
        <v>80</v>
      </c>
      <c r="AV1262" s="174" t="s">
        <v>80</v>
      </c>
      <c r="AW1262" s="174" t="s">
        <v>29</v>
      </c>
      <c r="AX1262" s="174" t="s">
        <v>72</v>
      </c>
      <c r="AY1262" s="176" t="s">
        <v>176</v>
      </c>
    </row>
    <row r="1263" spans="2:51" s="182" customFormat="1" ht="12">
      <c r="B1263" s="183"/>
      <c r="D1263" s="105" t="s">
        <v>186</v>
      </c>
      <c r="E1263" s="184" t="s">
        <v>1</v>
      </c>
      <c r="F1263" s="185" t="s">
        <v>191</v>
      </c>
      <c r="H1263" s="186">
        <v>1</v>
      </c>
      <c r="K1263" s="238"/>
      <c r="L1263" s="183"/>
      <c r="M1263" s="187"/>
      <c r="N1263" s="188"/>
      <c r="O1263" s="188"/>
      <c r="P1263" s="188"/>
      <c r="Q1263" s="188"/>
      <c r="R1263" s="188"/>
      <c r="S1263" s="188"/>
      <c r="T1263" s="189"/>
      <c r="AT1263" s="184" t="s">
        <v>186</v>
      </c>
      <c r="AU1263" s="184" t="s">
        <v>80</v>
      </c>
      <c r="AV1263" s="182" t="s">
        <v>86</v>
      </c>
      <c r="AW1263" s="182" t="s">
        <v>29</v>
      </c>
      <c r="AX1263" s="182" t="s">
        <v>76</v>
      </c>
      <c r="AY1263" s="184" t="s">
        <v>176</v>
      </c>
    </row>
    <row r="1264" spans="1:65" s="15" customFormat="1" ht="24.2" customHeight="1">
      <c r="A1264" s="12"/>
      <c r="B1264" s="13"/>
      <c r="C1264" s="190" t="s">
        <v>1479</v>
      </c>
      <c r="D1264" s="190" t="s">
        <v>265</v>
      </c>
      <c r="E1264" s="191" t="s">
        <v>1480</v>
      </c>
      <c r="F1264" s="192" t="s">
        <v>1474</v>
      </c>
      <c r="G1264" s="193" t="s">
        <v>259</v>
      </c>
      <c r="H1264" s="194">
        <v>1</v>
      </c>
      <c r="I1264" s="2">
        <v>0</v>
      </c>
      <c r="J1264" s="195">
        <f>ROUND(I1264*H1264,2)</f>
        <v>0</v>
      </c>
      <c r="K1264" s="193" t="s">
        <v>182</v>
      </c>
      <c r="L1264" s="196"/>
      <c r="M1264" s="197" t="s">
        <v>1</v>
      </c>
      <c r="N1264" s="198" t="s">
        <v>37</v>
      </c>
      <c r="O1264" s="100"/>
      <c r="P1264" s="101">
        <f>O1264*H1264</f>
        <v>0</v>
      </c>
      <c r="Q1264" s="101">
        <v>0</v>
      </c>
      <c r="R1264" s="101">
        <f>Q1264*H1264</f>
        <v>0</v>
      </c>
      <c r="S1264" s="101">
        <v>0</v>
      </c>
      <c r="T1264" s="102">
        <f>S1264*H1264</f>
        <v>0</v>
      </c>
      <c r="U1264" s="12"/>
      <c r="V1264" s="12"/>
      <c r="W1264" s="12"/>
      <c r="X1264" s="12"/>
      <c r="Y1264" s="12"/>
      <c r="Z1264" s="12"/>
      <c r="AA1264" s="12"/>
      <c r="AB1264" s="12"/>
      <c r="AC1264" s="12"/>
      <c r="AD1264" s="12"/>
      <c r="AE1264" s="12"/>
      <c r="AR1264" s="103" t="s">
        <v>304</v>
      </c>
      <c r="AT1264" s="103" t="s">
        <v>265</v>
      </c>
      <c r="AU1264" s="103" t="s">
        <v>80</v>
      </c>
      <c r="AY1264" s="5" t="s">
        <v>176</v>
      </c>
      <c r="BE1264" s="104">
        <f>IF(N1264="základní",J1264,0)</f>
        <v>0</v>
      </c>
      <c r="BF1264" s="104">
        <f>IF(N1264="snížená",J1264,0)</f>
        <v>0</v>
      </c>
      <c r="BG1264" s="104">
        <f>IF(N1264="zákl. přenesená",J1264,0)</f>
        <v>0</v>
      </c>
      <c r="BH1264" s="104">
        <f>IF(N1264="sníž. přenesená",J1264,0)</f>
        <v>0</v>
      </c>
      <c r="BI1264" s="104">
        <f>IF(N1264="nulová",J1264,0)</f>
        <v>0</v>
      </c>
      <c r="BJ1264" s="5" t="s">
        <v>76</v>
      </c>
      <c r="BK1264" s="104">
        <f>ROUND(I1264*H1264,2)</f>
        <v>0</v>
      </c>
      <c r="BL1264" s="5" t="s">
        <v>230</v>
      </c>
      <c r="BM1264" s="103" t="s">
        <v>1481</v>
      </c>
    </row>
    <row r="1265" spans="1:65" s="15" customFormat="1" ht="24.2" customHeight="1">
      <c r="A1265" s="12"/>
      <c r="B1265" s="13"/>
      <c r="C1265" s="92" t="s">
        <v>892</v>
      </c>
      <c r="D1265" s="92" t="s">
        <v>178</v>
      </c>
      <c r="E1265" s="93" t="s">
        <v>1482</v>
      </c>
      <c r="F1265" s="94" t="s">
        <v>1483</v>
      </c>
      <c r="G1265" s="95" t="s">
        <v>221</v>
      </c>
      <c r="H1265" s="96">
        <v>0.313</v>
      </c>
      <c r="I1265" s="1">
        <v>0</v>
      </c>
      <c r="J1265" s="97">
        <f>ROUND(I1265*H1265,2)</f>
        <v>0</v>
      </c>
      <c r="K1265" s="95" t="s">
        <v>182</v>
      </c>
      <c r="L1265" s="13"/>
      <c r="M1265" s="207" t="s">
        <v>1</v>
      </c>
      <c r="N1265" s="208" t="s">
        <v>37</v>
      </c>
      <c r="O1265" s="112"/>
      <c r="P1265" s="209">
        <f>O1265*H1265</f>
        <v>0</v>
      </c>
      <c r="Q1265" s="209">
        <v>0</v>
      </c>
      <c r="R1265" s="209">
        <f>Q1265*H1265</f>
        <v>0</v>
      </c>
      <c r="S1265" s="209">
        <v>0</v>
      </c>
      <c r="T1265" s="210">
        <f>S1265*H1265</f>
        <v>0</v>
      </c>
      <c r="U1265" s="12"/>
      <c r="V1265" s="12"/>
      <c r="W1265" s="12"/>
      <c r="X1265" s="12"/>
      <c r="Y1265" s="12"/>
      <c r="Z1265" s="12"/>
      <c r="AA1265" s="12"/>
      <c r="AB1265" s="12"/>
      <c r="AC1265" s="12"/>
      <c r="AD1265" s="12"/>
      <c r="AE1265" s="12"/>
      <c r="AR1265" s="103" t="s">
        <v>230</v>
      </c>
      <c r="AT1265" s="103" t="s">
        <v>178</v>
      </c>
      <c r="AU1265" s="103" t="s">
        <v>80</v>
      </c>
      <c r="AY1265" s="5" t="s">
        <v>176</v>
      </c>
      <c r="BE1265" s="104">
        <f>IF(N1265="základní",J1265,0)</f>
        <v>0</v>
      </c>
      <c r="BF1265" s="104">
        <f>IF(N1265="snížená",J1265,0)</f>
        <v>0</v>
      </c>
      <c r="BG1265" s="104">
        <f>IF(N1265="zákl. přenesená",J1265,0)</f>
        <v>0</v>
      </c>
      <c r="BH1265" s="104">
        <f>IF(N1265="sníž. přenesená",J1265,0)</f>
        <v>0</v>
      </c>
      <c r="BI1265" s="104">
        <f>IF(N1265="nulová",J1265,0)</f>
        <v>0</v>
      </c>
      <c r="BJ1265" s="5" t="s">
        <v>76</v>
      </c>
      <c r="BK1265" s="104">
        <f>ROUND(I1265*H1265,2)</f>
        <v>0</v>
      </c>
      <c r="BL1265" s="5" t="s">
        <v>230</v>
      </c>
      <c r="BM1265" s="103" t="s">
        <v>1484</v>
      </c>
    </row>
    <row r="1266" spans="1:31" s="15" customFormat="1" ht="6.95" customHeight="1">
      <c r="A1266" s="12"/>
      <c r="B1266" s="44"/>
      <c r="C1266" s="45"/>
      <c r="D1266" s="45"/>
      <c r="E1266" s="45"/>
      <c r="F1266" s="45"/>
      <c r="G1266" s="45"/>
      <c r="H1266" s="45"/>
      <c r="I1266" s="45"/>
      <c r="J1266" s="45"/>
      <c r="K1266" s="231"/>
      <c r="L1266" s="13"/>
      <c r="M1266" s="12"/>
      <c r="O1266" s="12"/>
      <c r="P1266" s="12"/>
      <c r="Q1266" s="12"/>
      <c r="R1266" s="12"/>
      <c r="S1266" s="12"/>
      <c r="T1266" s="12"/>
      <c r="U1266" s="12"/>
      <c r="V1266" s="12"/>
      <c r="W1266" s="12"/>
      <c r="X1266" s="12"/>
      <c r="Y1266" s="12"/>
      <c r="Z1266" s="12"/>
      <c r="AA1266" s="12"/>
      <c r="AB1266" s="12"/>
      <c r="AC1266" s="12"/>
      <c r="AD1266" s="12"/>
      <c r="AE1266" s="12"/>
    </row>
  </sheetData>
  <sheetProtection algorithmName="SHA-512" hashValue="gat5FxN9BlyUIf56fcb1biLli7OWNH1n5cH6tiz8PQbqEEcnu8UOwpNY4wKhOdwNvSRsDq+bpYD5KcymcVNN1g==" saltValue="YRh5HSIclh3aiapow2ZP9g==" spinCount="100000" sheet="1" objects="1" scenarios="1"/>
  <autoFilter ref="C136:K1265"/>
  <mergeCells count="9">
    <mergeCell ref="E87:H87"/>
    <mergeCell ref="E127:H127"/>
    <mergeCell ref="E129:H12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64"/>
  <sheetViews>
    <sheetView showGridLines="0" tabSelected="1" workbookViewId="0" topLeftCell="A517">
      <selection activeCell="E549" sqref="E549"/>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82</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1485</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ROUND(J134,2)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ROUND((SUM(BE134:BE663)),2)</f>
        <v>0</v>
      </c>
      <c r="G33" s="12"/>
      <c r="H33" s="12"/>
      <c r="I33" s="29">
        <v>0.21</v>
      </c>
      <c r="J33" s="28">
        <f>ROUND(((SUM(BE134:BE663))*I33),2)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ROUND((SUM(BF134:BF663)),2)</f>
        <v>0</v>
      </c>
      <c r="G34" s="12"/>
      <c r="H34" s="12"/>
      <c r="I34" s="29">
        <v>0.15</v>
      </c>
      <c r="J34" s="28">
        <f>ROUND(((SUM(BF134:BF663))*I34),2)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ROUND((SUM(BG134:BG663)),2)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ROUND((SUM(BH134:BH663)),2)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ROUND((SUM(BI134:BI663)),2)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2 - Stavební část - vnitřní úpravy</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J134</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140</v>
      </c>
      <c r="E97" s="55"/>
      <c r="F97" s="55"/>
      <c r="G97" s="55"/>
      <c r="H97" s="55"/>
      <c r="I97" s="55"/>
      <c r="J97" s="56">
        <f>J135</f>
        <v>0</v>
      </c>
      <c r="L97" s="53"/>
    </row>
    <row r="98" spans="2:12" s="57" customFormat="1" ht="20.1" customHeight="1">
      <c r="B98" s="58"/>
      <c r="D98" s="59" t="s">
        <v>141</v>
      </c>
      <c r="E98" s="60"/>
      <c r="F98" s="60"/>
      <c r="G98" s="60"/>
      <c r="H98" s="60"/>
      <c r="I98" s="60"/>
      <c r="J98" s="61">
        <f>J136</f>
        <v>0</v>
      </c>
      <c r="L98" s="58"/>
    </row>
    <row r="99" spans="2:12" s="57" customFormat="1" ht="20.1" customHeight="1">
      <c r="B99" s="58"/>
      <c r="D99" s="59" t="s">
        <v>142</v>
      </c>
      <c r="E99" s="60"/>
      <c r="F99" s="60"/>
      <c r="G99" s="60"/>
      <c r="H99" s="60"/>
      <c r="I99" s="60"/>
      <c r="J99" s="61">
        <f>J156</f>
        <v>0</v>
      </c>
      <c r="L99" s="58"/>
    </row>
    <row r="100" spans="2:12" s="57" customFormat="1" ht="20.1" customHeight="1">
      <c r="B100" s="58"/>
      <c r="D100" s="59" t="s">
        <v>143</v>
      </c>
      <c r="E100" s="60"/>
      <c r="F100" s="60"/>
      <c r="G100" s="60"/>
      <c r="H100" s="60"/>
      <c r="I100" s="60"/>
      <c r="J100" s="61">
        <f>J214</f>
        <v>0</v>
      </c>
      <c r="L100" s="58"/>
    </row>
    <row r="101" spans="2:12" s="57" customFormat="1" ht="20.1" customHeight="1">
      <c r="B101" s="58"/>
      <c r="D101" s="59" t="s">
        <v>144</v>
      </c>
      <c r="E101" s="60"/>
      <c r="F101" s="60"/>
      <c r="G101" s="60"/>
      <c r="H101" s="60"/>
      <c r="I101" s="60"/>
      <c r="J101" s="61">
        <f>J241</f>
        <v>0</v>
      </c>
      <c r="L101" s="58"/>
    </row>
    <row r="102" spans="2:12" s="57" customFormat="1" ht="20.1" customHeight="1">
      <c r="B102" s="58"/>
      <c r="D102" s="59" t="s">
        <v>145</v>
      </c>
      <c r="E102" s="60"/>
      <c r="F102" s="60"/>
      <c r="G102" s="60"/>
      <c r="H102" s="60"/>
      <c r="I102" s="60"/>
      <c r="J102" s="61">
        <f>J340</f>
        <v>0</v>
      </c>
      <c r="L102" s="58"/>
    </row>
    <row r="103" spans="2:12" s="57" customFormat="1" ht="20.1" customHeight="1">
      <c r="B103" s="58"/>
      <c r="D103" s="59" t="s">
        <v>146</v>
      </c>
      <c r="E103" s="60"/>
      <c r="F103" s="60"/>
      <c r="G103" s="60"/>
      <c r="H103" s="60"/>
      <c r="I103" s="60"/>
      <c r="J103" s="61">
        <f>J488</f>
        <v>0</v>
      </c>
      <c r="L103" s="58"/>
    </row>
    <row r="104" spans="2:12" s="57" customFormat="1" ht="20.1" customHeight="1">
      <c r="B104" s="58"/>
      <c r="D104" s="59" t="s">
        <v>147</v>
      </c>
      <c r="E104" s="60"/>
      <c r="F104" s="60"/>
      <c r="G104" s="60"/>
      <c r="H104" s="60"/>
      <c r="I104" s="60"/>
      <c r="J104" s="61">
        <f>J495</f>
        <v>0</v>
      </c>
      <c r="L104" s="58"/>
    </row>
    <row r="105" spans="2:12" s="52" customFormat="1" ht="24.95" customHeight="1">
      <c r="B105" s="53"/>
      <c r="D105" s="54" t="s">
        <v>148</v>
      </c>
      <c r="E105" s="55"/>
      <c r="F105" s="55"/>
      <c r="G105" s="55"/>
      <c r="H105" s="55"/>
      <c r="I105" s="55"/>
      <c r="J105" s="56">
        <f>J497</f>
        <v>0</v>
      </c>
      <c r="L105" s="53"/>
    </row>
    <row r="106" spans="2:12" s="57" customFormat="1" ht="20.1" customHeight="1">
      <c r="B106" s="58"/>
      <c r="D106" s="59" t="s">
        <v>149</v>
      </c>
      <c r="E106" s="60"/>
      <c r="F106" s="60"/>
      <c r="G106" s="60"/>
      <c r="H106" s="60"/>
      <c r="I106" s="60"/>
      <c r="J106" s="61">
        <f>J498</f>
        <v>0</v>
      </c>
      <c r="L106" s="58"/>
    </row>
    <row r="107" spans="2:12" s="57" customFormat="1" ht="20.1" customHeight="1">
      <c r="B107" s="58"/>
      <c r="D107" s="59" t="s">
        <v>152</v>
      </c>
      <c r="E107" s="60"/>
      <c r="F107" s="60"/>
      <c r="G107" s="60"/>
      <c r="H107" s="60"/>
      <c r="I107" s="60"/>
      <c r="J107" s="61">
        <f>J528</f>
        <v>0</v>
      </c>
      <c r="L107" s="58"/>
    </row>
    <row r="108" spans="2:12" s="57" customFormat="1" ht="20.1" customHeight="1">
      <c r="B108" s="58"/>
      <c r="D108" s="59" t="s">
        <v>1486</v>
      </c>
      <c r="E108" s="60"/>
      <c r="F108" s="60"/>
      <c r="G108" s="60"/>
      <c r="H108" s="60"/>
      <c r="I108" s="60"/>
      <c r="J108" s="61">
        <f>J534</f>
        <v>0</v>
      </c>
      <c r="L108" s="58"/>
    </row>
    <row r="109" spans="2:12" s="57" customFormat="1" ht="20.1" customHeight="1">
      <c r="B109" s="58"/>
      <c r="D109" s="59" t="s">
        <v>1487</v>
      </c>
      <c r="E109" s="60"/>
      <c r="F109" s="60"/>
      <c r="G109" s="60"/>
      <c r="H109" s="60"/>
      <c r="I109" s="60"/>
      <c r="J109" s="61">
        <f>J536</f>
        <v>0</v>
      </c>
      <c r="L109" s="58"/>
    </row>
    <row r="110" spans="2:12" s="57" customFormat="1" ht="20.1" customHeight="1">
      <c r="B110" s="58"/>
      <c r="D110" s="59" t="s">
        <v>156</v>
      </c>
      <c r="E110" s="60"/>
      <c r="F110" s="60"/>
      <c r="G110" s="60"/>
      <c r="H110" s="60"/>
      <c r="I110" s="60"/>
      <c r="J110" s="61">
        <f>J553</f>
        <v>0</v>
      </c>
      <c r="L110" s="58"/>
    </row>
    <row r="111" spans="2:12" s="57" customFormat="1" ht="20.1" customHeight="1">
      <c r="B111" s="58"/>
      <c r="D111" s="59" t="s">
        <v>157</v>
      </c>
      <c r="E111" s="60"/>
      <c r="F111" s="60"/>
      <c r="G111" s="60"/>
      <c r="H111" s="60"/>
      <c r="I111" s="60"/>
      <c r="J111" s="61">
        <f>J566</f>
        <v>0</v>
      </c>
      <c r="L111" s="58"/>
    </row>
    <row r="112" spans="2:12" s="57" customFormat="1" ht="20.1" customHeight="1">
      <c r="B112" s="58"/>
      <c r="D112" s="59" t="s">
        <v>158</v>
      </c>
      <c r="E112" s="60"/>
      <c r="F112" s="60"/>
      <c r="G112" s="60"/>
      <c r="H112" s="60"/>
      <c r="I112" s="60"/>
      <c r="J112" s="61">
        <f>J589</f>
        <v>0</v>
      </c>
      <c r="L112" s="58"/>
    </row>
    <row r="113" spans="2:12" s="57" customFormat="1" ht="20.1" customHeight="1">
      <c r="B113" s="58"/>
      <c r="D113" s="59" t="s">
        <v>1488</v>
      </c>
      <c r="E113" s="60"/>
      <c r="F113" s="60"/>
      <c r="G113" s="60"/>
      <c r="H113" s="60"/>
      <c r="I113" s="60"/>
      <c r="J113" s="61">
        <f>J624</f>
        <v>0</v>
      </c>
      <c r="L113" s="58"/>
    </row>
    <row r="114" spans="2:12" s="57" customFormat="1" ht="20.1" customHeight="1">
      <c r="B114" s="58"/>
      <c r="D114" s="59" t="s">
        <v>159</v>
      </c>
      <c r="E114" s="60"/>
      <c r="F114" s="60"/>
      <c r="G114" s="60"/>
      <c r="H114" s="60"/>
      <c r="I114" s="60"/>
      <c r="J114" s="61">
        <f>J642</f>
        <v>0</v>
      </c>
      <c r="L114" s="58"/>
    </row>
    <row r="115" spans="1:31" s="15" customFormat="1" ht="21.75" customHeight="1">
      <c r="A115" s="12"/>
      <c r="B115" s="13"/>
      <c r="C115" s="12"/>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6.95" customHeight="1">
      <c r="A116" s="12"/>
      <c r="B116" s="44"/>
      <c r="C116" s="45"/>
      <c r="D116" s="45"/>
      <c r="E116" s="45"/>
      <c r="F116" s="45"/>
      <c r="G116" s="45"/>
      <c r="H116" s="45"/>
      <c r="I116" s="45"/>
      <c r="J116" s="45"/>
      <c r="K116" s="45"/>
      <c r="L116" s="14"/>
      <c r="S116" s="12"/>
      <c r="T116" s="12"/>
      <c r="U116" s="12"/>
      <c r="V116" s="12"/>
      <c r="W116" s="12"/>
      <c r="X116" s="12"/>
      <c r="Y116" s="12"/>
      <c r="Z116" s="12"/>
      <c r="AA116" s="12"/>
      <c r="AB116" s="12"/>
      <c r="AC116" s="12"/>
      <c r="AD116" s="12"/>
      <c r="AE116" s="12"/>
    </row>
    <row r="120" spans="1:31" s="15" customFormat="1" ht="6.95" customHeight="1">
      <c r="A120" s="12"/>
      <c r="B120" s="46"/>
      <c r="C120" s="47"/>
      <c r="D120" s="47"/>
      <c r="E120" s="47"/>
      <c r="F120" s="47"/>
      <c r="G120" s="47"/>
      <c r="H120" s="47"/>
      <c r="I120" s="47"/>
      <c r="J120" s="47"/>
      <c r="K120" s="47"/>
      <c r="L120" s="14"/>
      <c r="S120" s="12"/>
      <c r="T120" s="12"/>
      <c r="U120" s="12"/>
      <c r="V120" s="12"/>
      <c r="W120" s="12"/>
      <c r="X120" s="12"/>
      <c r="Y120" s="12"/>
      <c r="Z120" s="12"/>
      <c r="AA120" s="12"/>
      <c r="AB120" s="12"/>
      <c r="AC120" s="12"/>
      <c r="AD120" s="12"/>
      <c r="AE120" s="12"/>
    </row>
    <row r="121" spans="1:31" s="15" customFormat="1" ht="24.95" customHeight="1">
      <c r="A121" s="12"/>
      <c r="B121" s="13"/>
      <c r="C121" s="9" t="s">
        <v>161</v>
      </c>
      <c r="D121" s="12"/>
      <c r="E121" s="12"/>
      <c r="F121" s="12"/>
      <c r="G121" s="12"/>
      <c r="H121" s="12"/>
      <c r="I121" s="12"/>
      <c r="J121" s="12"/>
      <c r="K121" s="12"/>
      <c r="L121" s="14"/>
      <c r="S121" s="12"/>
      <c r="T121" s="12"/>
      <c r="U121" s="12"/>
      <c r="V121" s="12"/>
      <c r="W121" s="12"/>
      <c r="X121" s="12"/>
      <c r="Y121" s="12"/>
      <c r="Z121" s="12"/>
      <c r="AA121" s="12"/>
      <c r="AB121" s="12"/>
      <c r="AC121" s="12"/>
      <c r="AD121" s="12"/>
      <c r="AE121" s="12"/>
    </row>
    <row r="122" spans="1:31" s="15" customFormat="1" ht="6.95" customHeight="1">
      <c r="A122" s="12"/>
      <c r="B122" s="13"/>
      <c r="C122" s="12"/>
      <c r="D122" s="12"/>
      <c r="E122" s="12"/>
      <c r="F122" s="12"/>
      <c r="G122" s="12"/>
      <c r="H122" s="12"/>
      <c r="I122" s="12"/>
      <c r="J122" s="12"/>
      <c r="K122" s="12"/>
      <c r="L122" s="14"/>
      <c r="S122" s="12"/>
      <c r="T122" s="12"/>
      <c r="U122" s="12"/>
      <c r="V122" s="12"/>
      <c r="W122" s="12"/>
      <c r="X122" s="12"/>
      <c r="Y122" s="12"/>
      <c r="Z122" s="12"/>
      <c r="AA122" s="12"/>
      <c r="AB122" s="12"/>
      <c r="AC122" s="12"/>
      <c r="AD122" s="12"/>
      <c r="AE122" s="12"/>
    </row>
    <row r="123" spans="1:31" s="15" customFormat="1" ht="12" customHeight="1">
      <c r="A123" s="12"/>
      <c r="B123" s="13"/>
      <c r="C123" s="11" t="s">
        <v>16</v>
      </c>
      <c r="D123" s="12"/>
      <c r="E123" s="12"/>
      <c r="F123" s="12"/>
      <c r="G123" s="12"/>
      <c r="H123" s="12"/>
      <c r="I123" s="12"/>
      <c r="J123" s="12"/>
      <c r="K123" s="12"/>
      <c r="L123" s="14"/>
      <c r="S123" s="12"/>
      <c r="T123" s="12"/>
      <c r="U123" s="12"/>
      <c r="V123" s="12"/>
      <c r="W123" s="12"/>
      <c r="X123" s="12"/>
      <c r="Y123" s="12"/>
      <c r="Z123" s="12"/>
      <c r="AA123" s="12"/>
      <c r="AB123" s="12"/>
      <c r="AC123" s="12"/>
      <c r="AD123" s="12"/>
      <c r="AE123" s="12"/>
    </row>
    <row r="124" spans="1:31" s="15" customFormat="1" ht="16.5" customHeight="1">
      <c r="A124" s="12"/>
      <c r="B124" s="13"/>
      <c r="C124" s="12"/>
      <c r="D124" s="12"/>
      <c r="E124" s="284" t="str">
        <f>E7</f>
        <v>Soupis prací</v>
      </c>
      <c r="F124" s="285"/>
      <c r="G124" s="285"/>
      <c r="H124" s="285"/>
      <c r="I124" s="12"/>
      <c r="J124" s="12"/>
      <c r="K124" s="12"/>
      <c r="L124" s="14"/>
      <c r="S124" s="12"/>
      <c r="T124" s="12"/>
      <c r="U124" s="12"/>
      <c r="V124" s="12"/>
      <c r="W124" s="12"/>
      <c r="X124" s="12"/>
      <c r="Y124" s="12"/>
      <c r="Z124" s="12"/>
      <c r="AA124" s="12"/>
      <c r="AB124" s="12"/>
      <c r="AC124" s="12"/>
      <c r="AD124" s="12"/>
      <c r="AE124" s="12"/>
    </row>
    <row r="125" spans="1:31" s="15" customFormat="1" ht="12" customHeight="1">
      <c r="A125" s="12"/>
      <c r="B125" s="13"/>
      <c r="C125" s="11" t="s">
        <v>133</v>
      </c>
      <c r="D125" s="12"/>
      <c r="E125" s="12"/>
      <c r="F125" s="12"/>
      <c r="G125" s="12"/>
      <c r="H125" s="12"/>
      <c r="I125" s="12"/>
      <c r="J125" s="12"/>
      <c r="K125" s="12"/>
      <c r="L125" s="14"/>
      <c r="S125" s="12"/>
      <c r="T125" s="12"/>
      <c r="U125" s="12"/>
      <c r="V125" s="12"/>
      <c r="W125" s="12"/>
      <c r="X125" s="12"/>
      <c r="Y125" s="12"/>
      <c r="Z125" s="12"/>
      <c r="AA125" s="12"/>
      <c r="AB125" s="12"/>
      <c r="AC125" s="12"/>
      <c r="AD125" s="12"/>
      <c r="AE125" s="12"/>
    </row>
    <row r="126" spans="1:31" s="15" customFormat="1" ht="16.5" customHeight="1">
      <c r="A126" s="12"/>
      <c r="B126" s="13"/>
      <c r="C126" s="12"/>
      <c r="D126" s="12"/>
      <c r="E126" s="243" t="str">
        <f>E9</f>
        <v>2 - Stavební část - vnitřní úpravy</v>
      </c>
      <c r="F126" s="283"/>
      <c r="G126" s="283"/>
      <c r="H126" s="283"/>
      <c r="I126" s="12"/>
      <c r="J126" s="12"/>
      <c r="K126" s="12"/>
      <c r="L126" s="14"/>
      <c r="S126" s="12"/>
      <c r="T126" s="12"/>
      <c r="U126" s="12"/>
      <c r="V126" s="12"/>
      <c r="W126" s="12"/>
      <c r="X126" s="12"/>
      <c r="Y126" s="12"/>
      <c r="Z126" s="12"/>
      <c r="AA126" s="12"/>
      <c r="AB126" s="12"/>
      <c r="AC126" s="12"/>
      <c r="AD126" s="12"/>
      <c r="AE126" s="12"/>
    </row>
    <row r="127" spans="1:31" s="15" customFormat="1" ht="6.95" customHeight="1">
      <c r="A127" s="12"/>
      <c r="B127" s="13"/>
      <c r="C127" s="12"/>
      <c r="D127" s="12"/>
      <c r="E127" s="12"/>
      <c r="F127" s="12"/>
      <c r="G127" s="12"/>
      <c r="H127" s="12"/>
      <c r="I127" s="12"/>
      <c r="J127" s="12"/>
      <c r="K127" s="12"/>
      <c r="L127" s="14"/>
      <c r="S127" s="12"/>
      <c r="T127" s="12"/>
      <c r="U127" s="12"/>
      <c r="V127" s="12"/>
      <c r="W127" s="12"/>
      <c r="X127" s="12"/>
      <c r="Y127" s="12"/>
      <c r="Z127" s="12"/>
      <c r="AA127" s="12"/>
      <c r="AB127" s="12"/>
      <c r="AC127" s="12"/>
      <c r="AD127" s="12"/>
      <c r="AE127" s="12"/>
    </row>
    <row r="128" spans="1:31" s="15" customFormat="1" ht="12" customHeight="1">
      <c r="A128" s="12"/>
      <c r="B128" s="13"/>
      <c r="C128" s="11" t="s">
        <v>20</v>
      </c>
      <c r="D128" s="12"/>
      <c r="E128" s="12"/>
      <c r="F128" s="16" t="str">
        <f>F12</f>
        <v xml:space="preserve"> </v>
      </c>
      <c r="G128" s="12"/>
      <c r="H128" s="12"/>
      <c r="I128" s="11" t="s">
        <v>22</v>
      </c>
      <c r="J128" s="17">
        <f>IF(J12="","",J12)</f>
        <v>44663</v>
      </c>
      <c r="K128" s="12"/>
      <c r="L128" s="14"/>
      <c r="S128" s="12"/>
      <c r="T128" s="12"/>
      <c r="U128" s="12"/>
      <c r="V128" s="12"/>
      <c r="W128" s="12"/>
      <c r="X128" s="12"/>
      <c r="Y128" s="12"/>
      <c r="Z128" s="12"/>
      <c r="AA128" s="12"/>
      <c r="AB128" s="12"/>
      <c r="AC128" s="12"/>
      <c r="AD128" s="12"/>
      <c r="AE128" s="12"/>
    </row>
    <row r="129" spans="1:31" s="15" customFormat="1" ht="6.95" customHeight="1">
      <c r="A129" s="12"/>
      <c r="B129" s="13"/>
      <c r="C129" s="12"/>
      <c r="D129" s="12"/>
      <c r="E129" s="12"/>
      <c r="F129" s="12"/>
      <c r="G129" s="12"/>
      <c r="H129" s="12"/>
      <c r="I129" s="12"/>
      <c r="J129" s="12"/>
      <c r="K129" s="12"/>
      <c r="L129" s="14"/>
      <c r="S129" s="12"/>
      <c r="T129" s="12"/>
      <c r="U129" s="12"/>
      <c r="V129" s="12"/>
      <c r="W129" s="12"/>
      <c r="X129" s="12"/>
      <c r="Y129" s="12"/>
      <c r="Z129" s="12"/>
      <c r="AA129" s="12"/>
      <c r="AB129" s="12"/>
      <c r="AC129" s="12"/>
      <c r="AD129" s="12"/>
      <c r="AE129" s="12"/>
    </row>
    <row r="130" spans="1:31" s="15" customFormat="1" ht="15.2" customHeight="1">
      <c r="A130" s="12"/>
      <c r="B130" s="13"/>
      <c r="C130" s="11" t="s">
        <v>23</v>
      </c>
      <c r="D130" s="12"/>
      <c r="E130" s="12"/>
      <c r="F130" s="16" t="str">
        <f>E15</f>
        <v xml:space="preserve"> </v>
      </c>
      <c r="G130" s="12"/>
      <c r="H130" s="12"/>
      <c r="I130" s="11" t="s">
        <v>28</v>
      </c>
      <c r="J130" s="48" t="str">
        <f>E21</f>
        <v xml:space="preserve"> </v>
      </c>
      <c r="K130" s="12"/>
      <c r="L130" s="14"/>
      <c r="S130" s="12"/>
      <c r="T130" s="12"/>
      <c r="U130" s="12"/>
      <c r="V130" s="12"/>
      <c r="W130" s="12"/>
      <c r="X130" s="12"/>
      <c r="Y130" s="12"/>
      <c r="Z130" s="12"/>
      <c r="AA130" s="12"/>
      <c r="AB130" s="12"/>
      <c r="AC130" s="12"/>
      <c r="AD130" s="12"/>
      <c r="AE130" s="12"/>
    </row>
    <row r="131" spans="1:31" s="15" customFormat="1" ht="15.2" customHeight="1">
      <c r="A131" s="12"/>
      <c r="B131" s="13"/>
      <c r="C131" s="11" t="s">
        <v>26</v>
      </c>
      <c r="D131" s="12"/>
      <c r="E131" s="12"/>
      <c r="F131" s="16" t="str">
        <f>IF(E18="","",E18)</f>
        <v>Vyplň údaj</v>
      </c>
      <c r="G131" s="12"/>
      <c r="H131" s="12"/>
      <c r="I131" s="11" t="s">
        <v>30</v>
      </c>
      <c r="J131" s="48" t="str">
        <f>E24</f>
        <v xml:space="preserve"> </v>
      </c>
      <c r="K131" s="12"/>
      <c r="L131" s="14"/>
      <c r="S131" s="12"/>
      <c r="T131" s="12"/>
      <c r="U131" s="12"/>
      <c r="V131" s="12"/>
      <c r="W131" s="12"/>
      <c r="X131" s="12"/>
      <c r="Y131" s="12"/>
      <c r="Z131" s="12"/>
      <c r="AA131" s="12"/>
      <c r="AB131" s="12"/>
      <c r="AC131" s="12"/>
      <c r="AD131" s="12"/>
      <c r="AE131" s="12"/>
    </row>
    <row r="132" spans="1:31" s="15" customFormat="1" ht="10.35" customHeight="1">
      <c r="A132" s="12"/>
      <c r="B132" s="13"/>
      <c r="C132" s="12"/>
      <c r="D132" s="12"/>
      <c r="E132" s="12"/>
      <c r="F132" s="12"/>
      <c r="G132" s="12"/>
      <c r="H132" s="12"/>
      <c r="I132" s="12"/>
      <c r="J132" s="12"/>
      <c r="K132" s="12"/>
      <c r="L132" s="14"/>
      <c r="S132" s="12"/>
      <c r="T132" s="12"/>
      <c r="U132" s="12"/>
      <c r="V132" s="12"/>
      <c r="W132" s="12"/>
      <c r="X132" s="12"/>
      <c r="Y132" s="12"/>
      <c r="Z132" s="12"/>
      <c r="AA132" s="12"/>
      <c r="AB132" s="12"/>
      <c r="AC132" s="12"/>
      <c r="AD132" s="12"/>
      <c r="AE132" s="12"/>
    </row>
    <row r="133" spans="1:31" s="71" customFormat="1" ht="29.25" customHeight="1">
      <c r="A133" s="62"/>
      <c r="B133" s="63"/>
      <c r="C133" s="64" t="s">
        <v>162</v>
      </c>
      <c r="D133" s="65" t="s">
        <v>57</v>
      </c>
      <c r="E133" s="65" t="s">
        <v>53</v>
      </c>
      <c r="F133" s="65" t="s">
        <v>54</v>
      </c>
      <c r="G133" s="65" t="s">
        <v>163</v>
      </c>
      <c r="H133" s="65" t="s">
        <v>164</v>
      </c>
      <c r="I133" s="65" t="s">
        <v>165</v>
      </c>
      <c r="J133" s="65" t="s">
        <v>137</v>
      </c>
      <c r="K133" s="66" t="s">
        <v>166</v>
      </c>
      <c r="L133" s="67"/>
      <c r="M133" s="68" t="s">
        <v>1</v>
      </c>
      <c r="N133" s="69" t="s">
        <v>36</v>
      </c>
      <c r="O133" s="69" t="s">
        <v>167</v>
      </c>
      <c r="P133" s="69" t="s">
        <v>168</v>
      </c>
      <c r="Q133" s="69" t="s">
        <v>169</v>
      </c>
      <c r="R133" s="69" t="s">
        <v>170</v>
      </c>
      <c r="S133" s="69" t="s">
        <v>171</v>
      </c>
      <c r="T133" s="70" t="s">
        <v>172</v>
      </c>
      <c r="U133" s="62"/>
      <c r="V133" s="62"/>
      <c r="W133" s="62"/>
      <c r="X133" s="62"/>
      <c r="Y133" s="62"/>
      <c r="Z133" s="62"/>
      <c r="AA133" s="62"/>
      <c r="AB133" s="62"/>
      <c r="AC133" s="62"/>
      <c r="AD133" s="62"/>
      <c r="AE133" s="62"/>
    </row>
    <row r="134" spans="1:63" s="15" customFormat="1" ht="22.7" customHeight="1">
      <c r="A134" s="12"/>
      <c r="B134" s="13"/>
      <c r="C134" s="72" t="s">
        <v>173</v>
      </c>
      <c r="D134" s="12"/>
      <c r="E134" s="12"/>
      <c r="F134" s="12"/>
      <c r="G134" s="12"/>
      <c r="H134" s="12"/>
      <c r="I134" s="12"/>
      <c r="J134" s="73">
        <f>BK134</f>
        <v>0</v>
      </c>
      <c r="K134" s="12"/>
      <c r="L134" s="13"/>
      <c r="M134" s="74"/>
      <c r="N134" s="75"/>
      <c r="O134" s="23"/>
      <c r="P134" s="76">
        <f>P135+P497</f>
        <v>0</v>
      </c>
      <c r="Q134" s="23"/>
      <c r="R134" s="76">
        <f>R135+R497</f>
        <v>0</v>
      </c>
      <c r="S134" s="23"/>
      <c r="T134" s="77">
        <f>T135+T497</f>
        <v>0</v>
      </c>
      <c r="U134" s="12"/>
      <c r="V134" s="12"/>
      <c r="W134" s="12"/>
      <c r="X134" s="12"/>
      <c r="Y134" s="12"/>
      <c r="Z134" s="12"/>
      <c r="AA134" s="12"/>
      <c r="AB134" s="12"/>
      <c r="AC134" s="12"/>
      <c r="AD134" s="12"/>
      <c r="AE134" s="12"/>
      <c r="AT134" s="5" t="s">
        <v>71</v>
      </c>
      <c r="AU134" s="5" t="s">
        <v>139</v>
      </c>
      <c r="BK134" s="78">
        <f>BK135+BK497</f>
        <v>0</v>
      </c>
    </row>
    <row r="135" spans="2:63" s="79" customFormat="1" ht="26.1" customHeight="1">
      <c r="B135" s="80"/>
      <c r="D135" s="81" t="s">
        <v>71</v>
      </c>
      <c r="E135" s="82" t="s">
        <v>174</v>
      </c>
      <c r="F135" s="82" t="s">
        <v>175</v>
      </c>
      <c r="J135" s="83">
        <f>BK135</f>
        <v>0</v>
      </c>
      <c r="L135" s="80"/>
      <c r="M135" s="84"/>
      <c r="N135" s="85"/>
      <c r="O135" s="85"/>
      <c r="P135" s="86">
        <f>P136+P156+P214+P241+P340+P488+P495</f>
        <v>0</v>
      </c>
      <c r="Q135" s="85"/>
      <c r="R135" s="86">
        <f>R136+R156+R214+R241+R340+R488+R495</f>
        <v>0</v>
      </c>
      <c r="S135" s="85"/>
      <c r="T135" s="87">
        <f>T136+T156+T214+T241+T340+T488+T495</f>
        <v>0</v>
      </c>
      <c r="AR135" s="81" t="s">
        <v>76</v>
      </c>
      <c r="AT135" s="88" t="s">
        <v>71</v>
      </c>
      <c r="AU135" s="88" t="s">
        <v>72</v>
      </c>
      <c r="AY135" s="81" t="s">
        <v>176</v>
      </c>
      <c r="BK135" s="89">
        <f>BK136+BK156+BK214+BK241+BK340+BK488+BK495</f>
        <v>0</v>
      </c>
    </row>
    <row r="136" spans="2:63" s="79" customFormat="1" ht="22.7" customHeight="1">
      <c r="B136" s="80"/>
      <c r="D136" s="81" t="s">
        <v>71</v>
      </c>
      <c r="E136" s="90" t="s">
        <v>76</v>
      </c>
      <c r="F136" s="90" t="s">
        <v>177</v>
      </c>
      <c r="J136" s="91">
        <f>BK136</f>
        <v>0</v>
      </c>
      <c r="L136" s="80"/>
      <c r="M136" s="84"/>
      <c r="N136" s="85"/>
      <c r="O136" s="85"/>
      <c r="P136" s="86">
        <f>SUM(P137:P155)</f>
        <v>0</v>
      </c>
      <c r="Q136" s="85"/>
      <c r="R136" s="86">
        <f>SUM(R137:R155)</f>
        <v>0</v>
      </c>
      <c r="S136" s="85"/>
      <c r="T136" s="87">
        <f>SUM(T137:T155)</f>
        <v>0</v>
      </c>
      <c r="AR136" s="81" t="s">
        <v>76</v>
      </c>
      <c r="AT136" s="88" t="s">
        <v>71</v>
      </c>
      <c r="AU136" s="88" t="s">
        <v>76</v>
      </c>
      <c r="AY136" s="81" t="s">
        <v>176</v>
      </c>
      <c r="BK136" s="89">
        <f>SUM(BK137:BK155)</f>
        <v>0</v>
      </c>
    </row>
    <row r="137" spans="1:65" s="15" customFormat="1" ht="24.2" customHeight="1">
      <c r="A137" s="12"/>
      <c r="B137" s="13"/>
      <c r="C137" s="92" t="s">
        <v>76</v>
      </c>
      <c r="D137" s="92" t="s">
        <v>178</v>
      </c>
      <c r="E137" s="93" t="s">
        <v>1489</v>
      </c>
      <c r="F137" s="94" t="s">
        <v>1490</v>
      </c>
      <c r="G137" s="95" t="s">
        <v>185</v>
      </c>
      <c r="H137" s="96">
        <v>1.926</v>
      </c>
      <c r="I137" s="1">
        <v>0</v>
      </c>
      <c r="J137" s="97">
        <f>ROUND(I137*H137,2)</f>
        <v>0</v>
      </c>
      <c r="K137" s="94" t="s">
        <v>182</v>
      </c>
      <c r="L137" s="13"/>
      <c r="M137" s="98" t="s">
        <v>1</v>
      </c>
      <c r="N137" s="99" t="s">
        <v>37</v>
      </c>
      <c r="O137" s="100"/>
      <c r="P137" s="101">
        <f>O137*H137</f>
        <v>0</v>
      </c>
      <c r="Q137" s="101">
        <v>0</v>
      </c>
      <c r="R137" s="101">
        <f>Q137*H137</f>
        <v>0</v>
      </c>
      <c r="S137" s="101">
        <v>0</v>
      </c>
      <c r="T137" s="102">
        <f>S137*H137</f>
        <v>0</v>
      </c>
      <c r="U137" s="12"/>
      <c r="V137" s="12"/>
      <c r="W137" s="12"/>
      <c r="X137" s="12"/>
      <c r="Y137" s="12"/>
      <c r="Z137" s="12"/>
      <c r="AA137" s="12"/>
      <c r="AB137" s="12"/>
      <c r="AC137" s="12"/>
      <c r="AD137" s="12"/>
      <c r="AE137" s="12"/>
      <c r="AR137" s="103" t="s">
        <v>86</v>
      </c>
      <c r="AT137" s="103" t="s">
        <v>178</v>
      </c>
      <c r="AU137" s="103" t="s">
        <v>80</v>
      </c>
      <c r="AY137" s="5" t="s">
        <v>176</v>
      </c>
      <c r="BE137" s="104">
        <f>IF(N137="základní",J137,0)</f>
        <v>0</v>
      </c>
      <c r="BF137" s="104">
        <f>IF(N137="snížená",J137,0)</f>
        <v>0</v>
      </c>
      <c r="BG137" s="104">
        <f>IF(N137="zákl. přenesená",J137,0)</f>
        <v>0</v>
      </c>
      <c r="BH137" s="104">
        <f>IF(N137="sníž. přenesená",J137,0)</f>
        <v>0</v>
      </c>
      <c r="BI137" s="104">
        <f>IF(N137="nulová",J137,0)</f>
        <v>0</v>
      </c>
      <c r="BJ137" s="5" t="s">
        <v>76</v>
      </c>
      <c r="BK137" s="104">
        <f>ROUND(I137*H137,2)</f>
        <v>0</v>
      </c>
      <c r="BL137" s="5" t="s">
        <v>86</v>
      </c>
      <c r="BM137" s="103" t="s">
        <v>80</v>
      </c>
    </row>
    <row r="138" spans="2:51" s="167" customFormat="1" ht="12">
      <c r="B138" s="168"/>
      <c r="D138" s="105" t="s">
        <v>186</v>
      </c>
      <c r="E138" s="169" t="s">
        <v>1</v>
      </c>
      <c r="F138" s="170" t="s">
        <v>1491</v>
      </c>
      <c r="H138" s="169" t="s">
        <v>1</v>
      </c>
      <c r="L138" s="168"/>
      <c r="M138" s="171"/>
      <c r="N138" s="172"/>
      <c r="O138" s="172"/>
      <c r="P138" s="172"/>
      <c r="Q138" s="172"/>
      <c r="R138" s="172"/>
      <c r="S138" s="172"/>
      <c r="T138" s="173"/>
      <c r="AT138" s="169" t="s">
        <v>186</v>
      </c>
      <c r="AU138" s="169" t="s">
        <v>80</v>
      </c>
      <c r="AV138" s="167" t="s">
        <v>76</v>
      </c>
      <c r="AW138" s="167" t="s">
        <v>29</v>
      </c>
      <c r="AX138" s="167" t="s">
        <v>72</v>
      </c>
      <c r="AY138" s="169" t="s">
        <v>176</v>
      </c>
    </row>
    <row r="139" spans="2:51" s="167" customFormat="1" ht="12">
      <c r="B139" s="168"/>
      <c r="D139" s="105" t="s">
        <v>186</v>
      </c>
      <c r="E139" s="169" t="s">
        <v>1</v>
      </c>
      <c r="F139" s="170" t="s">
        <v>1492</v>
      </c>
      <c r="H139" s="169" t="s">
        <v>1</v>
      </c>
      <c r="L139" s="168"/>
      <c r="M139" s="171"/>
      <c r="N139" s="172"/>
      <c r="O139" s="172"/>
      <c r="P139" s="172"/>
      <c r="Q139" s="172"/>
      <c r="R139" s="172"/>
      <c r="S139" s="172"/>
      <c r="T139" s="173"/>
      <c r="AT139" s="169" t="s">
        <v>186</v>
      </c>
      <c r="AU139" s="169" t="s">
        <v>80</v>
      </c>
      <c r="AV139" s="167" t="s">
        <v>76</v>
      </c>
      <c r="AW139" s="167" t="s">
        <v>29</v>
      </c>
      <c r="AX139" s="167" t="s">
        <v>72</v>
      </c>
      <c r="AY139" s="169" t="s">
        <v>176</v>
      </c>
    </row>
    <row r="140" spans="2:51" s="174" customFormat="1" ht="12">
      <c r="B140" s="175"/>
      <c r="D140" s="105" t="s">
        <v>186</v>
      </c>
      <c r="E140" s="176" t="s">
        <v>1</v>
      </c>
      <c r="F140" s="177" t="s">
        <v>1493</v>
      </c>
      <c r="H140" s="178">
        <v>1.926</v>
      </c>
      <c r="L140" s="175"/>
      <c r="M140" s="179"/>
      <c r="N140" s="180"/>
      <c r="O140" s="180"/>
      <c r="P140" s="180"/>
      <c r="Q140" s="180"/>
      <c r="R140" s="180"/>
      <c r="S140" s="180"/>
      <c r="T140" s="181"/>
      <c r="AT140" s="176" t="s">
        <v>186</v>
      </c>
      <c r="AU140" s="176" t="s">
        <v>80</v>
      </c>
      <c r="AV140" s="174" t="s">
        <v>80</v>
      </c>
      <c r="AW140" s="174" t="s">
        <v>29</v>
      </c>
      <c r="AX140" s="174" t="s">
        <v>72</v>
      </c>
      <c r="AY140" s="176" t="s">
        <v>176</v>
      </c>
    </row>
    <row r="141" spans="2:51" s="182" customFormat="1" ht="12">
      <c r="B141" s="183"/>
      <c r="D141" s="105" t="s">
        <v>186</v>
      </c>
      <c r="E141" s="184" t="s">
        <v>1</v>
      </c>
      <c r="F141" s="185" t="s">
        <v>191</v>
      </c>
      <c r="H141" s="186">
        <v>1.926</v>
      </c>
      <c r="L141" s="183"/>
      <c r="M141" s="187"/>
      <c r="N141" s="188"/>
      <c r="O141" s="188"/>
      <c r="P141" s="188"/>
      <c r="Q141" s="188"/>
      <c r="R141" s="188"/>
      <c r="S141" s="188"/>
      <c r="T141" s="189"/>
      <c r="AT141" s="184" t="s">
        <v>186</v>
      </c>
      <c r="AU141" s="184" t="s">
        <v>80</v>
      </c>
      <c r="AV141" s="182" t="s">
        <v>86</v>
      </c>
      <c r="AW141" s="182" t="s">
        <v>29</v>
      </c>
      <c r="AX141" s="182" t="s">
        <v>76</v>
      </c>
      <c r="AY141" s="184" t="s">
        <v>176</v>
      </c>
    </row>
    <row r="142" spans="1:65" s="15" customFormat="1" ht="37.7" customHeight="1">
      <c r="A142" s="12"/>
      <c r="B142" s="13"/>
      <c r="C142" s="92" t="s">
        <v>80</v>
      </c>
      <c r="D142" s="92" t="s">
        <v>178</v>
      </c>
      <c r="E142" s="93" t="s">
        <v>1494</v>
      </c>
      <c r="F142" s="94" t="s">
        <v>1495</v>
      </c>
      <c r="G142" s="95" t="s">
        <v>185</v>
      </c>
      <c r="H142" s="96">
        <v>1.926</v>
      </c>
      <c r="I142" s="1">
        <v>0</v>
      </c>
      <c r="J142" s="97">
        <f>ROUND(I142*H142,2)</f>
        <v>0</v>
      </c>
      <c r="K142" s="94" t="s">
        <v>182</v>
      </c>
      <c r="L142" s="13"/>
      <c r="M142" s="98" t="s">
        <v>1</v>
      </c>
      <c r="N142" s="99" t="s">
        <v>37</v>
      </c>
      <c r="O142" s="100"/>
      <c r="P142" s="101">
        <f>O142*H142</f>
        <v>0</v>
      </c>
      <c r="Q142" s="101">
        <v>0</v>
      </c>
      <c r="R142" s="101">
        <f>Q142*H142</f>
        <v>0</v>
      </c>
      <c r="S142" s="101">
        <v>0</v>
      </c>
      <c r="T142" s="102">
        <f>S142*H142</f>
        <v>0</v>
      </c>
      <c r="U142" s="12"/>
      <c r="V142" s="12"/>
      <c r="W142" s="12"/>
      <c r="X142" s="12"/>
      <c r="Y142" s="12"/>
      <c r="Z142" s="12"/>
      <c r="AA142" s="12"/>
      <c r="AB142" s="12"/>
      <c r="AC142" s="12"/>
      <c r="AD142" s="12"/>
      <c r="AE142" s="12"/>
      <c r="AR142" s="103" t="s">
        <v>86</v>
      </c>
      <c r="AT142" s="103" t="s">
        <v>178</v>
      </c>
      <c r="AU142" s="103" t="s">
        <v>80</v>
      </c>
      <c r="AY142" s="5" t="s">
        <v>176</v>
      </c>
      <c r="BE142" s="104">
        <f>IF(N142="základní",J142,0)</f>
        <v>0</v>
      </c>
      <c r="BF142" s="104">
        <f>IF(N142="snížená",J142,0)</f>
        <v>0</v>
      </c>
      <c r="BG142" s="104">
        <f>IF(N142="zákl. přenesená",J142,0)</f>
        <v>0</v>
      </c>
      <c r="BH142" s="104">
        <f>IF(N142="sníž. přenesená",J142,0)</f>
        <v>0</v>
      </c>
      <c r="BI142" s="104">
        <f>IF(N142="nulová",J142,0)</f>
        <v>0</v>
      </c>
      <c r="BJ142" s="5" t="s">
        <v>76</v>
      </c>
      <c r="BK142" s="104">
        <f>ROUND(I142*H142,2)</f>
        <v>0</v>
      </c>
      <c r="BL142" s="5" t="s">
        <v>86</v>
      </c>
      <c r="BM142" s="103" t="s">
        <v>86</v>
      </c>
    </row>
    <row r="143" spans="1:65" s="15" customFormat="1" ht="37.7" customHeight="1">
      <c r="A143" s="12"/>
      <c r="B143" s="13"/>
      <c r="C143" s="92" t="s">
        <v>83</v>
      </c>
      <c r="D143" s="92" t="s">
        <v>178</v>
      </c>
      <c r="E143" s="93" t="s">
        <v>1496</v>
      </c>
      <c r="F143" s="94" t="s">
        <v>1497</v>
      </c>
      <c r="G143" s="95" t="s">
        <v>185</v>
      </c>
      <c r="H143" s="96">
        <v>1.926</v>
      </c>
      <c r="I143" s="1">
        <v>0</v>
      </c>
      <c r="J143" s="97">
        <f>ROUND(I143*H143,2)</f>
        <v>0</v>
      </c>
      <c r="K143" s="94" t="s">
        <v>182</v>
      </c>
      <c r="L143" s="13"/>
      <c r="M143" s="98" t="s">
        <v>1</v>
      </c>
      <c r="N143" s="99" t="s">
        <v>37</v>
      </c>
      <c r="O143" s="100"/>
      <c r="P143" s="101">
        <f>O143*H143</f>
        <v>0</v>
      </c>
      <c r="Q143" s="101">
        <v>0</v>
      </c>
      <c r="R143" s="101">
        <f>Q143*H143</f>
        <v>0</v>
      </c>
      <c r="S143" s="101">
        <v>0</v>
      </c>
      <c r="T143" s="102">
        <f>S143*H143</f>
        <v>0</v>
      </c>
      <c r="U143" s="12"/>
      <c r="V143" s="12"/>
      <c r="W143" s="12"/>
      <c r="X143" s="12"/>
      <c r="Y143" s="12"/>
      <c r="Z143" s="12"/>
      <c r="AA143" s="12"/>
      <c r="AB143" s="12"/>
      <c r="AC143" s="12"/>
      <c r="AD143" s="12"/>
      <c r="AE143" s="12"/>
      <c r="AR143" s="103" t="s">
        <v>86</v>
      </c>
      <c r="AT143" s="103" t="s">
        <v>178</v>
      </c>
      <c r="AU143" s="103" t="s">
        <v>80</v>
      </c>
      <c r="AY143" s="5" t="s">
        <v>176</v>
      </c>
      <c r="BE143" s="104">
        <f>IF(N143="základní",J143,0)</f>
        <v>0</v>
      </c>
      <c r="BF143" s="104">
        <f>IF(N143="snížená",J143,0)</f>
        <v>0</v>
      </c>
      <c r="BG143" s="104">
        <f>IF(N143="zákl. přenesená",J143,0)</f>
        <v>0</v>
      </c>
      <c r="BH143" s="104">
        <f>IF(N143="sníž. přenesená",J143,0)</f>
        <v>0</v>
      </c>
      <c r="BI143" s="104">
        <f>IF(N143="nulová",J143,0)</f>
        <v>0</v>
      </c>
      <c r="BJ143" s="5" t="s">
        <v>76</v>
      </c>
      <c r="BK143" s="104">
        <f>ROUND(I143*H143,2)</f>
        <v>0</v>
      </c>
      <c r="BL143" s="5" t="s">
        <v>86</v>
      </c>
      <c r="BM143" s="103" t="s">
        <v>92</v>
      </c>
    </row>
    <row r="144" spans="1:65" s="15" customFormat="1" ht="24.2" customHeight="1">
      <c r="A144" s="12"/>
      <c r="B144" s="13"/>
      <c r="C144" s="92" t="s">
        <v>86</v>
      </c>
      <c r="D144" s="92" t="s">
        <v>178</v>
      </c>
      <c r="E144" s="93" t="s">
        <v>1498</v>
      </c>
      <c r="F144" s="94" t="s">
        <v>1499</v>
      </c>
      <c r="G144" s="95" t="s">
        <v>185</v>
      </c>
      <c r="H144" s="96">
        <v>10.12</v>
      </c>
      <c r="I144" s="1">
        <v>0</v>
      </c>
      <c r="J144" s="97">
        <f>ROUND(I144*H144,2)</f>
        <v>0</v>
      </c>
      <c r="K144" s="94" t="s">
        <v>182</v>
      </c>
      <c r="L144" s="13"/>
      <c r="M144" s="98" t="s">
        <v>1</v>
      </c>
      <c r="N144" s="99" t="s">
        <v>37</v>
      </c>
      <c r="O144" s="100"/>
      <c r="P144" s="101">
        <f>O144*H144</f>
        <v>0</v>
      </c>
      <c r="Q144" s="101">
        <v>0</v>
      </c>
      <c r="R144" s="101">
        <f>Q144*H144</f>
        <v>0</v>
      </c>
      <c r="S144" s="101">
        <v>0</v>
      </c>
      <c r="T144" s="102">
        <f>S144*H144</f>
        <v>0</v>
      </c>
      <c r="U144" s="12"/>
      <c r="V144" s="12"/>
      <c r="W144" s="12"/>
      <c r="X144" s="12"/>
      <c r="Y144" s="12"/>
      <c r="Z144" s="12"/>
      <c r="AA144" s="12"/>
      <c r="AB144" s="12"/>
      <c r="AC144" s="12"/>
      <c r="AD144" s="12"/>
      <c r="AE144" s="12"/>
      <c r="AR144" s="103" t="s">
        <v>86</v>
      </c>
      <c r="AT144" s="103" t="s">
        <v>178</v>
      </c>
      <c r="AU144" s="103" t="s">
        <v>80</v>
      </c>
      <c r="AY144" s="5" t="s">
        <v>176</v>
      </c>
      <c r="BE144" s="104">
        <f>IF(N144="základní",J144,0)</f>
        <v>0</v>
      </c>
      <c r="BF144" s="104">
        <f>IF(N144="snížená",J144,0)</f>
        <v>0</v>
      </c>
      <c r="BG144" s="104">
        <f>IF(N144="zákl. přenesená",J144,0)</f>
        <v>0</v>
      </c>
      <c r="BH144" s="104">
        <f>IF(N144="sníž. přenesená",J144,0)</f>
        <v>0</v>
      </c>
      <c r="BI144" s="104">
        <f>IF(N144="nulová",J144,0)</f>
        <v>0</v>
      </c>
      <c r="BJ144" s="5" t="s">
        <v>76</v>
      </c>
      <c r="BK144" s="104">
        <f>ROUND(I144*H144,2)</f>
        <v>0</v>
      </c>
      <c r="BL144" s="5" t="s">
        <v>86</v>
      </c>
      <c r="BM144" s="103" t="s">
        <v>98</v>
      </c>
    </row>
    <row r="145" spans="2:51" s="167" customFormat="1" ht="12">
      <c r="B145" s="168"/>
      <c r="D145" s="105" t="s">
        <v>186</v>
      </c>
      <c r="E145" s="169" t="s">
        <v>1</v>
      </c>
      <c r="F145" s="170" t="s">
        <v>197</v>
      </c>
      <c r="H145" s="169" t="s">
        <v>1</v>
      </c>
      <c r="L145" s="168"/>
      <c r="M145" s="171"/>
      <c r="N145" s="172"/>
      <c r="O145" s="172"/>
      <c r="P145" s="172"/>
      <c r="Q145" s="172"/>
      <c r="R145" s="172"/>
      <c r="S145" s="172"/>
      <c r="T145" s="173"/>
      <c r="AT145" s="169" t="s">
        <v>186</v>
      </c>
      <c r="AU145" s="169" t="s">
        <v>80</v>
      </c>
      <c r="AV145" s="167" t="s">
        <v>76</v>
      </c>
      <c r="AW145" s="167" t="s">
        <v>29</v>
      </c>
      <c r="AX145" s="167" t="s">
        <v>72</v>
      </c>
      <c r="AY145" s="169" t="s">
        <v>176</v>
      </c>
    </row>
    <row r="146" spans="2:51" s="167" customFormat="1" ht="12">
      <c r="B146" s="168"/>
      <c r="D146" s="105" t="s">
        <v>186</v>
      </c>
      <c r="E146" s="169" t="s">
        <v>1</v>
      </c>
      <c r="F146" s="170" t="s">
        <v>1500</v>
      </c>
      <c r="H146" s="169" t="s">
        <v>1</v>
      </c>
      <c r="L146" s="168"/>
      <c r="M146" s="171"/>
      <c r="N146" s="172"/>
      <c r="O146" s="172"/>
      <c r="P146" s="172"/>
      <c r="Q146" s="172"/>
      <c r="R146" s="172"/>
      <c r="S146" s="172"/>
      <c r="T146" s="173"/>
      <c r="AT146" s="169" t="s">
        <v>186</v>
      </c>
      <c r="AU146" s="169" t="s">
        <v>80</v>
      </c>
      <c r="AV146" s="167" t="s">
        <v>76</v>
      </c>
      <c r="AW146" s="167" t="s">
        <v>29</v>
      </c>
      <c r="AX146" s="167" t="s">
        <v>72</v>
      </c>
      <c r="AY146" s="169" t="s">
        <v>176</v>
      </c>
    </row>
    <row r="147" spans="2:51" s="174" customFormat="1" ht="12">
      <c r="B147" s="175"/>
      <c r="D147" s="105" t="s">
        <v>186</v>
      </c>
      <c r="E147" s="176" t="s">
        <v>1</v>
      </c>
      <c r="F147" s="177" t="s">
        <v>1501</v>
      </c>
      <c r="H147" s="178">
        <v>7.6</v>
      </c>
      <c r="L147" s="175"/>
      <c r="M147" s="179"/>
      <c r="N147" s="180"/>
      <c r="O147" s="180"/>
      <c r="P147" s="180"/>
      <c r="Q147" s="180"/>
      <c r="R147" s="180"/>
      <c r="S147" s="180"/>
      <c r="T147" s="181"/>
      <c r="AT147" s="176" t="s">
        <v>186</v>
      </c>
      <c r="AU147" s="176" t="s">
        <v>80</v>
      </c>
      <c r="AV147" s="174" t="s">
        <v>80</v>
      </c>
      <c r="AW147" s="174" t="s">
        <v>29</v>
      </c>
      <c r="AX147" s="174" t="s">
        <v>72</v>
      </c>
      <c r="AY147" s="176" t="s">
        <v>176</v>
      </c>
    </row>
    <row r="148" spans="2:51" s="174" customFormat="1" ht="12">
      <c r="B148" s="175"/>
      <c r="D148" s="105" t="s">
        <v>186</v>
      </c>
      <c r="E148" s="176" t="s">
        <v>1</v>
      </c>
      <c r="F148" s="177" t="s">
        <v>1502</v>
      </c>
      <c r="H148" s="178">
        <v>2.52</v>
      </c>
      <c r="L148" s="175"/>
      <c r="M148" s="179"/>
      <c r="N148" s="180"/>
      <c r="O148" s="180"/>
      <c r="P148" s="180"/>
      <c r="Q148" s="180"/>
      <c r="R148" s="180"/>
      <c r="S148" s="180"/>
      <c r="T148" s="181"/>
      <c r="AT148" s="176" t="s">
        <v>186</v>
      </c>
      <c r="AU148" s="176" t="s">
        <v>80</v>
      </c>
      <c r="AV148" s="174" t="s">
        <v>80</v>
      </c>
      <c r="AW148" s="174" t="s">
        <v>29</v>
      </c>
      <c r="AX148" s="174" t="s">
        <v>72</v>
      </c>
      <c r="AY148" s="176" t="s">
        <v>176</v>
      </c>
    </row>
    <row r="149" spans="2:51" s="182" customFormat="1" ht="12">
      <c r="B149" s="183"/>
      <c r="D149" s="105" t="s">
        <v>186</v>
      </c>
      <c r="E149" s="184" t="s">
        <v>1</v>
      </c>
      <c r="F149" s="185" t="s">
        <v>191</v>
      </c>
      <c r="H149" s="186">
        <v>10.12</v>
      </c>
      <c r="L149" s="183"/>
      <c r="M149" s="187"/>
      <c r="N149" s="188"/>
      <c r="O149" s="188"/>
      <c r="P149" s="188"/>
      <c r="Q149" s="188"/>
      <c r="R149" s="188"/>
      <c r="S149" s="188"/>
      <c r="T149" s="189"/>
      <c r="AT149" s="184" t="s">
        <v>186</v>
      </c>
      <c r="AU149" s="184" t="s">
        <v>80</v>
      </c>
      <c r="AV149" s="182" t="s">
        <v>86</v>
      </c>
      <c r="AW149" s="182" t="s">
        <v>29</v>
      </c>
      <c r="AX149" s="182" t="s">
        <v>76</v>
      </c>
      <c r="AY149" s="184" t="s">
        <v>176</v>
      </c>
    </row>
    <row r="150" spans="1:65" s="15" customFormat="1" ht="24.2" customHeight="1">
      <c r="A150" s="12"/>
      <c r="B150" s="13"/>
      <c r="C150" s="92" t="s">
        <v>89</v>
      </c>
      <c r="D150" s="92" t="s">
        <v>178</v>
      </c>
      <c r="E150" s="93" t="s">
        <v>1503</v>
      </c>
      <c r="F150" s="94" t="s">
        <v>1504</v>
      </c>
      <c r="G150" s="95" t="s">
        <v>185</v>
      </c>
      <c r="H150" s="96">
        <v>0.954</v>
      </c>
      <c r="I150" s="1">
        <v>0</v>
      </c>
      <c r="J150" s="97">
        <f>ROUND(I150*H150,2)</f>
        <v>0</v>
      </c>
      <c r="K150" s="94" t="s">
        <v>182</v>
      </c>
      <c r="L150" s="13"/>
      <c r="M150" s="98" t="s">
        <v>1</v>
      </c>
      <c r="N150" s="99" t="s">
        <v>37</v>
      </c>
      <c r="O150" s="100"/>
      <c r="P150" s="101">
        <f>O150*H150</f>
        <v>0</v>
      </c>
      <c r="Q150" s="101">
        <v>0</v>
      </c>
      <c r="R150" s="101">
        <f>Q150*H150</f>
        <v>0</v>
      </c>
      <c r="S150" s="101">
        <v>0</v>
      </c>
      <c r="T150" s="102">
        <f>S150*H150</f>
        <v>0</v>
      </c>
      <c r="U150" s="12"/>
      <c r="V150" s="12"/>
      <c r="W150" s="12"/>
      <c r="X150" s="12"/>
      <c r="Y150" s="12"/>
      <c r="Z150" s="12"/>
      <c r="AA150" s="12"/>
      <c r="AB150" s="12"/>
      <c r="AC150" s="12"/>
      <c r="AD150" s="12"/>
      <c r="AE150" s="12"/>
      <c r="AR150" s="103" t="s">
        <v>86</v>
      </c>
      <c r="AT150" s="103" t="s">
        <v>178</v>
      </c>
      <c r="AU150" s="103" t="s">
        <v>80</v>
      </c>
      <c r="AY150" s="5" t="s">
        <v>176</v>
      </c>
      <c r="BE150" s="104">
        <f>IF(N150="základní",J150,0)</f>
        <v>0</v>
      </c>
      <c r="BF150" s="104">
        <f>IF(N150="snížená",J150,0)</f>
        <v>0</v>
      </c>
      <c r="BG150" s="104">
        <f>IF(N150="zákl. přenesená",J150,0)</f>
        <v>0</v>
      </c>
      <c r="BH150" s="104">
        <f>IF(N150="sníž. přenesená",J150,0)</f>
        <v>0</v>
      </c>
      <c r="BI150" s="104">
        <f>IF(N150="nulová",J150,0)</f>
        <v>0</v>
      </c>
      <c r="BJ150" s="5" t="s">
        <v>76</v>
      </c>
      <c r="BK150" s="104">
        <f>ROUND(I150*H150,2)</f>
        <v>0</v>
      </c>
      <c r="BL150" s="5" t="s">
        <v>86</v>
      </c>
      <c r="BM150" s="103" t="s">
        <v>129</v>
      </c>
    </row>
    <row r="151" spans="2:51" s="167" customFormat="1" ht="12">
      <c r="B151" s="168"/>
      <c r="D151" s="105" t="s">
        <v>186</v>
      </c>
      <c r="E151" s="169" t="s">
        <v>1</v>
      </c>
      <c r="F151" s="170" t="s">
        <v>771</v>
      </c>
      <c r="H151" s="169" t="s">
        <v>1</v>
      </c>
      <c r="L151" s="168"/>
      <c r="M151" s="171"/>
      <c r="N151" s="172"/>
      <c r="O151" s="172"/>
      <c r="P151" s="172"/>
      <c r="Q151" s="172"/>
      <c r="R151" s="172"/>
      <c r="S151" s="172"/>
      <c r="T151" s="173"/>
      <c r="AT151" s="169" t="s">
        <v>186</v>
      </c>
      <c r="AU151" s="169" t="s">
        <v>80</v>
      </c>
      <c r="AV151" s="167" t="s">
        <v>76</v>
      </c>
      <c r="AW151" s="167" t="s">
        <v>29</v>
      </c>
      <c r="AX151" s="167" t="s">
        <v>72</v>
      </c>
      <c r="AY151" s="169" t="s">
        <v>176</v>
      </c>
    </row>
    <row r="152" spans="2:51" s="167" customFormat="1" ht="12">
      <c r="B152" s="168"/>
      <c r="D152" s="105" t="s">
        <v>186</v>
      </c>
      <c r="E152" s="169" t="s">
        <v>1</v>
      </c>
      <c r="F152" s="170" t="s">
        <v>1505</v>
      </c>
      <c r="H152" s="169" t="s">
        <v>1</v>
      </c>
      <c r="L152" s="168"/>
      <c r="M152" s="171"/>
      <c r="N152" s="172"/>
      <c r="O152" s="172"/>
      <c r="P152" s="172"/>
      <c r="Q152" s="172"/>
      <c r="R152" s="172"/>
      <c r="S152" s="172"/>
      <c r="T152" s="173"/>
      <c r="AT152" s="169" t="s">
        <v>186</v>
      </c>
      <c r="AU152" s="169" t="s">
        <v>80</v>
      </c>
      <c r="AV152" s="167" t="s">
        <v>76</v>
      </c>
      <c r="AW152" s="167" t="s">
        <v>29</v>
      </c>
      <c r="AX152" s="167" t="s">
        <v>72</v>
      </c>
      <c r="AY152" s="169" t="s">
        <v>176</v>
      </c>
    </row>
    <row r="153" spans="2:51" s="174" customFormat="1" ht="12">
      <c r="B153" s="175"/>
      <c r="D153" s="105" t="s">
        <v>186</v>
      </c>
      <c r="E153" s="176" t="s">
        <v>1</v>
      </c>
      <c r="F153" s="177" t="s">
        <v>1506</v>
      </c>
      <c r="H153" s="178">
        <v>0.945</v>
      </c>
      <c r="L153" s="175"/>
      <c r="M153" s="179"/>
      <c r="N153" s="180"/>
      <c r="O153" s="180"/>
      <c r="P153" s="180"/>
      <c r="Q153" s="180"/>
      <c r="R153" s="180"/>
      <c r="S153" s="180"/>
      <c r="T153" s="181"/>
      <c r="AT153" s="176" t="s">
        <v>186</v>
      </c>
      <c r="AU153" s="176" t="s">
        <v>80</v>
      </c>
      <c r="AV153" s="174" t="s">
        <v>80</v>
      </c>
      <c r="AW153" s="174" t="s">
        <v>29</v>
      </c>
      <c r="AX153" s="174" t="s">
        <v>72</v>
      </c>
      <c r="AY153" s="176" t="s">
        <v>176</v>
      </c>
    </row>
    <row r="154" spans="2:51" s="174" customFormat="1" ht="12">
      <c r="B154" s="175"/>
      <c r="D154" s="105" t="s">
        <v>186</v>
      </c>
      <c r="E154" s="176" t="s">
        <v>1</v>
      </c>
      <c r="F154" s="177" t="s">
        <v>1507</v>
      </c>
      <c r="H154" s="178">
        <v>0.009</v>
      </c>
      <c r="L154" s="175"/>
      <c r="M154" s="179"/>
      <c r="N154" s="180"/>
      <c r="O154" s="180"/>
      <c r="P154" s="180"/>
      <c r="Q154" s="180"/>
      <c r="R154" s="180"/>
      <c r="S154" s="180"/>
      <c r="T154" s="181"/>
      <c r="AT154" s="176" t="s">
        <v>186</v>
      </c>
      <c r="AU154" s="176" t="s">
        <v>80</v>
      </c>
      <c r="AV154" s="174" t="s">
        <v>80</v>
      </c>
      <c r="AW154" s="174" t="s">
        <v>29</v>
      </c>
      <c r="AX154" s="174" t="s">
        <v>72</v>
      </c>
      <c r="AY154" s="176" t="s">
        <v>176</v>
      </c>
    </row>
    <row r="155" spans="2:51" s="182" customFormat="1" ht="12">
      <c r="B155" s="183"/>
      <c r="D155" s="105" t="s">
        <v>186</v>
      </c>
      <c r="E155" s="184" t="s">
        <v>1</v>
      </c>
      <c r="F155" s="185" t="s">
        <v>191</v>
      </c>
      <c r="H155" s="186">
        <v>0.954</v>
      </c>
      <c r="L155" s="183"/>
      <c r="M155" s="187"/>
      <c r="N155" s="188"/>
      <c r="O155" s="188"/>
      <c r="P155" s="188"/>
      <c r="Q155" s="188"/>
      <c r="R155" s="188"/>
      <c r="S155" s="188"/>
      <c r="T155" s="189"/>
      <c r="AT155" s="184" t="s">
        <v>186</v>
      </c>
      <c r="AU155" s="184" t="s">
        <v>80</v>
      </c>
      <c r="AV155" s="182" t="s">
        <v>86</v>
      </c>
      <c r="AW155" s="182" t="s">
        <v>29</v>
      </c>
      <c r="AX155" s="182" t="s">
        <v>76</v>
      </c>
      <c r="AY155" s="184" t="s">
        <v>176</v>
      </c>
    </row>
    <row r="156" spans="2:63" s="79" customFormat="1" ht="22.7" customHeight="1">
      <c r="B156" s="80"/>
      <c r="D156" s="81" t="s">
        <v>71</v>
      </c>
      <c r="E156" s="90" t="s">
        <v>83</v>
      </c>
      <c r="F156" s="90" t="s">
        <v>194</v>
      </c>
      <c r="J156" s="91">
        <f>BK156</f>
        <v>0</v>
      </c>
      <c r="L156" s="80"/>
      <c r="M156" s="84"/>
      <c r="N156" s="85"/>
      <c r="O156" s="85"/>
      <c r="P156" s="86">
        <f>SUM(P157:P213)</f>
        <v>0</v>
      </c>
      <c r="Q156" s="85"/>
      <c r="R156" s="86">
        <f>SUM(R157:R213)</f>
        <v>0</v>
      </c>
      <c r="S156" s="85"/>
      <c r="T156" s="87">
        <f>SUM(T157:T213)</f>
        <v>0</v>
      </c>
      <c r="AR156" s="81" t="s">
        <v>76</v>
      </c>
      <c r="AT156" s="88" t="s">
        <v>71</v>
      </c>
      <c r="AU156" s="88" t="s">
        <v>76</v>
      </c>
      <c r="AY156" s="81" t="s">
        <v>176</v>
      </c>
      <c r="BK156" s="89">
        <f>SUM(BK157:BK213)</f>
        <v>0</v>
      </c>
    </row>
    <row r="157" spans="1:65" s="15" customFormat="1" ht="33" customHeight="1">
      <c r="A157" s="12"/>
      <c r="B157" s="13"/>
      <c r="C157" s="92" t="s">
        <v>92</v>
      </c>
      <c r="D157" s="92" t="s">
        <v>178</v>
      </c>
      <c r="E157" s="93" t="s">
        <v>1508</v>
      </c>
      <c r="F157" s="94" t="s">
        <v>1509</v>
      </c>
      <c r="G157" s="95" t="s">
        <v>181</v>
      </c>
      <c r="H157" s="96">
        <v>1.8</v>
      </c>
      <c r="I157" s="1">
        <v>0</v>
      </c>
      <c r="J157" s="97">
        <f>ROUND(I157*H157,2)</f>
        <v>0</v>
      </c>
      <c r="K157" s="94" t="s">
        <v>182</v>
      </c>
      <c r="L157" s="13"/>
      <c r="M157" s="98" t="s">
        <v>1</v>
      </c>
      <c r="N157" s="99" t="s">
        <v>37</v>
      </c>
      <c r="O157" s="100"/>
      <c r="P157" s="101">
        <f>O157*H157</f>
        <v>0</v>
      </c>
      <c r="Q157" s="101">
        <v>0</v>
      </c>
      <c r="R157" s="101">
        <f>Q157*H157</f>
        <v>0</v>
      </c>
      <c r="S157" s="101">
        <v>0</v>
      </c>
      <c r="T157" s="102">
        <f>S157*H157</f>
        <v>0</v>
      </c>
      <c r="U157" s="12"/>
      <c r="V157" s="12"/>
      <c r="W157" s="12"/>
      <c r="X157" s="12"/>
      <c r="Y157" s="12"/>
      <c r="Z157" s="12"/>
      <c r="AA157" s="12"/>
      <c r="AB157" s="12"/>
      <c r="AC157" s="12"/>
      <c r="AD157" s="12"/>
      <c r="AE157" s="12"/>
      <c r="AR157" s="103" t="s">
        <v>86</v>
      </c>
      <c r="AT157" s="103" t="s">
        <v>178</v>
      </c>
      <c r="AU157" s="103" t="s">
        <v>80</v>
      </c>
      <c r="AY157" s="5" t="s">
        <v>176</v>
      </c>
      <c r="BE157" s="104">
        <f>IF(N157="základní",J157,0)</f>
        <v>0</v>
      </c>
      <c r="BF157" s="104">
        <f>IF(N157="snížená",J157,0)</f>
        <v>0</v>
      </c>
      <c r="BG157" s="104">
        <f>IF(N157="zákl. přenesená",J157,0)</f>
        <v>0</v>
      </c>
      <c r="BH157" s="104">
        <f>IF(N157="sníž. přenesená",J157,0)</f>
        <v>0</v>
      </c>
      <c r="BI157" s="104">
        <f>IF(N157="nulová",J157,0)</f>
        <v>0</v>
      </c>
      <c r="BJ157" s="5" t="s">
        <v>76</v>
      </c>
      <c r="BK157" s="104">
        <f>ROUND(I157*H157,2)</f>
        <v>0</v>
      </c>
      <c r="BL157" s="5" t="s">
        <v>86</v>
      </c>
      <c r="BM157" s="103" t="s">
        <v>211</v>
      </c>
    </row>
    <row r="158" spans="2:51" s="167" customFormat="1" ht="12">
      <c r="B158" s="168"/>
      <c r="D158" s="105" t="s">
        <v>186</v>
      </c>
      <c r="E158" s="169" t="s">
        <v>1</v>
      </c>
      <c r="F158" s="170" t="s">
        <v>1510</v>
      </c>
      <c r="H158" s="169" t="s">
        <v>1</v>
      </c>
      <c r="L158" s="168"/>
      <c r="M158" s="171"/>
      <c r="N158" s="172"/>
      <c r="O158" s="172"/>
      <c r="P158" s="172"/>
      <c r="Q158" s="172"/>
      <c r="R158" s="172"/>
      <c r="S158" s="172"/>
      <c r="T158" s="173"/>
      <c r="AT158" s="169" t="s">
        <v>186</v>
      </c>
      <c r="AU158" s="169" t="s">
        <v>80</v>
      </c>
      <c r="AV158" s="167" t="s">
        <v>76</v>
      </c>
      <c r="AW158" s="167" t="s">
        <v>29</v>
      </c>
      <c r="AX158" s="167" t="s">
        <v>72</v>
      </c>
      <c r="AY158" s="169" t="s">
        <v>176</v>
      </c>
    </row>
    <row r="159" spans="2:51" s="167" customFormat="1" ht="12">
      <c r="B159" s="168"/>
      <c r="D159" s="105" t="s">
        <v>186</v>
      </c>
      <c r="E159" s="169" t="s">
        <v>1</v>
      </c>
      <c r="F159" s="170" t="s">
        <v>1511</v>
      </c>
      <c r="H159" s="169" t="s">
        <v>1</v>
      </c>
      <c r="L159" s="168"/>
      <c r="M159" s="171"/>
      <c r="N159" s="172"/>
      <c r="O159" s="172"/>
      <c r="P159" s="172"/>
      <c r="Q159" s="172"/>
      <c r="R159" s="172"/>
      <c r="S159" s="172"/>
      <c r="T159" s="173"/>
      <c r="AT159" s="169" t="s">
        <v>186</v>
      </c>
      <c r="AU159" s="169" t="s">
        <v>80</v>
      </c>
      <c r="AV159" s="167" t="s">
        <v>76</v>
      </c>
      <c r="AW159" s="167" t="s">
        <v>29</v>
      </c>
      <c r="AX159" s="167" t="s">
        <v>72</v>
      </c>
      <c r="AY159" s="169" t="s">
        <v>176</v>
      </c>
    </row>
    <row r="160" spans="2:51" s="174" customFormat="1" ht="12">
      <c r="B160" s="175"/>
      <c r="D160" s="105" t="s">
        <v>186</v>
      </c>
      <c r="E160" s="176" t="s">
        <v>1</v>
      </c>
      <c r="F160" s="177" t="s">
        <v>1512</v>
      </c>
      <c r="H160" s="178">
        <v>1.8</v>
      </c>
      <c r="L160" s="175"/>
      <c r="M160" s="179"/>
      <c r="N160" s="180"/>
      <c r="O160" s="180"/>
      <c r="P160" s="180"/>
      <c r="Q160" s="180"/>
      <c r="R160" s="180"/>
      <c r="S160" s="180"/>
      <c r="T160" s="181"/>
      <c r="AT160" s="176" t="s">
        <v>186</v>
      </c>
      <c r="AU160" s="176" t="s">
        <v>80</v>
      </c>
      <c r="AV160" s="174" t="s">
        <v>80</v>
      </c>
      <c r="AW160" s="174" t="s">
        <v>29</v>
      </c>
      <c r="AX160" s="174" t="s">
        <v>72</v>
      </c>
      <c r="AY160" s="176" t="s">
        <v>176</v>
      </c>
    </row>
    <row r="161" spans="2:51" s="182" customFormat="1" ht="12">
      <c r="B161" s="183"/>
      <c r="D161" s="105" t="s">
        <v>186</v>
      </c>
      <c r="E161" s="184" t="s">
        <v>1</v>
      </c>
      <c r="F161" s="185" t="s">
        <v>191</v>
      </c>
      <c r="H161" s="186">
        <v>1.8</v>
      </c>
      <c r="L161" s="183"/>
      <c r="M161" s="187"/>
      <c r="N161" s="188"/>
      <c r="O161" s="188"/>
      <c r="P161" s="188"/>
      <c r="Q161" s="188"/>
      <c r="R161" s="188"/>
      <c r="S161" s="188"/>
      <c r="T161" s="189"/>
      <c r="AT161" s="184" t="s">
        <v>186</v>
      </c>
      <c r="AU161" s="184" t="s">
        <v>80</v>
      </c>
      <c r="AV161" s="182" t="s">
        <v>86</v>
      </c>
      <c r="AW161" s="182" t="s">
        <v>29</v>
      </c>
      <c r="AX161" s="182" t="s">
        <v>76</v>
      </c>
      <c r="AY161" s="184" t="s">
        <v>176</v>
      </c>
    </row>
    <row r="162" spans="1:65" s="15" customFormat="1" ht="33" customHeight="1">
      <c r="A162" s="12"/>
      <c r="B162" s="13"/>
      <c r="C162" s="92" t="s">
        <v>95</v>
      </c>
      <c r="D162" s="92" t="s">
        <v>178</v>
      </c>
      <c r="E162" s="93" t="s">
        <v>1513</v>
      </c>
      <c r="F162" s="94" t="s">
        <v>1514</v>
      </c>
      <c r="G162" s="95" t="s">
        <v>181</v>
      </c>
      <c r="H162" s="96">
        <v>3.713</v>
      </c>
      <c r="I162" s="1">
        <v>0</v>
      </c>
      <c r="J162" s="97">
        <f>ROUND(I162*H162,2)</f>
        <v>0</v>
      </c>
      <c r="K162" s="94" t="s">
        <v>182</v>
      </c>
      <c r="L162" s="13"/>
      <c r="M162" s="98" t="s">
        <v>1</v>
      </c>
      <c r="N162" s="99" t="s">
        <v>37</v>
      </c>
      <c r="O162" s="100"/>
      <c r="P162" s="101">
        <f>O162*H162</f>
        <v>0</v>
      </c>
      <c r="Q162" s="101">
        <v>0</v>
      </c>
      <c r="R162" s="101">
        <f>Q162*H162</f>
        <v>0</v>
      </c>
      <c r="S162" s="101">
        <v>0</v>
      </c>
      <c r="T162" s="102">
        <f>S162*H162</f>
        <v>0</v>
      </c>
      <c r="U162" s="12"/>
      <c r="V162" s="12"/>
      <c r="W162" s="12"/>
      <c r="X162" s="12"/>
      <c r="Y162" s="12"/>
      <c r="Z162" s="12"/>
      <c r="AA162" s="12"/>
      <c r="AB162" s="12"/>
      <c r="AC162" s="12"/>
      <c r="AD162" s="12"/>
      <c r="AE162" s="12"/>
      <c r="AR162" s="103" t="s">
        <v>86</v>
      </c>
      <c r="AT162" s="103" t="s">
        <v>178</v>
      </c>
      <c r="AU162" s="103" t="s">
        <v>80</v>
      </c>
      <c r="AY162" s="5" t="s">
        <v>176</v>
      </c>
      <c r="BE162" s="104">
        <f>IF(N162="základní",J162,0)</f>
        <v>0</v>
      </c>
      <c r="BF162" s="104">
        <f>IF(N162="snížená",J162,0)</f>
        <v>0</v>
      </c>
      <c r="BG162" s="104">
        <f>IF(N162="zákl. přenesená",J162,0)</f>
        <v>0</v>
      </c>
      <c r="BH162" s="104">
        <f>IF(N162="sníž. přenesená",J162,0)</f>
        <v>0</v>
      </c>
      <c r="BI162" s="104">
        <f>IF(N162="nulová",J162,0)</f>
        <v>0</v>
      </c>
      <c r="BJ162" s="5" t="s">
        <v>76</v>
      </c>
      <c r="BK162" s="104">
        <f>ROUND(I162*H162,2)</f>
        <v>0</v>
      </c>
      <c r="BL162" s="5" t="s">
        <v>86</v>
      </c>
      <c r="BM162" s="103" t="s">
        <v>222</v>
      </c>
    </row>
    <row r="163" spans="2:51" s="167" customFormat="1" ht="12">
      <c r="B163" s="168"/>
      <c r="D163" s="105" t="s">
        <v>186</v>
      </c>
      <c r="E163" s="169" t="s">
        <v>1</v>
      </c>
      <c r="F163" s="170" t="s">
        <v>1510</v>
      </c>
      <c r="H163" s="169" t="s">
        <v>1</v>
      </c>
      <c r="L163" s="168"/>
      <c r="M163" s="171"/>
      <c r="N163" s="172"/>
      <c r="O163" s="172"/>
      <c r="P163" s="172"/>
      <c r="Q163" s="172"/>
      <c r="R163" s="172"/>
      <c r="S163" s="172"/>
      <c r="T163" s="173"/>
      <c r="AT163" s="169" t="s">
        <v>186</v>
      </c>
      <c r="AU163" s="169" t="s">
        <v>80</v>
      </c>
      <c r="AV163" s="167" t="s">
        <v>76</v>
      </c>
      <c r="AW163" s="167" t="s">
        <v>29</v>
      </c>
      <c r="AX163" s="167" t="s">
        <v>72</v>
      </c>
      <c r="AY163" s="169" t="s">
        <v>176</v>
      </c>
    </row>
    <row r="164" spans="2:51" s="167" customFormat="1" ht="12">
      <c r="B164" s="168"/>
      <c r="D164" s="105" t="s">
        <v>186</v>
      </c>
      <c r="E164" s="169" t="s">
        <v>1</v>
      </c>
      <c r="F164" s="170" t="s">
        <v>1515</v>
      </c>
      <c r="H164" s="169" t="s">
        <v>1</v>
      </c>
      <c r="L164" s="168"/>
      <c r="M164" s="171"/>
      <c r="N164" s="172"/>
      <c r="O164" s="172"/>
      <c r="P164" s="172"/>
      <c r="Q164" s="172"/>
      <c r="R164" s="172"/>
      <c r="S164" s="172"/>
      <c r="T164" s="173"/>
      <c r="AT164" s="169" t="s">
        <v>186</v>
      </c>
      <c r="AU164" s="169" t="s">
        <v>80</v>
      </c>
      <c r="AV164" s="167" t="s">
        <v>76</v>
      </c>
      <c r="AW164" s="167" t="s">
        <v>29</v>
      </c>
      <c r="AX164" s="167" t="s">
        <v>72</v>
      </c>
      <c r="AY164" s="169" t="s">
        <v>176</v>
      </c>
    </row>
    <row r="165" spans="2:51" s="174" customFormat="1" ht="12">
      <c r="B165" s="175"/>
      <c r="D165" s="105" t="s">
        <v>186</v>
      </c>
      <c r="E165" s="176" t="s">
        <v>1</v>
      </c>
      <c r="F165" s="177" t="s">
        <v>1516</v>
      </c>
      <c r="H165" s="178">
        <v>3.713</v>
      </c>
      <c r="L165" s="175"/>
      <c r="M165" s="179"/>
      <c r="N165" s="180"/>
      <c r="O165" s="180"/>
      <c r="P165" s="180"/>
      <c r="Q165" s="180"/>
      <c r="R165" s="180"/>
      <c r="S165" s="180"/>
      <c r="T165" s="181"/>
      <c r="AT165" s="176" t="s">
        <v>186</v>
      </c>
      <c r="AU165" s="176" t="s">
        <v>80</v>
      </c>
      <c r="AV165" s="174" t="s">
        <v>80</v>
      </c>
      <c r="AW165" s="174" t="s">
        <v>29</v>
      </c>
      <c r="AX165" s="174" t="s">
        <v>72</v>
      </c>
      <c r="AY165" s="176" t="s">
        <v>176</v>
      </c>
    </row>
    <row r="166" spans="2:51" s="182" customFormat="1" ht="12">
      <c r="B166" s="183"/>
      <c r="D166" s="105" t="s">
        <v>186</v>
      </c>
      <c r="E166" s="184" t="s">
        <v>1</v>
      </c>
      <c r="F166" s="185" t="s">
        <v>191</v>
      </c>
      <c r="H166" s="186">
        <v>3.713</v>
      </c>
      <c r="L166" s="183"/>
      <c r="M166" s="187"/>
      <c r="N166" s="188"/>
      <c r="O166" s="188"/>
      <c r="P166" s="188"/>
      <c r="Q166" s="188"/>
      <c r="R166" s="188"/>
      <c r="S166" s="188"/>
      <c r="T166" s="189"/>
      <c r="AT166" s="184" t="s">
        <v>186</v>
      </c>
      <c r="AU166" s="184" t="s">
        <v>80</v>
      </c>
      <c r="AV166" s="182" t="s">
        <v>86</v>
      </c>
      <c r="AW166" s="182" t="s">
        <v>29</v>
      </c>
      <c r="AX166" s="182" t="s">
        <v>76</v>
      </c>
      <c r="AY166" s="184" t="s">
        <v>176</v>
      </c>
    </row>
    <row r="167" spans="1:65" s="15" customFormat="1" ht="16.5" customHeight="1">
      <c r="A167" s="12"/>
      <c r="B167" s="13"/>
      <c r="C167" s="92" t="s">
        <v>98</v>
      </c>
      <c r="D167" s="92" t="s">
        <v>178</v>
      </c>
      <c r="E167" s="93" t="s">
        <v>1517</v>
      </c>
      <c r="F167" s="94" t="s">
        <v>1518</v>
      </c>
      <c r="G167" s="95" t="s">
        <v>221</v>
      </c>
      <c r="H167" s="96">
        <v>0.156</v>
      </c>
      <c r="I167" s="1">
        <v>0</v>
      </c>
      <c r="J167" s="97">
        <f>ROUND(I167*H167,2)</f>
        <v>0</v>
      </c>
      <c r="K167" s="94" t="s">
        <v>182</v>
      </c>
      <c r="L167" s="13"/>
      <c r="M167" s="98" t="s">
        <v>1</v>
      </c>
      <c r="N167" s="99" t="s">
        <v>37</v>
      </c>
      <c r="O167" s="100"/>
      <c r="P167" s="101">
        <f>O167*H167</f>
        <v>0</v>
      </c>
      <c r="Q167" s="101">
        <v>0</v>
      </c>
      <c r="R167" s="101">
        <f>Q167*H167</f>
        <v>0</v>
      </c>
      <c r="S167" s="101">
        <v>0</v>
      </c>
      <c r="T167" s="102">
        <f>S167*H167</f>
        <v>0</v>
      </c>
      <c r="U167" s="12"/>
      <c r="V167" s="12"/>
      <c r="W167" s="12"/>
      <c r="X167" s="12"/>
      <c r="Y167" s="12"/>
      <c r="Z167" s="12"/>
      <c r="AA167" s="12"/>
      <c r="AB167" s="12"/>
      <c r="AC167" s="12"/>
      <c r="AD167" s="12"/>
      <c r="AE167" s="12"/>
      <c r="AR167" s="103" t="s">
        <v>86</v>
      </c>
      <c r="AT167" s="103" t="s">
        <v>178</v>
      </c>
      <c r="AU167" s="103" t="s">
        <v>80</v>
      </c>
      <c r="AY167" s="5" t="s">
        <v>176</v>
      </c>
      <c r="BE167" s="104">
        <f>IF(N167="základní",J167,0)</f>
        <v>0</v>
      </c>
      <c r="BF167" s="104">
        <f>IF(N167="snížená",J167,0)</f>
        <v>0</v>
      </c>
      <c r="BG167" s="104">
        <f>IF(N167="zákl. přenesená",J167,0)</f>
        <v>0</v>
      </c>
      <c r="BH167" s="104">
        <f>IF(N167="sníž. přenesená",J167,0)</f>
        <v>0</v>
      </c>
      <c r="BI167" s="104">
        <f>IF(N167="nulová",J167,0)</f>
        <v>0</v>
      </c>
      <c r="BJ167" s="5" t="s">
        <v>76</v>
      </c>
      <c r="BK167" s="104">
        <f>ROUND(I167*H167,2)</f>
        <v>0</v>
      </c>
      <c r="BL167" s="5" t="s">
        <v>86</v>
      </c>
      <c r="BM167" s="103" t="s">
        <v>230</v>
      </c>
    </row>
    <row r="168" spans="2:51" s="167" customFormat="1" ht="12">
      <c r="B168" s="168"/>
      <c r="D168" s="105" t="s">
        <v>186</v>
      </c>
      <c r="E168" s="169" t="s">
        <v>1</v>
      </c>
      <c r="F168" s="170" t="s">
        <v>1510</v>
      </c>
      <c r="H168" s="169" t="s">
        <v>1</v>
      </c>
      <c r="L168" s="168"/>
      <c r="M168" s="171"/>
      <c r="N168" s="172"/>
      <c r="O168" s="172"/>
      <c r="P168" s="172"/>
      <c r="Q168" s="172"/>
      <c r="R168" s="172"/>
      <c r="S168" s="172"/>
      <c r="T168" s="173"/>
      <c r="AT168" s="169" t="s">
        <v>186</v>
      </c>
      <c r="AU168" s="169" t="s">
        <v>80</v>
      </c>
      <c r="AV168" s="167" t="s">
        <v>76</v>
      </c>
      <c r="AW168" s="167" t="s">
        <v>29</v>
      </c>
      <c r="AX168" s="167" t="s">
        <v>72</v>
      </c>
      <c r="AY168" s="169" t="s">
        <v>176</v>
      </c>
    </row>
    <row r="169" spans="2:51" s="167" customFormat="1" ht="12">
      <c r="B169" s="168"/>
      <c r="D169" s="105" t="s">
        <v>186</v>
      </c>
      <c r="E169" s="169" t="s">
        <v>1</v>
      </c>
      <c r="F169" s="170" t="s">
        <v>1515</v>
      </c>
      <c r="H169" s="169" t="s">
        <v>1</v>
      </c>
      <c r="L169" s="168"/>
      <c r="M169" s="171"/>
      <c r="N169" s="172"/>
      <c r="O169" s="172"/>
      <c r="P169" s="172"/>
      <c r="Q169" s="172"/>
      <c r="R169" s="172"/>
      <c r="S169" s="172"/>
      <c r="T169" s="173"/>
      <c r="AT169" s="169" t="s">
        <v>186</v>
      </c>
      <c r="AU169" s="169" t="s">
        <v>80</v>
      </c>
      <c r="AV169" s="167" t="s">
        <v>76</v>
      </c>
      <c r="AW169" s="167" t="s">
        <v>29</v>
      </c>
      <c r="AX169" s="167" t="s">
        <v>72</v>
      </c>
      <c r="AY169" s="169" t="s">
        <v>176</v>
      </c>
    </row>
    <row r="170" spans="2:51" s="174" customFormat="1" ht="12">
      <c r="B170" s="175"/>
      <c r="D170" s="105" t="s">
        <v>186</v>
      </c>
      <c r="E170" s="176" t="s">
        <v>1</v>
      </c>
      <c r="F170" s="177" t="s">
        <v>1519</v>
      </c>
      <c r="H170" s="178">
        <v>0.111</v>
      </c>
      <c r="L170" s="175"/>
      <c r="M170" s="179"/>
      <c r="N170" s="180"/>
      <c r="O170" s="180"/>
      <c r="P170" s="180"/>
      <c r="Q170" s="180"/>
      <c r="R170" s="180"/>
      <c r="S170" s="180"/>
      <c r="T170" s="181"/>
      <c r="AT170" s="176" t="s">
        <v>186</v>
      </c>
      <c r="AU170" s="176" t="s">
        <v>80</v>
      </c>
      <c r="AV170" s="174" t="s">
        <v>80</v>
      </c>
      <c r="AW170" s="174" t="s">
        <v>29</v>
      </c>
      <c r="AX170" s="174" t="s">
        <v>72</v>
      </c>
      <c r="AY170" s="176" t="s">
        <v>176</v>
      </c>
    </row>
    <row r="171" spans="2:51" s="167" customFormat="1" ht="12">
      <c r="B171" s="168"/>
      <c r="D171" s="105" t="s">
        <v>186</v>
      </c>
      <c r="E171" s="169" t="s">
        <v>1</v>
      </c>
      <c r="F171" s="170" t="s">
        <v>1511</v>
      </c>
      <c r="H171" s="169" t="s">
        <v>1</v>
      </c>
      <c r="L171" s="168"/>
      <c r="M171" s="171"/>
      <c r="N171" s="172"/>
      <c r="O171" s="172"/>
      <c r="P171" s="172"/>
      <c r="Q171" s="172"/>
      <c r="R171" s="172"/>
      <c r="S171" s="172"/>
      <c r="T171" s="173"/>
      <c r="AT171" s="169" t="s">
        <v>186</v>
      </c>
      <c r="AU171" s="169" t="s">
        <v>80</v>
      </c>
      <c r="AV171" s="167" t="s">
        <v>76</v>
      </c>
      <c r="AW171" s="167" t="s">
        <v>29</v>
      </c>
      <c r="AX171" s="167" t="s">
        <v>72</v>
      </c>
      <c r="AY171" s="169" t="s">
        <v>176</v>
      </c>
    </row>
    <row r="172" spans="2:51" s="174" customFormat="1" ht="12">
      <c r="B172" s="175"/>
      <c r="D172" s="105" t="s">
        <v>186</v>
      </c>
      <c r="E172" s="176" t="s">
        <v>1</v>
      </c>
      <c r="F172" s="177" t="s">
        <v>1520</v>
      </c>
      <c r="H172" s="178">
        <v>0.045</v>
      </c>
      <c r="L172" s="175"/>
      <c r="M172" s="179"/>
      <c r="N172" s="180"/>
      <c r="O172" s="180"/>
      <c r="P172" s="180"/>
      <c r="Q172" s="180"/>
      <c r="R172" s="180"/>
      <c r="S172" s="180"/>
      <c r="T172" s="181"/>
      <c r="AT172" s="176" t="s">
        <v>186</v>
      </c>
      <c r="AU172" s="176" t="s">
        <v>80</v>
      </c>
      <c r="AV172" s="174" t="s">
        <v>80</v>
      </c>
      <c r="AW172" s="174" t="s">
        <v>29</v>
      </c>
      <c r="AX172" s="174" t="s">
        <v>72</v>
      </c>
      <c r="AY172" s="176" t="s">
        <v>176</v>
      </c>
    </row>
    <row r="173" spans="2:51" s="182" customFormat="1" ht="12">
      <c r="B173" s="183"/>
      <c r="D173" s="105" t="s">
        <v>186</v>
      </c>
      <c r="E173" s="184" t="s">
        <v>1</v>
      </c>
      <c r="F173" s="185" t="s">
        <v>191</v>
      </c>
      <c r="H173" s="186">
        <v>0.156</v>
      </c>
      <c r="L173" s="183"/>
      <c r="M173" s="187"/>
      <c r="N173" s="188"/>
      <c r="O173" s="188"/>
      <c r="P173" s="188"/>
      <c r="Q173" s="188"/>
      <c r="R173" s="188"/>
      <c r="S173" s="188"/>
      <c r="T173" s="189"/>
      <c r="AT173" s="184" t="s">
        <v>186</v>
      </c>
      <c r="AU173" s="184" t="s">
        <v>80</v>
      </c>
      <c r="AV173" s="182" t="s">
        <v>86</v>
      </c>
      <c r="AW173" s="182" t="s">
        <v>29</v>
      </c>
      <c r="AX173" s="182" t="s">
        <v>76</v>
      </c>
      <c r="AY173" s="184" t="s">
        <v>176</v>
      </c>
    </row>
    <row r="174" spans="1:65" s="15" customFormat="1" ht="24.2" customHeight="1">
      <c r="A174" s="12"/>
      <c r="B174" s="13"/>
      <c r="C174" s="92" t="s">
        <v>126</v>
      </c>
      <c r="D174" s="92" t="s">
        <v>178</v>
      </c>
      <c r="E174" s="93" t="s">
        <v>1521</v>
      </c>
      <c r="F174" s="94" t="s">
        <v>1522</v>
      </c>
      <c r="G174" s="95" t="s">
        <v>185</v>
      </c>
      <c r="H174" s="96">
        <v>0.624</v>
      </c>
      <c r="I174" s="1">
        <v>0</v>
      </c>
      <c r="J174" s="97">
        <f>ROUND(I174*H174,2)</f>
        <v>0</v>
      </c>
      <c r="K174" s="94" t="s">
        <v>182</v>
      </c>
      <c r="L174" s="13"/>
      <c r="M174" s="98" t="s">
        <v>1</v>
      </c>
      <c r="N174" s="99" t="s">
        <v>37</v>
      </c>
      <c r="O174" s="100"/>
      <c r="P174" s="101">
        <f>O174*H174</f>
        <v>0</v>
      </c>
      <c r="Q174" s="101">
        <v>0</v>
      </c>
      <c r="R174" s="101">
        <f>Q174*H174</f>
        <v>0</v>
      </c>
      <c r="S174" s="101">
        <v>0</v>
      </c>
      <c r="T174" s="102">
        <f>S174*H174</f>
        <v>0</v>
      </c>
      <c r="U174" s="12"/>
      <c r="V174" s="12"/>
      <c r="W174" s="12"/>
      <c r="X174" s="12"/>
      <c r="Y174" s="12"/>
      <c r="Z174" s="12"/>
      <c r="AA174" s="12"/>
      <c r="AB174" s="12"/>
      <c r="AC174" s="12"/>
      <c r="AD174" s="12"/>
      <c r="AE174" s="12"/>
      <c r="AR174" s="103" t="s">
        <v>86</v>
      </c>
      <c r="AT174" s="103" t="s">
        <v>178</v>
      </c>
      <c r="AU174" s="103" t="s">
        <v>80</v>
      </c>
      <c r="AY174" s="5" t="s">
        <v>176</v>
      </c>
      <c r="BE174" s="104">
        <f>IF(N174="základní",J174,0)</f>
        <v>0</v>
      </c>
      <c r="BF174" s="104">
        <f>IF(N174="snížená",J174,0)</f>
        <v>0</v>
      </c>
      <c r="BG174" s="104">
        <f>IF(N174="zákl. přenesená",J174,0)</f>
        <v>0</v>
      </c>
      <c r="BH174" s="104">
        <f>IF(N174="sníž. přenesená",J174,0)</f>
        <v>0</v>
      </c>
      <c r="BI174" s="104">
        <f>IF(N174="nulová",J174,0)</f>
        <v>0</v>
      </c>
      <c r="BJ174" s="5" t="s">
        <v>76</v>
      </c>
      <c r="BK174" s="104">
        <f>ROUND(I174*H174,2)</f>
        <v>0</v>
      </c>
      <c r="BL174" s="5" t="s">
        <v>86</v>
      </c>
      <c r="BM174" s="103" t="s">
        <v>245</v>
      </c>
    </row>
    <row r="175" spans="2:51" s="167" customFormat="1" ht="22.5">
      <c r="B175" s="168"/>
      <c r="D175" s="105" t="s">
        <v>186</v>
      </c>
      <c r="E175" s="169" t="s">
        <v>1</v>
      </c>
      <c r="F175" s="170" t="s">
        <v>1523</v>
      </c>
      <c r="H175" s="169" t="s">
        <v>1</v>
      </c>
      <c r="L175" s="168"/>
      <c r="M175" s="171"/>
      <c r="N175" s="172"/>
      <c r="O175" s="172"/>
      <c r="P175" s="172"/>
      <c r="Q175" s="172"/>
      <c r="R175" s="172"/>
      <c r="S175" s="172"/>
      <c r="T175" s="173"/>
      <c r="AT175" s="169" t="s">
        <v>186</v>
      </c>
      <c r="AU175" s="169" t="s">
        <v>80</v>
      </c>
      <c r="AV175" s="167" t="s">
        <v>76</v>
      </c>
      <c r="AW175" s="167" t="s">
        <v>29</v>
      </c>
      <c r="AX175" s="167" t="s">
        <v>72</v>
      </c>
      <c r="AY175" s="169" t="s">
        <v>176</v>
      </c>
    </row>
    <row r="176" spans="2:51" s="174" customFormat="1" ht="12">
      <c r="B176" s="175"/>
      <c r="D176" s="105" t="s">
        <v>186</v>
      </c>
      <c r="E176" s="176" t="s">
        <v>1</v>
      </c>
      <c r="F176" s="177" t="s">
        <v>1524</v>
      </c>
      <c r="H176" s="178">
        <v>0.624</v>
      </c>
      <c r="L176" s="175"/>
      <c r="M176" s="179"/>
      <c r="N176" s="180"/>
      <c r="O176" s="180"/>
      <c r="P176" s="180"/>
      <c r="Q176" s="180"/>
      <c r="R176" s="180"/>
      <c r="S176" s="180"/>
      <c r="T176" s="181"/>
      <c r="AT176" s="176" t="s">
        <v>186</v>
      </c>
      <c r="AU176" s="176" t="s">
        <v>80</v>
      </c>
      <c r="AV176" s="174" t="s">
        <v>80</v>
      </c>
      <c r="AW176" s="174" t="s">
        <v>29</v>
      </c>
      <c r="AX176" s="174" t="s">
        <v>72</v>
      </c>
      <c r="AY176" s="176" t="s">
        <v>176</v>
      </c>
    </row>
    <row r="177" spans="2:51" s="182" customFormat="1" ht="12">
      <c r="B177" s="183"/>
      <c r="D177" s="105" t="s">
        <v>186</v>
      </c>
      <c r="E177" s="184" t="s">
        <v>1</v>
      </c>
      <c r="F177" s="185" t="s">
        <v>191</v>
      </c>
      <c r="H177" s="186">
        <v>0.624</v>
      </c>
      <c r="L177" s="183"/>
      <c r="M177" s="187"/>
      <c r="N177" s="188"/>
      <c r="O177" s="188"/>
      <c r="P177" s="188"/>
      <c r="Q177" s="188"/>
      <c r="R177" s="188"/>
      <c r="S177" s="188"/>
      <c r="T177" s="189"/>
      <c r="AT177" s="184" t="s">
        <v>186</v>
      </c>
      <c r="AU177" s="184" t="s">
        <v>80</v>
      </c>
      <c r="AV177" s="182" t="s">
        <v>86</v>
      </c>
      <c r="AW177" s="182" t="s">
        <v>29</v>
      </c>
      <c r="AX177" s="182" t="s">
        <v>76</v>
      </c>
      <c r="AY177" s="184" t="s">
        <v>176</v>
      </c>
    </row>
    <row r="178" spans="1:65" s="15" customFormat="1" ht="24.2" customHeight="1">
      <c r="A178" s="12"/>
      <c r="B178" s="13"/>
      <c r="C178" s="92" t="s">
        <v>129</v>
      </c>
      <c r="D178" s="92" t="s">
        <v>178</v>
      </c>
      <c r="E178" s="93" t="s">
        <v>1525</v>
      </c>
      <c r="F178" s="94" t="s">
        <v>1526</v>
      </c>
      <c r="G178" s="95" t="s">
        <v>181</v>
      </c>
      <c r="H178" s="96">
        <v>16.06</v>
      </c>
      <c r="I178" s="1">
        <v>0</v>
      </c>
      <c r="J178" s="97">
        <f>ROUND(I178*H178,2)</f>
        <v>0</v>
      </c>
      <c r="K178" s="94" t="s">
        <v>182</v>
      </c>
      <c r="L178" s="13"/>
      <c r="M178" s="98" t="s">
        <v>1</v>
      </c>
      <c r="N178" s="99" t="s">
        <v>37</v>
      </c>
      <c r="O178" s="100"/>
      <c r="P178" s="101">
        <f>O178*H178</f>
        <v>0</v>
      </c>
      <c r="Q178" s="101">
        <v>0</v>
      </c>
      <c r="R178" s="101">
        <f>Q178*H178</f>
        <v>0</v>
      </c>
      <c r="S178" s="101">
        <v>0</v>
      </c>
      <c r="T178" s="102">
        <f>S178*H178</f>
        <v>0</v>
      </c>
      <c r="U178" s="12"/>
      <c r="V178" s="12"/>
      <c r="W178" s="12"/>
      <c r="X178" s="12"/>
      <c r="Y178" s="12"/>
      <c r="Z178" s="12"/>
      <c r="AA178" s="12"/>
      <c r="AB178" s="12"/>
      <c r="AC178" s="12"/>
      <c r="AD178" s="12"/>
      <c r="AE178" s="12"/>
      <c r="AR178" s="103" t="s">
        <v>86</v>
      </c>
      <c r="AT178" s="103" t="s">
        <v>178</v>
      </c>
      <c r="AU178" s="103" t="s">
        <v>80</v>
      </c>
      <c r="AY178" s="5" t="s">
        <v>176</v>
      </c>
      <c r="BE178" s="104">
        <f>IF(N178="základní",J178,0)</f>
        <v>0</v>
      </c>
      <c r="BF178" s="104">
        <f>IF(N178="snížená",J178,0)</f>
        <v>0</v>
      </c>
      <c r="BG178" s="104">
        <f>IF(N178="zákl. přenesená",J178,0)</f>
        <v>0</v>
      </c>
      <c r="BH178" s="104">
        <f>IF(N178="sníž. přenesená",J178,0)</f>
        <v>0</v>
      </c>
      <c r="BI178" s="104">
        <f>IF(N178="nulová",J178,0)</f>
        <v>0</v>
      </c>
      <c r="BJ178" s="5" t="s">
        <v>76</v>
      </c>
      <c r="BK178" s="104">
        <f>ROUND(I178*H178,2)</f>
        <v>0</v>
      </c>
      <c r="BL178" s="5" t="s">
        <v>86</v>
      </c>
      <c r="BM178" s="103" t="s">
        <v>252</v>
      </c>
    </row>
    <row r="179" spans="2:51" s="167" customFormat="1" ht="12">
      <c r="B179" s="168"/>
      <c r="D179" s="105" t="s">
        <v>186</v>
      </c>
      <c r="E179" s="169" t="s">
        <v>1</v>
      </c>
      <c r="F179" s="170" t="s">
        <v>1510</v>
      </c>
      <c r="H179" s="169" t="s">
        <v>1</v>
      </c>
      <c r="L179" s="168"/>
      <c r="M179" s="171"/>
      <c r="N179" s="172"/>
      <c r="O179" s="172"/>
      <c r="P179" s="172"/>
      <c r="Q179" s="172"/>
      <c r="R179" s="172"/>
      <c r="S179" s="172"/>
      <c r="T179" s="173"/>
      <c r="AT179" s="169" t="s">
        <v>186</v>
      </c>
      <c r="AU179" s="169" t="s">
        <v>80</v>
      </c>
      <c r="AV179" s="167" t="s">
        <v>76</v>
      </c>
      <c r="AW179" s="167" t="s">
        <v>29</v>
      </c>
      <c r="AX179" s="167" t="s">
        <v>72</v>
      </c>
      <c r="AY179" s="169" t="s">
        <v>176</v>
      </c>
    </row>
    <row r="180" spans="2:51" s="167" customFormat="1" ht="12">
      <c r="B180" s="168"/>
      <c r="D180" s="105" t="s">
        <v>186</v>
      </c>
      <c r="E180" s="169" t="s">
        <v>1</v>
      </c>
      <c r="F180" s="170" t="s">
        <v>1527</v>
      </c>
      <c r="H180" s="169" t="s">
        <v>1</v>
      </c>
      <c r="L180" s="168"/>
      <c r="M180" s="171"/>
      <c r="N180" s="172"/>
      <c r="O180" s="172"/>
      <c r="P180" s="172"/>
      <c r="Q180" s="172"/>
      <c r="R180" s="172"/>
      <c r="S180" s="172"/>
      <c r="T180" s="173"/>
      <c r="AT180" s="169" t="s">
        <v>186</v>
      </c>
      <c r="AU180" s="169" t="s">
        <v>80</v>
      </c>
      <c r="AV180" s="167" t="s">
        <v>76</v>
      </c>
      <c r="AW180" s="167" t="s">
        <v>29</v>
      </c>
      <c r="AX180" s="167" t="s">
        <v>72</v>
      </c>
      <c r="AY180" s="169" t="s">
        <v>176</v>
      </c>
    </row>
    <row r="181" spans="2:51" s="167" customFormat="1" ht="12">
      <c r="B181" s="168"/>
      <c r="D181" s="105" t="s">
        <v>186</v>
      </c>
      <c r="E181" s="169" t="s">
        <v>1</v>
      </c>
      <c r="F181" s="170" t="s">
        <v>1528</v>
      </c>
      <c r="H181" s="169" t="s">
        <v>1</v>
      </c>
      <c r="L181" s="168"/>
      <c r="M181" s="171"/>
      <c r="N181" s="172"/>
      <c r="O181" s="172"/>
      <c r="P181" s="172"/>
      <c r="Q181" s="172"/>
      <c r="R181" s="172"/>
      <c r="S181" s="172"/>
      <c r="T181" s="173"/>
      <c r="AT181" s="169" t="s">
        <v>186</v>
      </c>
      <c r="AU181" s="169" t="s">
        <v>80</v>
      </c>
      <c r="AV181" s="167" t="s">
        <v>76</v>
      </c>
      <c r="AW181" s="167" t="s">
        <v>29</v>
      </c>
      <c r="AX181" s="167" t="s">
        <v>72</v>
      </c>
      <c r="AY181" s="169" t="s">
        <v>176</v>
      </c>
    </row>
    <row r="182" spans="2:51" s="174" customFormat="1" ht="12">
      <c r="B182" s="175"/>
      <c r="D182" s="105" t="s">
        <v>186</v>
      </c>
      <c r="E182" s="176" t="s">
        <v>1</v>
      </c>
      <c r="F182" s="177" t="s">
        <v>1529</v>
      </c>
      <c r="H182" s="178">
        <v>16.06</v>
      </c>
      <c r="L182" s="175"/>
      <c r="M182" s="179"/>
      <c r="N182" s="180"/>
      <c r="O182" s="180"/>
      <c r="P182" s="180"/>
      <c r="Q182" s="180"/>
      <c r="R182" s="180"/>
      <c r="S182" s="180"/>
      <c r="T182" s="181"/>
      <c r="AT182" s="176" t="s">
        <v>186</v>
      </c>
      <c r="AU182" s="176" t="s">
        <v>80</v>
      </c>
      <c r="AV182" s="174" t="s">
        <v>80</v>
      </c>
      <c r="AW182" s="174" t="s">
        <v>29</v>
      </c>
      <c r="AX182" s="174" t="s">
        <v>72</v>
      </c>
      <c r="AY182" s="176" t="s">
        <v>176</v>
      </c>
    </row>
    <row r="183" spans="2:51" s="182" customFormat="1" ht="12">
      <c r="B183" s="183"/>
      <c r="D183" s="105" t="s">
        <v>186</v>
      </c>
      <c r="E183" s="184" t="s">
        <v>1</v>
      </c>
      <c r="F183" s="185" t="s">
        <v>191</v>
      </c>
      <c r="H183" s="186">
        <v>16.06</v>
      </c>
      <c r="L183" s="183"/>
      <c r="M183" s="187"/>
      <c r="N183" s="188"/>
      <c r="O183" s="188"/>
      <c r="P183" s="188"/>
      <c r="Q183" s="188"/>
      <c r="R183" s="188"/>
      <c r="S183" s="188"/>
      <c r="T183" s="189"/>
      <c r="AT183" s="184" t="s">
        <v>186</v>
      </c>
      <c r="AU183" s="184" t="s">
        <v>80</v>
      </c>
      <c r="AV183" s="182" t="s">
        <v>86</v>
      </c>
      <c r="AW183" s="182" t="s">
        <v>29</v>
      </c>
      <c r="AX183" s="182" t="s">
        <v>76</v>
      </c>
      <c r="AY183" s="184" t="s">
        <v>176</v>
      </c>
    </row>
    <row r="184" spans="1:65" s="15" customFormat="1" ht="24.2" customHeight="1">
      <c r="A184" s="12"/>
      <c r="B184" s="13"/>
      <c r="C184" s="92" t="s">
        <v>256</v>
      </c>
      <c r="D184" s="92" t="s">
        <v>178</v>
      </c>
      <c r="E184" s="93" t="s">
        <v>1530</v>
      </c>
      <c r="F184" s="94" t="s">
        <v>1531</v>
      </c>
      <c r="G184" s="95" t="s">
        <v>221</v>
      </c>
      <c r="H184" s="96">
        <v>0.036</v>
      </c>
      <c r="I184" s="1">
        <v>0</v>
      </c>
      <c r="J184" s="97">
        <f>ROUND(I184*H184,2)</f>
        <v>0</v>
      </c>
      <c r="K184" s="94" t="s">
        <v>182</v>
      </c>
      <c r="L184" s="13"/>
      <c r="M184" s="98" t="s">
        <v>1</v>
      </c>
      <c r="N184" s="99" t="s">
        <v>37</v>
      </c>
      <c r="O184" s="100"/>
      <c r="P184" s="101">
        <f>O184*H184</f>
        <v>0</v>
      </c>
      <c r="Q184" s="101">
        <v>0</v>
      </c>
      <c r="R184" s="101">
        <f>Q184*H184</f>
        <v>0</v>
      </c>
      <c r="S184" s="101">
        <v>0</v>
      </c>
      <c r="T184" s="102">
        <f>S184*H184</f>
        <v>0</v>
      </c>
      <c r="U184" s="12"/>
      <c r="V184" s="12"/>
      <c r="W184" s="12"/>
      <c r="X184" s="12"/>
      <c r="Y184" s="12"/>
      <c r="Z184" s="12"/>
      <c r="AA184" s="12"/>
      <c r="AB184" s="12"/>
      <c r="AC184" s="12"/>
      <c r="AD184" s="12"/>
      <c r="AE184" s="12"/>
      <c r="AR184" s="103" t="s">
        <v>86</v>
      </c>
      <c r="AT184" s="103" t="s">
        <v>178</v>
      </c>
      <c r="AU184" s="103" t="s">
        <v>80</v>
      </c>
      <c r="AY184" s="5" t="s">
        <v>176</v>
      </c>
      <c r="BE184" s="104">
        <f>IF(N184="základní",J184,0)</f>
        <v>0</v>
      </c>
      <c r="BF184" s="104">
        <f>IF(N184="snížená",J184,0)</f>
        <v>0</v>
      </c>
      <c r="BG184" s="104">
        <f>IF(N184="zákl. přenesená",J184,0)</f>
        <v>0</v>
      </c>
      <c r="BH184" s="104">
        <f>IF(N184="sníž. přenesená",J184,0)</f>
        <v>0</v>
      </c>
      <c r="BI184" s="104">
        <f>IF(N184="nulová",J184,0)</f>
        <v>0</v>
      </c>
      <c r="BJ184" s="5" t="s">
        <v>76</v>
      </c>
      <c r="BK184" s="104">
        <f>ROUND(I184*H184,2)</f>
        <v>0</v>
      </c>
      <c r="BL184" s="5" t="s">
        <v>86</v>
      </c>
      <c r="BM184" s="103" t="s">
        <v>260</v>
      </c>
    </row>
    <row r="185" spans="2:51" s="167" customFormat="1" ht="12">
      <c r="B185" s="168"/>
      <c r="D185" s="105" t="s">
        <v>186</v>
      </c>
      <c r="E185" s="169" t="s">
        <v>1</v>
      </c>
      <c r="F185" s="170" t="s">
        <v>197</v>
      </c>
      <c r="H185" s="169" t="s">
        <v>1</v>
      </c>
      <c r="L185" s="168"/>
      <c r="M185" s="171"/>
      <c r="N185" s="172"/>
      <c r="O185" s="172"/>
      <c r="P185" s="172"/>
      <c r="Q185" s="172"/>
      <c r="R185" s="172"/>
      <c r="S185" s="172"/>
      <c r="T185" s="173"/>
      <c r="AT185" s="169" t="s">
        <v>186</v>
      </c>
      <c r="AU185" s="169" t="s">
        <v>80</v>
      </c>
      <c r="AV185" s="167" t="s">
        <v>76</v>
      </c>
      <c r="AW185" s="167" t="s">
        <v>29</v>
      </c>
      <c r="AX185" s="167" t="s">
        <v>72</v>
      </c>
      <c r="AY185" s="169" t="s">
        <v>176</v>
      </c>
    </row>
    <row r="186" spans="2:51" s="167" customFormat="1" ht="12">
      <c r="B186" s="168"/>
      <c r="D186" s="105" t="s">
        <v>186</v>
      </c>
      <c r="E186" s="169" t="s">
        <v>1</v>
      </c>
      <c r="F186" s="170" t="s">
        <v>1532</v>
      </c>
      <c r="H186" s="169" t="s">
        <v>1</v>
      </c>
      <c r="L186" s="168"/>
      <c r="M186" s="171"/>
      <c r="N186" s="172"/>
      <c r="O186" s="172"/>
      <c r="P186" s="172"/>
      <c r="Q186" s="172"/>
      <c r="R186" s="172"/>
      <c r="S186" s="172"/>
      <c r="T186" s="173"/>
      <c r="AT186" s="169" t="s">
        <v>186</v>
      </c>
      <c r="AU186" s="169" t="s">
        <v>80</v>
      </c>
      <c r="AV186" s="167" t="s">
        <v>76</v>
      </c>
      <c r="AW186" s="167" t="s">
        <v>29</v>
      </c>
      <c r="AX186" s="167" t="s">
        <v>72</v>
      </c>
      <c r="AY186" s="169" t="s">
        <v>176</v>
      </c>
    </row>
    <row r="187" spans="2:51" s="174" customFormat="1" ht="12">
      <c r="B187" s="175"/>
      <c r="D187" s="105" t="s">
        <v>186</v>
      </c>
      <c r="E187" s="176" t="s">
        <v>1</v>
      </c>
      <c r="F187" s="177" t="s">
        <v>1533</v>
      </c>
      <c r="H187" s="178">
        <v>0.036</v>
      </c>
      <c r="L187" s="175"/>
      <c r="M187" s="179"/>
      <c r="N187" s="180"/>
      <c r="O187" s="180"/>
      <c r="P187" s="180"/>
      <c r="Q187" s="180"/>
      <c r="R187" s="180"/>
      <c r="S187" s="180"/>
      <c r="T187" s="181"/>
      <c r="AT187" s="176" t="s">
        <v>186</v>
      </c>
      <c r="AU187" s="176" t="s">
        <v>80</v>
      </c>
      <c r="AV187" s="174" t="s">
        <v>80</v>
      </c>
      <c r="AW187" s="174" t="s">
        <v>29</v>
      </c>
      <c r="AX187" s="174" t="s">
        <v>72</v>
      </c>
      <c r="AY187" s="176" t="s">
        <v>176</v>
      </c>
    </row>
    <row r="188" spans="2:51" s="182" customFormat="1" ht="12">
      <c r="B188" s="183"/>
      <c r="D188" s="105" t="s">
        <v>186</v>
      </c>
      <c r="E188" s="184" t="s">
        <v>1</v>
      </c>
      <c r="F188" s="185" t="s">
        <v>191</v>
      </c>
      <c r="H188" s="186">
        <v>0.036</v>
      </c>
      <c r="L188" s="183"/>
      <c r="M188" s="187"/>
      <c r="N188" s="188"/>
      <c r="O188" s="188"/>
      <c r="P188" s="188"/>
      <c r="Q188" s="188"/>
      <c r="R188" s="188"/>
      <c r="S188" s="188"/>
      <c r="T188" s="189"/>
      <c r="AT188" s="184" t="s">
        <v>186</v>
      </c>
      <c r="AU188" s="184" t="s">
        <v>80</v>
      </c>
      <c r="AV188" s="182" t="s">
        <v>86</v>
      </c>
      <c r="AW188" s="182" t="s">
        <v>29</v>
      </c>
      <c r="AX188" s="182" t="s">
        <v>76</v>
      </c>
      <c r="AY188" s="184" t="s">
        <v>176</v>
      </c>
    </row>
    <row r="189" spans="1:65" s="15" customFormat="1" ht="24.2" customHeight="1">
      <c r="A189" s="12"/>
      <c r="B189" s="13"/>
      <c r="C189" s="92" t="s">
        <v>211</v>
      </c>
      <c r="D189" s="92" t="s">
        <v>178</v>
      </c>
      <c r="E189" s="93" t="s">
        <v>1534</v>
      </c>
      <c r="F189" s="94" t="s">
        <v>1535</v>
      </c>
      <c r="G189" s="95" t="s">
        <v>181</v>
      </c>
      <c r="H189" s="96">
        <v>9</v>
      </c>
      <c r="I189" s="1">
        <v>0</v>
      </c>
      <c r="J189" s="97">
        <f>ROUND(I189*H189,2)</f>
        <v>0</v>
      </c>
      <c r="K189" s="94" t="s">
        <v>182</v>
      </c>
      <c r="L189" s="13"/>
      <c r="M189" s="98" t="s">
        <v>1</v>
      </c>
      <c r="N189" s="99" t="s">
        <v>37</v>
      </c>
      <c r="O189" s="100"/>
      <c r="P189" s="101">
        <f>O189*H189</f>
        <v>0</v>
      </c>
      <c r="Q189" s="101">
        <v>0</v>
      </c>
      <c r="R189" s="101">
        <f>Q189*H189</f>
        <v>0</v>
      </c>
      <c r="S189" s="101">
        <v>0</v>
      </c>
      <c r="T189" s="102">
        <f>S189*H189</f>
        <v>0</v>
      </c>
      <c r="U189" s="12"/>
      <c r="V189" s="12"/>
      <c r="W189" s="12"/>
      <c r="X189" s="12"/>
      <c r="Y189" s="12"/>
      <c r="Z189" s="12"/>
      <c r="AA189" s="12"/>
      <c r="AB189" s="12"/>
      <c r="AC189" s="12"/>
      <c r="AD189" s="12"/>
      <c r="AE189" s="12"/>
      <c r="AR189" s="103" t="s">
        <v>86</v>
      </c>
      <c r="AT189" s="103" t="s">
        <v>178</v>
      </c>
      <c r="AU189" s="103" t="s">
        <v>80</v>
      </c>
      <c r="AY189" s="5" t="s">
        <v>176</v>
      </c>
      <c r="BE189" s="104">
        <f>IF(N189="základní",J189,0)</f>
        <v>0</v>
      </c>
      <c r="BF189" s="104">
        <f>IF(N189="snížená",J189,0)</f>
        <v>0</v>
      </c>
      <c r="BG189" s="104">
        <f>IF(N189="zákl. přenesená",J189,0)</f>
        <v>0</v>
      </c>
      <c r="BH189" s="104">
        <f>IF(N189="sníž. přenesená",J189,0)</f>
        <v>0</v>
      </c>
      <c r="BI189" s="104">
        <f>IF(N189="nulová",J189,0)</f>
        <v>0</v>
      </c>
      <c r="BJ189" s="5" t="s">
        <v>76</v>
      </c>
      <c r="BK189" s="104">
        <f>ROUND(I189*H189,2)</f>
        <v>0</v>
      </c>
      <c r="BL189" s="5" t="s">
        <v>86</v>
      </c>
      <c r="BM189" s="103" t="s">
        <v>268</v>
      </c>
    </row>
    <row r="190" spans="2:51" s="167" customFormat="1" ht="12">
      <c r="B190" s="168"/>
      <c r="D190" s="105" t="s">
        <v>186</v>
      </c>
      <c r="E190" s="169" t="s">
        <v>1</v>
      </c>
      <c r="F190" s="170" t="s">
        <v>1510</v>
      </c>
      <c r="H190" s="169" t="s">
        <v>1</v>
      </c>
      <c r="L190" s="168"/>
      <c r="M190" s="171"/>
      <c r="N190" s="172"/>
      <c r="O190" s="172"/>
      <c r="P190" s="172"/>
      <c r="Q190" s="172"/>
      <c r="R190" s="172"/>
      <c r="S190" s="172"/>
      <c r="T190" s="173"/>
      <c r="AT190" s="169" t="s">
        <v>186</v>
      </c>
      <c r="AU190" s="169" t="s">
        <v>80</v>
      </c>
      <c r="AV190" s="167" t="s">
        <v>76</v>
      </c>
      <c r="AW190" s="167" t="s">
        <v>29</v>
      </c>
      <c r="AX190" s="167" t="s">
        <v>72</v>
      </c>
      <c r="AY190" s="169" t="s">
        <v>176</v>
      </c>
    </row>
    <row r="191" spans="2:51" s="167" customFormat="1" ht="12">
      <c r="B191" s="168"/>
      <c r="D191" s="105" t="s">
        <v>186</v>
      </c>
      <c r="E191" s="169" t="s">
        <v>1</v>
      </c>
      <c r="F191" s="170" t="s">
        <v>1536</v>
      </c>
      <c r="H191" s="169" t="s">
        <v>1</v>
      </c>
      <c r="L191" s="168"/>
      <c r="M191" s="171"/>
      <c r="N191" s="172"/>
      <c r="O191" s="172"/>
      <c r="P191" s="172"/>
      <c r="Q191" s="172"/>
      <c r="R191" s="172"/>
      <c r="S191" s="172"/>
      <c r="T191" s="173"/>
      <c r="AT191" s="169" t="s">
        <v>186</v>
      </c>
      <c r="AU191" s="169" t="s">
        <v>80</v>
      </c>
      <c r="AV191" s="167" t="s">
        <v>76</v>
      </c>
      <c r="AW191" s="167" t="s">
        <v>29</v>
      </c>
      <c r="AX191" s="167" t="s">
        <v>72</v>
      </c>
      <c r="AY191" s="169" t="s">
        <v>176</v>
      </c>
    </row>
    <row r="192" spans="2:51" s="174" customFormat="1" ht="12">
      <c r="B192" s="175"/>
      <c r="D192" s="105" t="s">
        <v>186</v>
      </c>
      <c r="E192" s="176" t="s">
        <v>1</v>
      </c>
      <c r="F192" s="177" t="s">
        <v>1537</v>
      </c>
      <c r="H192" s="178">
        <v>9</v>
      </c>
      <c r="L192" s="175"/>
      <c r="M192" s="179"/>
      <c r="N192" s="180"/>
      <c r="O192" s="180"/>
      <c r="P192" s="180"/>
      <c r="Q192" s="180"/>
      <c r="R192" s="180"/>
      <c r="S192" s="180"/>
      <c r="T192" s="181"/>
      <c r="AT192" s="176" t="s">
        <v>186</v>
      </c>
      <c r="AU192" s="176" t="s">
        <v>80</v>
      </c>
      <c r="AV192" s="174" t="s">
        <v>80</v>
      </c>
      <c r="AW192" s="174" t="s">
        <v>29</v>
      </c>
      <c r="AX192" s="174" t="s">
        <v>72</v>
      </c>
      <c r="AY192" s="176" t="s">
        <v>176</v>
      </c>
    </row>
    <row r="193" spans="2:51" s="182" customFormat="1" ht="12">
      <c r="B193" s="183"/>
      <c r="D193" s="105" t="s">
        <v>186</v>
      </c>
      <c r="E193" s="184" t="s">
        <v>1</v>
      </c>
      <c r="F193" s="185" t="s">
        <v>191</v>
      </c>
      <c r="H193" s="186">
        <v>9</v>
      </c>
      <c r="L193" s="183"/>
      <c r="M193" s="187"/>
      <c r="N193" s="188"/>
      <c r="O193" s="188"/>
      <c r="P193" s="188"/>
      <c r="Q193" s="188"/>
      <c r="R193" s="188"/>
      <c r="S193" s="188"/>
      <c r="T193" s="189"/>
      <c r="AT193" s="184" t="s">
        <v>186</v>
      </c>
      <c r="AU193" s="184" t="s">
        <v>80</v>
      </c>
      <c r="AV193" s="182" t="s">
        <v>86</v>
      </c>
      <c r="AW193" s="182" t="s">
        <v>29</v>
      </c>
      <c r="AX193" s="182" t="s">
        <v>76</v>
      </c>
      <c r="AY193" s="184" t="s">
        <v>176</v>
      </c>
    </row>
    <row r="194" spans="1:65" s="15" customFormat="1" ht="24.2" customHeight="1">
      <c r="A194" s="12"/>
      <c r="B194" s="13"/>
      <c r="C194" s="92" t="s">
        <v>264</v>
      </c>
      <c r="D194" s="92" t="s">
        <v>178</v>
      </c>
      <c r="E194" s="93" t="s">
        <v>1538</v>
      </c>
      <c r="F194" s="94" t="s">
        <v>1539</v>
      </c>
      <c r="G194" s="95" t="s">
        <v>181</v>
      </c>
      <c r="H194" s="96">
        <v>19.14</v>
      </c>
      <c r="I194" s="1">
        <v>0</v>
      </c>
      <c r="J194" s="97">
        <f>ROUND(I194*H194,2)</f>
        <v>0</v>
      </c>
      <c r="K194" s="94" t="s">
        <v>182</v>
      </c>
      <c r="L194" s="13"/>
      <c r="M194" s="98" t="s">
        <v>1</v>
      </c>
      <c r="N194" s="99" t="s">
        <v>37</v>
      </c>
      <c r="O194" s="100"/>
      <c r="P194" s="101">
        <f>O194*H194</f>
        <v>0</v>
      </c>
      <c r="Q194" s="101">
        <v>0</v>
      </c>
      <c r="R194" s="101">
        <f>Q194*H194</f>
        <v>0</v>
      </c>
      <c r="S194" s="101">
        <v>0</v>
      </c>
      <c r="T194" s="102">
        <f>S194*H194</f>
        <v>0</v>
      </c>
      <c r="U194" s="12"/>
      <c r="V194" s="12"/>
      <c r="W194" s="12"/>
      <c r="X194" s="12"/>
      <c r="Y194" s="12"/>
      <c r="Z194" s="12"/>
      <c r="AA194" s="12"/>
      <c r="AB194" s="12"/>
      <c r="AC194" s="12"/>
      <c r="AD194" s="12"/>
      <c r="AE194" s="12"/>
      <c r="AR194" s="103" t="s">
        <v>86</v>
      </c>
      <c r="AT194" s="103" t="s">
        <v>178</v>
      </c>
      <c r="AU194" s="103" t="s">
        <v>80</v>
      </c>
      <c r="AY194" s="5" t="s">
        <v>176</v>
      </c>
      <c r="BE194" s="104">
        <f>IF(N194="základní",J194,0)</f>
        <v>0</v>
      </c>
      <c r="BF194" s="104">
        <f>IF(N194="snížená",J194,0)</f>
        <v>0</v>
      </c>
      <c r="BG194" s="104">
        <f>IF(N194="zákl. přenesená",J194,0)</f>
        <v>0</v>
      </c>
      <c r="BH194" s="104">
        <f>IF(N194="sníž. přenesená",J194,0)</f>
        <v>0</v>
      </c>
      <c r="BI194" s="104">
        <f>IF(N194="nulová",J194,0)</f>
        <v>0</v>
      </c>
      <c r="BJ194" s="5" t="s">
        <v>76</v>
      </c>
      <c r="BK194" s="104">
        <f>ROUND(I194*H194,2)</f>
        <v>0</v>
      </c>
      <c r="BL194" s="5" t="s">
        <v>86</v>
      </c>
      <c r="BM194" s="103" t="s">
        <v>272</v>
      </c>
    </row>
    <row r="195" spans="2:51" s="167" customFormat="1" ht="12">
      <c r="B195" s="168"/>
      <c r="D195" s="105" t="s">
        <v>186</v>
      </c>
      <c r="E195" s="169" t="s">
        <v>1</v>
      </c>
      <c r="F195" s="170" t="s">
        <v>279</v>
      </c>
      <c r="H195" s="169" t="s">
        <v>1</v>
      </c>
      <c r="L195" s="168"/>
      <c r="M195" s="171"/>
      <c r="N195" s="172"/>
      <c r="O195" s="172"/>
      <c r="P195" s="172"/>
      <c r="Q195" s="172"/>
      <c r="R195" s="172"/>
      <c r="S195" s="172"/>
      <c r="T195" s="173"/>
      <c r="AT195" s="169" t="s">
        <v>186</v>
      </c>
      <c r="AU195" s="169" t="s">
        <v>80</v>
      </c>
      <c r="AV195" s="167" t="s">
        <v>76</v>
      </c>
      <c r="AW195" s="167" t="s">
        <v>29</v>
      </c>
      <c r="AX195" s="167" t="s">
        <v>72</v>
      </c>
      <c r="AY195" s="169" t="s">
        <v>176</v>
      </c>
    </row>
    <row r="196" spans="2:51" s="167" customFormat="1" ht="12">
      <c r="B196" s="168"/>
      <c r="D196" s="105" t="s">
        <v>186</v>
      </c>
      <c r="E196" s="169" t="s">
        <v>1</v>
      </c>
      <c r="F196" s="170" t="s">
        <v>1540</v>
      </c>
      <c r="H196" s="169" t="s">
        <v>1</v>
      </c>
      <c r="L196" s="168"/>
      <c r="M196" s="171"/>
      <c r="N196" s="172"/>
      <c r="O196" s="172"/>
      <c r="P196" s="172"/>
      <c r="Q196" s="172"/>
      <c r="R196" s="172"/>
      <c r="S196" s="172"/>
      <c r="T196" s="173"/>
      <c r="AT196" s="169" t="s">
        <v>186</v>
      </c>
      <c r="AU196" s="169" t="s">
        <v>80</v>
      </c>
      <c r="AV196" s="167" t="s">
        <v>76</v>
      </c>
      <c r="AW196" s="167" t="s">
        <v>29</v>
      </c>
      <c r="AX196" s="167" t="s">
        <v>72</v>
      </c>
      <c r="AY196" s="169" t="s">
        <v>176</v>
      </c>
    </row>
    <row r="197" spans="2:51" s="174" customFormat="1" ht="12">
      <c r="B197" s="175"/>
      <c r="D197" s="105" t="s">
        <v>186</v>
      </c>
      <c r="E197" s="176" t="s">
        <v>1</v>
      </c>
      <c r="F197" s="177" t="s">
        <v>1541</v>
      </c>
      <c r="H197" s="178">
        <v>19.14</v>
      </c>
      <c r="L197" s="175"/>
      <c r="M197" s="179"/>
      <c r="N197" s="180"/>
      <c r="O197" s="180"/>
      <c r="P197" s="180"/>
      <c r="Q197" s="180"/>
      <c r="R197" s="180"/>
      <c r="S197" s="180"/>
      <c r="T197" s="181"/>
      <c r="AT197" s="176" t="s">
        <v>186</v>
      </c>
      <c r="AU197" s="176" t="s">
        <v>80</v>
      </c>
      <c r="AV197" s="174" t="s">
        <v>80</v>
      </c>
      <c r="AW197" s="174" t="s">
        <v>29</v>
      </c>
      <c r="AX197" s="174" t="s">
        <v>72</v>
      </c>
      <c r="AY197" s="176" t="s">
        <v>176</v>
      </c>
    </row>
    <row r="198" spans="2:51" s="182" customFormat="1" ht="12">
      <c r="B198" s="183"/>
      <c r="D198" s="105" t="s">
        <v>186</v>
      </c>
      <c r="E198" s="184" t="s">
        <v>1</v>
      </c>
      <c r="F198" s="185" t="s">
        <v>191</v>
      </c>
      <c r="H198" s="186">
        <v>19.14</v>
      </c>
      <c r="L198" s="183"/>
      <c r="M198" s="187"/>
      <c r="N198" s="188"/>
      <c r="O198" s="188"/>
      <c r="P198" s="188"/>
      <c r="Q198" s="188"/>
      <c r="R198" s="188"/>
      <c r="S198" s="188"/>
      <c r="T198" s="189"/>
      <c r="AT198" s="184" t="s">
        <v>186</v>
      </c>
      <c r="AU198" s="184" t="s">
        <v>80</v>
      </c>
      <c r="AV198" s="182" t="s">
        <v>86</v>
      </c>
      <c r="AW198" s="182" t="s">
        <v>29</v>
      </c>
      <c r="AX198" s="182" t="s">
        <v>76</v>
      </c>
      <c r="AY198" s="184" t="s">
        <v>176</v>
      </c>
    </row>
    <row r="199" spans="1:65" s="15" customFormat="1" ht="24.2" customHeight="1">
      <c r="A199" s="12"/>
      <c r="B199" s="13"/>
      <c r="C199" s="92" t="s">
        <v>222</v>
      </c>
      <c r="D199" s="92" t="s">
        <v>178</v>
      </c>
      <c r="E199" s="93" t="s">
        <v>1542</v>
      </c>
      <c r="F199" s="94" t="s">
        <v>1543</v>
      </c>
      <c r="G199" s="95" t="s">
        <v>181</v>
      </c>
      <c r="H199" s="96">
        <v>7.553</v>
      </c>
      <c r="I199" s="1">
        <v>0</v>
      </c>
      <c r="J199" s="97">
        <f>ROUND(I199*H199,2)</f>
        <v>0</v>
      </c>
      <c r="K199" s="94" t="s">
        <v>182</v>
      </c>
      <c r="L199" s="13"/>
      <c r="M199" s="98" t="s">
        <v>1</v>
      </c>
      <c r="N199" s="99" t="s">
        <v>37</v>
      </c>
      <c r="O199" s="100"/>
      <c r="P199" s="101">
        <f>O199*H199</f>
        <v>0</v>
      </c>
      <c r="Q199" s="101">
        <v>0</v>
      </c>
      <c r="R199" s="101">
        <f>Q199*H199</f>
        <v>0</v>
      </c>
      <c r="S199" s="101">
        <v>0</v>
      </c>
      <c r="T199" s="102">
        <f>S199*H199</f>
        <v>0</v>
      </c>
      <c r="U199" s="12"/>
      <c r="V199" s="12"/>
      <c r="W199" s="12"/>
      <c r="X199" s="12"/>
      <c r="Y199" s="12"/>
      <c r="Z199" s="12"/>
      <c r="AA199" s="12"/>
      <c r="AB199" s="12"/>
      <c r="AC199" s="12"/>
      <c r="AD199" s="12"/>
      <c r="AE199" s="12"/>
      <c r="AR199" s="103" t="s">
        <v>86</v>
      </c>
      <c r="AT199" s="103" t="s">
        <v>178</v>
      </c>
      <c r="AU199" s="103" t="s">
        <v>80</v>
      </c>
      <c r="AY199" s="5" t="s">
        <v>176</v>
      </c>
      <c r="BE199" s="104">
        <f>IF(N199="základní",J199,0)</f>
        <v>0</v>
      </c>
      <c r="BF199" s="104">
        <f>IF(N199="snížená",J199,0)</f>
        <v>0</v>
      </c>
      <c r="BG199" s="104">
        <f>IF(N199="zákl. přenesená",J199,0)</f>
        <v>0</v>
      </c>
      <c r="BH199" s="104">
        <f>IF(N199="sníž. přenesená",J199,0)</f>
        <v>0</v>
      </c>
      <c r="BI199" s="104">
        <f>IF(N199="nulová",J199,0)</f>
        <v>0</v>
      </c>
      <c r="BJ199" s="5" t="s">
        <v>76</v>
      </c>
      <c r="BK199" s="104">
        <f>ROUND(I199*H199,2)</f>
        <v>0</v>
      </c>
      <c r="BL199" s="5" t="s">
        <v>86</v>
      </c>
      <c r="BM199" s="103" t="s">
        <v>278</v>
      </c>
    </row>
    <row r="200" spans="2:51" s="167" customFormat="1" ht="12">
      <c r="B200" s="168"/>
      <c r="D200" s="105" t="s">
        <v>186</v>
      </c>
      <c r="E200" s="169" t="s">
        <v>1</v>
      </c>
      <c r="F200" s="170" t="s">
        <v>1510</v>
      </c>
      <c r="H200" s="169" t="s">
        <v>1</v>
      </c>
      <c r="L200" s="168"/>
      <c r="M200" s="171"/>
      <c r="N200" s="172"/>
      <c r="O200" s="172"/>
      <c r="P200" s="172"/>
      <c r="Q200" s="172"/>
      <c r="R200" s="172"/>
      <c r="S200" s="172"/>
      <c r="T200" s="173"/>
      <c r="AT200" s="169" t="s">
        <v>186</v>
      </c>
      <c r="AU200" s="169" t="s">
        <v>80</v>
      </c>
      <c r="AV200" s="167" t="s">
        <v>76</v>
      </c>
      <c r="AW200" s="167" t="s">
        <v>29</v>
      </c>
      <c r="AX200" s="167" t="s">
        <v>72</v>
      </c>
      <c r="AY200" s="169" t="s">
        <v>176</v>
      </c>
    </row>
    <row r="201" spans="2:51" s="174" customFormat="1" ht="12">
      <c r="B201" s="175"/>
      <c r="D201" s="105" t="s">
        <v>186</v>
      </c>
      <c r="E201" s="176" t="s">
        <v>1</v>
      </c>
      <c r="F201" s="177" t="s">
        <v>1544</v>
      </c>
      <c r="H201" s="178">
        <v>9.129</v>
      </c>
      <c r="L201" s="175"/>
      <c r="M201" s="179"/>
      <c r="N201" s="180"/>
      <c r="O201" s="180"/>
      <c r="P201" s="180"/>
      <c r="Q201" s="180"/>
      <c r="R201" s="180"/>
      <c r="S201" s="180"/>
      <c r="T201" s="181"/>
      <c r="AT201" s="176" t="s">
        <v>186</v>
      </c>
      <c r="AU201" s="176" t="s">
        <v>80</v>
      </c>
      <c r="AV201" s="174" t="s">
        <v>80</v>
      </c>
      <c r="AW201" s="174" t="s">
        <v>29</v>
      </c>
      <c r="AX201" s="174" t="s">
        <v>72</v>
      </c>
      <c r="AY201" s="176" t="s">
        <v>176</v>
      </c>
    </row>
    <row r="202" spans="2:51" s="174" customFormat="1" ht="12">
      <c r="B202" s="175"/>
      <c r="D202" s="105" t="s">
        <v>186</v>
      </c>
      <c r="E202" s="176" t="s">
        <v>1</v>
      </c>
      <c r="F202" s="177" t="s">
        <v>1545</v>
      </c>
      <c r="H202" s="178">
        <v>-1.576</v>
      </c>
      <c r="L202" s="175"/>
      <c r="M202" s="179"/>
      <c r="N202" s="180"/>
      <c r="O202" s="180"/>
      <c r="P202" s="180"/>
      <c r="Q202" s="180"/>
      <c r="R202" s="180"/>
      <c r="S202" s="180"/>
      <c r="T202" s="181"/>
      <c r="AT202" s="176" t="s">
        <v>186</v>
      </c>
      <c r="AU202" s="176" t="s">
        <v>80</v>
      </c>
      <c r="AV202" s="174" t="s">
        <v>80</v>
      </c>
      <c r="AW202" s="174" t="s">
        <v>29</v>
      </c>
      <c r="AX202" s="174" t="s">
        <v>72</v>
      </c>
      <c r="AY202" s="176" t="s">
        <v>176</v>
      </c>
    </row>
    <row r="203" spans="2:51" s="182" customFormat="1" ht="12">
      <c r="B203" s="183"/>
      <c r="D203" s="105" t="s">
        <v>186</v>
      </c>
      <c r="E203" s="184" t="s">
        <v>1</v>
      </c>
      <c r="F203" s="185" t="s">
        <v>191</v>
      </c>
      <c r="H203" s="186">
        <v>7.552999999999999</v>
      </c>
      <c r="L203" s="183"/>
      <c r="M203" s="187"/>
      <c r="N203" s="188"/>
      <c r="O203" s="188"/>
      <c r="P203" s="188"/>
      <c r="Q203" s="188"/>
      <c r="R203" s="188"/>
      <c r="S203" s="188"/>
      <c r="T203" s="189"/>
      <c r="AT203" s="184" t="s">
        <v>186</v>
      </c>
      <c r="AU203" s="184" t="s">
        <v>80</v>
      </c>
      <c r="AV203" s="182" t="s">
        <v>86</v>
      </c>
      <c r="AW203" s="182" t="s">
        <v>29</v>
      </c>
      <c r="AX203" s="182" t="s">
        <v>76</v>
      </c>
      <c r="AY203" s="184" t="s">
        <v>176</v>
      </c>
    </row>
    <row r="204" spans="1:65" s="15" customFormat="1" ht="24.2" customHeight="1">
      <c r="A204" s="12"/>
      <c r="B204" s="13"/>
      <c r="C204" s="92" t="s">
        <v>8</v>
      </c>
      <c r="D204" s="92" t="s">
        <v>178</v>
      </c>
      <c r="E204" s="93" t="s">
        <v>1546</v>
      </c>
      <c r="F204" s="94" t="s">
        <v>1547</v>
      </c>
      <c r="G204" s="95" t="s">
        <v>181</v>
      </c>
      <c r="H204" s="96">
        <v>65.262</v>
      </c>
      <c r="I204" s="1">
        <v>0</v>
      </c>
      <c r="J204" s="97">
        <f>ROUND(I204*H204,2)</f>
        <v>0</v>
      </c>
      <c r="K204" s="94" t="s">
        <v>182</v>
      </c>
      <c r="L204" s="13"/>
      <c r="M204" s="98" t="s">
        <v>1</v>
      </c>
      <c r="N204" s="99" t="s">
        <v>37</v>
      </c>
      <c r="O204" s="100"/>
      <c r="P204" s="101">
        <f>O204*H204</f>
        <v>0</v>
      </c>
      <c r="Q204" s="101">
        <v>0</v>
      </c>
      <c r="R204" s="101">
        <f>Q204*H204</f>
        <v>0</v>
      </c>
      <c r="S204" s="101">
        <v>0</v>
      </c>
      <c r="T204" s="102">
        <f>S204*H204</f>
        <v>0</v>
      </c>
      <c r="U204" s="12"/>
      <c r="V204" s="12"/>
      <c r="W204" s="12"/>
      <c r="X204" s="12"/>
      <c r="Y204" s="12"/>
      <c r="Z204" s="12"/>
      <c r="AA204" s="12"/>
      <c r="AB204" s="12"/>
      <c r="AC204" s="12"/>
      <c r="AD204" s="12"/>
      <c r="AE204" s="12"/>
      <c r="AR204" s="103" t="s">
        <v>86</v>
      </c>
      <c r="AT204" s="103" t="s">
        <v>178</v>
      </c>
      <c r="AU204" s="103" t="s">
        <v>80</v>
      </c>
      <c r="AY204" s="5" t="s">
        <v>176</v>
      </c>
      <c r="BE204" s="104">
        <f>IF(N204="základní",J204,0)</f>
        <v>0</v>
      </c>
      <c r="BF204" s="104">
        <f>IF(N204="snížená",J204,0)</f>
        <v>0</v>
      </c>
      <c r="BG204" s="104">
        <f>IF(N204="zákl. přenesená",J204,0)</f>
        <v>0</v>
      </c>
      <c r="BH204" s="104">
        <f>IF(N204="sníž. přenesená",J204,0)</f>
        <v>0</v>
      </c>
      <c r="BI204" s="104">
        <f>IF(N204="nulová",J204,0)</f>
        <v>0</v>
      </c>
      <c r="BJ204" s="5" t="s">
        <v>76</v>
      </c>
      <c r="BK204" s="104">
        <f>ROUND(I204*H204,2)</f>
        <v>0</v>
      </c>
      <c r="BL204" s="5" t="s">
        <v>86</v>
      </c>
      <c r="BM204" s="103" t="s">
        <v>284</v>
      </c>
    </row>
    <row r="205" spans="2:51" s="167" customFormat="1" ht="12">
      <c r="B205" s="168"/>
      <c r="D205" s="105" t="s">
        <v>186</v>
      </c>
      <c r="E205" s="169" t="s">
        <v>1</v>
      </c>
      <c r="F205" s="170" t="s">
        <v>1510</v>
      </c>
      <c r="H205" s="169" t="s">
        <v>1</v>
      </c>
      <c r="L205" s="168"/>
      <c r="M205" s="171"/>
      <c r="N205" s="172"/>
      <c r="O205" s="172"/>
      <c r="P205" s="172"/>
      <c r="Q205" s="172"/>
      <c r="R205" s="172"/>
      <c r="S205" s="172"/>
      <c r="T205" s="173"/>
      <c r="AT205" s="169" t="s">
        <v>186</v>
      </c>
      <c r="AU205" s="169" t="s">
        <v>80</v>
      </c>
      <c r="AV205" s="167" t="s">
        <v>76</v>
      </c>
      <c r="AW205" s="167" t="s">
        <v>29</v>
      </c>
      <c r="AX205" s="167" t="s">
        <v>72</v>
      </c>
      <c r="AY205" s="169" t="s">
        <v>176</v>
      </c>
    </row>
    <row r="206" spans="2:51" s="174" customFormat="1" ht="12">
      <c r="B206" s="175"/>
      <c r="D206" s="105" t="s">
        <v>186</v>
      </c>
      <c r="E206" s="176" t="s">
        <v>1</v>
      </c>
      <c r="F206" s="177" t="s">
        <v>1548</v>
      </c>
      <c r="H206" s="178">
        <v>49.28</v>
      </c>
      <c r="L206" s="175"/>
      <c r="M206" s="179"/>
      <c r="N206" s="180"/>
      <c r="O206" s="180"/>
      <c r="P206" s="180"/>
      <c r="Q206" s="180"/>
      <c r="R206" s="180"/>
      <c r="S206" s="180"/>
      <c r="T206" s="181"/>
      <c r="AT206" s="176" t="s">
        <v>186</v>
      </c>
      <c r="AU206" s="176" t="s">
        <v>80</v>
      </c>
      <c r="AV206" s="174" t="s">
        <v>80</v>
      </c>
      <c r="AW206" s="174" t="s">
        <v>29</v>
      </c>
      <c r="AX206" s="174" t="s">
        <v>72</v>
      </c>
      <c r="AY206" s="176" t="s">
        <v>176</v>
      </c>
    </row>
    <row r="207" spans="2:51" s="174" customFormat="1" ht="12">
      <c r="B207" s="175"/>
      <c r="D207" s="105" t="s">
        <v>186</v>
      </c>
      <c r="E207" s="176" t="s">
        <v>1</v>
      </c>
      <c r="F207" s="177" t="s">
        <v>1549</v>
      </c>
      <c r="H207" s="178">
        <v>17.755</v>
      </c>
      <c r="L207" s="175"/>
      <c r="M207" s="179"/>
      <c r="N207" s="180"/>
      <c r="O207" s="180"/>
      <c r="P207" s="180"/>
      <c r="Q207" s="180"/>
      <c r="R207" s="180"/>
      <c r="S207" s="180"/>
      <c r="T207" s="181"/>
      <c r="AT207" s="176" t="s">
        <v>186</v>
      </c>
      <c r="AU207" s="176" t="s">
        <v>80</v>
      </c>
      <c r="AV207" s="174" t="s">
        <v>80</v>
      </c>
      <c r="AW207" s="174" t="s">
        <v>29</v>
      </c>
      <c r="AX207" s="174" t="s">
        <v>72</v>
      </c>
      <c r="AY207" s="176" t="s">
        <v>176</v>
      </c>
    </row>
    <row r="208" spans="2:51" s="174" customFormat="1" ht="12">
      <c r="B208" s="175"/>
      <c r="D208" s="105" t="s">
        <v>186</v>
      </c>
      <c r="E208" s="176" t="s">
        <v>1</v>
      </c>
      <c r="F208" s="177" t="s">
        <v>1550</v>
      </c>
      <c r="H208" s="178">
        <v>-1.773</v>
      </c>
      <c r="L208" s="175"/>
      <c r="M208" s="179"/>
      <c r="N208" s="180"/>
      <c r="O208" s="180"/>
      <c r="P208" s="180"/>
      <c r="Q208" s="180"/>
      <c r="R208" s="180"/>
      <c r="S208" s="180"/>
      <c r="T208" s="181"/>
      <c r="AT208" s="176" t="s">
        <v>186</v>
      </c>
      <c r="AU208" s="176" t="s">
        <v>80</v>
      </c>
      <c r="AV208" s="174" t="s">
        <v>80</v>
      </c>
      <c r="AW208" s="174" t="s">
        <v>29</v>
      </c>
      <c r="AX208" s="174" t="s">
        <v>72</v>
      </c>
      <c r="AY208" s="176" t="s">
        <v>176</v>
      </c>
    </row>
    <row r="209" spans="2:51" s="182" customFormat="1" ht="12">
      <c r="B209" s="183"/>
      <c r="D209" s="105" t="s">
        <v>186</v>
      </c>
      <c r="E209" s="184" t="s">
        <v>1</v>
      </c>
      <c r="F209" s="185" t="s">
        <v>191</v>
      </c>
      <c r="H209" s="186">
        <v>65.262</v>
      </c>
      <c r="L209" s="183"/>
      <c r="M209" s="187"/>
      <c r="N209" s="188"/>
      <c r="O209" s="188"/>
      <c r="P209" s="188"/>
      <c r="Q209" s="188"/>
      <c r="R209" s="188"/>
      <c r="S209" s="188"/>
      <c r="T209" s="189"/>
      <c r="AT209" s="184" t="s">
        <v>186</v>
      </c>
      <c r="AU209" s="184" t="s">
        <v>80</v>
      </c>
      <c r="AV209" s="182" t="s">
        <v>86</v>
      </c>
      <c r="AW209" s="182" t="s">
        <v>29</v>
      </c>
      <c r="AX209" s="182" t="s">
        <v>76</v>
      </c>
      <c r="AY209" s="184" t="s">
        <v>176</v>
      </c>
    </row>
    <row r="210" spans="1:65" s="15" customFormat="1" ht="24.2" customHeight="1">
      <c r="A210" s="12"/>
      <c r="B210" s="13"/>
      <c r="C210" s="92" t="s">
        <v>230</v>
      </c>
      <c r="D210" s="92" t="s">
        <v>178</v>
      </c>
      <c r="E210" s="93" t="s">
        <v>250</v>
      </c>
      <c r="F210" s="94" t="s">
        <v>251</v>
      </c>
      <c r="G210" s="95" t="s">
        <v>181</v>
      </c>
      <c r="H210" s="96">
        <v>1.26</v>
      </c>
      <c r="I210" s="1">
        <v>0</v>
      </c>
      <c r="J210" s="97">
        <f>ROUND(I210*H210,2)</f>
        <v>0</v>
      </c>
      <c r="K210" s="94" t="s">
        <v>182</v>
      </c>
      <c r="L210" s="13"/>
      <c r="M210" s="98" t="s">
        <v>1</v>
      </c>
      <c r="N210" s="99" t="s">
        <v>37</v>
      </c>
      <c r="O210" s="100"/>
      <c r="P210" s="101">
        <f>O210*H210</f>
        <v>0</v>
      </c>
      <c r="Q210" s="101">
        <v>0</v>
      </c>
      <c r="R210" s="101">
        <f>Q210*H210</f>
        <v>0</v>
      </c>
      <c r="S210" s="101">
        <v>0</v>
      </c>
      <c r="T210" s="102">
        <f>S210*H210</f>
        <v>0</v>
      </c>
      <c r="U210" s="12"/>
      <c r="V210" s="12"/>
      <c r="W210" s="12"/>
      <c r="X210" s="12"/>
      <c r="Y210" s="12"/>
      <c r="Z210" s="12"/>
      <c r="AA210" s="12"/>
      <c r="AB210" s="12"/>
      <c r="AC210" s="12"/>
      <c r="AD210" s="12"/>
      <c r="AE210" s="12"/>
      <c r="AR210" s="103" t="s">
        <v>86</v>
      </c>
      <c r="AT210" s="103" t="s">
        <v>178</v>
      </c>
      <c r="AU210" s="103" t="s">
        <v>80</v>
      </c>
      <c r="AY210" s="5" t="s">
        <v>176</v>
      </c>
      <c r="BE210" s="104">
        <f>IF(N210="základní",J210,0)</f>
        <v>0</v>
      </c>
      <c r="BF210" s="104">
        <f>IF(N210="snížená",J210,0)</f>
        <v>0</v>
      </c>
      <c r="BG210" s="104">
        <f>IF(N210="zákl. přenesená",J210,0)</f>
        <v>0</v>
      </c>
      <c r="BH210" s="104">
        <f>IF(N210="sníž. přenesená",J210,0)</f>
        <v>0</v>
      </c>
      <c r="BI210" s="104">
        <f>IF(N210="nulová",J210,0)</f>
        <v>0</v>
      </c>
      <c r="BJ210" s="5" t="s">
        <v>76</v>
      </c>
      <c r="BK210" s="104">
        <f>ROUND(I210*H210,2)</f>
        <v>0</v>
      </c>
      <c r="BL210" s="5" t="s">
        <v>86</v>
      </c>
      <c r="BM210" s="103" t="s">
        <v>304</v>
      </c>
    </row>
    <row r="211" spans="2:51" s="167" customFormat="1" ht="12">
      <c r="B211" s="168"/>
      <c r="D211" s="105" t="s">
        <v>186</v>
      </c>
      <c r="E211" s="169" t="s">
        <v>1</v>
      </c>
      <c r="F211" s="170" t="s">
        <v>1551</v>
      </c>
      <c r="H211" s="169" t="s">
        <v>1</v>
      </c>
      <c r="L211" s="168"/>
      <c r="M211" s="171"/>
      <c r="N211" s="172"/>
      <c r="O211" s="172"/>
      <c r="P211" s="172"/>
      <c r="Q211" s="172"/>
      <c r="R211" s="172"/>
      <c r="S211" s="172"/>
      <c r="T211" s="173"/>
      <c r="AT211" s="169" t="s">
        <v>186</v>
      </c>
      <c r="AU211" s="169" t="s">
        <v>80</v>
      </c>
      <c r="AV211" s="167" t="s">
        <v>76</v>
      </c>
      <c r="AW211" s="167" t="s">
        <v>29</v>
      </c>
      <c r="AX211" s="167" t="s">
        <v>72</v>
      </c>
      <c r="AY211" s="169" t="s">
        <v>176</v>
      </c>
    </row>
    <row r="212" spans="2:51" s="174" customFormat="1" ht="12">
      <c r="B212" s="175"/>
      <c r="D212" s="105" t="s">
        <v>186</v>
      </c>
      <c r="E212" s="176" t="s">
        <v>1</v>
      </c>
      <c r="F212" s="177" t="s">
        <v>1552</v>
      </c>
      <c r="H212" s="178">
        <v>1.26</v>
      </c>
      <c r="L212" s="175"/>
      <c r="M212" s="179"/>
      <c r="N212" s="180"/>
      <c r="O212" s="180"/>
      <c r="P212" s="180"/>
      <c r="Q212" s="180"/>
      <c r="R212" s="180"/>
      <c r="S212" s="180"/>
      <c r="T212" s="181"/>
      <c r="AT212" s="176" t="s">
        <v>186</v>
      </c>
      <c r="AU212" s="176" t="s">
        <v>80</v>
      </c>
      <c r="AV212" s="174" t="s">
        <v>80</v>
      </c>
      <c r="AW212" s="174" t="s">
        <v>29</v>
      </c>
      <c r="AX212" s="174" t="s">
        <v>72</v>
      </c>
      <c r="AY212" s="176" t="s">
        <v>176</v>
      </c>
    </row>
    <row r="213" spans="2:51" s="182" customFormat="1" ht="12">
      <c r="B213" s="183"/>
      <c r="D213" s="105" t="s">
        <v>186</v>
      </c>
      <c r="E213" s="184" t="s">
        <v>1</v>
      </c>
      <c r="F213" s="185" t="s">
        <v>191</v>
      </c>
      <c r="H213" s="186">
        <v>1.26</v>
      </c>
      <c r="L213" s="183"/>
      <c r="M213" s="187"/>
      <c r="N213" s="188"/>
      <c r="O213" s="188"/>
      <c r="P213" s="188"/>
      <c r="Q213" s="188"/>
      <c r="R213" s="188"/>
      <c r="S213" s="188"/>
      <c r="T213" s="189"/>
      <c r="AT213" s="184" t="s">
        <v>186</v>
      </c>
      <c r="AU213" s="184" t="s">
        <v>80</v>
      </c>
      <c r="AV213" s="182" t="s">
        <v>86</v>
      </c>
      <c r="AW213" s="182" t="s">
        <v>29</v>
      </c>
      <c r="AX213" s="182" t="s">
        <v>76</v>
      </c>
      <c r="AY213" s="184" t="s">
        <v>176</v>
      </c>
    </row>
    <row r="214" spans="2:63" s="79" customFormat="1" ht="22.7" customHeight="1">
      <c r="B214" s="80"/>
      <c r="D214" s="81" t="s">
        <v>71</v>
      </c>
      <c r="E214" s="90" t="s">
        <v>86</v>
      </c>
      <c r="F214" s="90" t="s">
        <v>255</v>
      </c>
      <c r="J214" s="91">
        <f>BK214</f>
        <v>0</v>
      </c>
      <c r="L214" s="80"/>
      <c r="M214" s="84"/>
      <c r="N214" s="85"/>
      <c r="O214" s="85"/>
      <c r="P214" s="86">
        <f>SUM(P215:P240)</f>
        <v>0</v>
      </c>
      <c r="Q214" s="85"/>
      <c r="R214" s="86">
        <f>SUM(R215:R240)</f>
        <v>0</v>
      </c>
      <c r="S214" s="85"/>
      <c r="T214" s="87">
        <f>SUM(T215:T240)</f>
        <v>0</v>
      </c>
      <c r="AR214" s="81" t="s">
        <v>76</v>
      </c>
      <c r="AT214" s="88" t="s">
        <v>71</v>
      </c>
      <c r="AU214" s="88" t="s">
        <v>76</v>
      </c>
      <c r="AY214" s="81" t="s">
        <v>176</v>
      </c>
      <c r="BK214" s="89">
        <f>SUM(BK215:BK240)</f>
        <v>0</v>
      </c>
    </row>
    <row r="215" spans="1:65" s="15" customFormat="1" ht="24.2" customHeight="1">
      <c r="A215" s="12"/>
      <c r="B215" s="13"/>
      <c r="C215" s="92" t="s">
        <v>307</v>
      </c>
      <c r="D215" s="92" t="s">
        <v>178</v>
      </c>
      <c r="E215" s="93" t="s">
        <v>257</v>
      </c>
      <c r="F215" s="94" t="s">
        <v>258</v>
      </c>
      <c r="G215" s="95" t="s">
        <v>259</v>
      </c>
      <c r="H215" s="96">
        <v>5</v>
      </c>
      <c r="I215" s="1">
        <v>0</v>
      </c>
      <c r="J215" s="97">
        <f>ROUND(I215*H215,2)</f>
        <v>0</v>
      </c>
      <c r="K215" s="94" t="s">
        <v>182</v>
      </c>
      <c r="L215" s="13"/>
      <c r="M215" s="98" t="s">
        <v>1</v>
      </c>
      <c r="N215" s="99" t="s">
        <v>37</v>
      </c>
      <c r="O215" s="100"/>
      <c r="P215" s="101">
        <f>O215*H215</f>
        <v>0</v>
      </c>
      <c r="Q215" s="101">
        <v>0</v>
      </c>
      <c r="R215" s="101">
        <f>Q215*H215</f>
        <v>0</v>
      </c>
      <c r="S215" s="101">
        <v>0</v>
      </c>
      <c r="T215" s="102">
        <f>S215*H215</f>
        <v>0</v>
      </c>
      <c r="U215" s="12"/>
      <c r="V215" s="12"/>
      <c r="W215" s="12"/>
      <c r="X215" s="12"/>
      <c r="Y215" s="12"/>
      <c r="Z215" s="12"/>
      <c r="AA215" s="12"/>
      <c r="AB215" s="12"/>
      <c r="AC215" s="12"/>
      <c r="AD215" s="12"/>
      <c r="AE215" s="12"/>
      <c r="AR215" s="103" t="s">
        <v>86</v>
      </c>
      <c r="AT215" s="103" t="s">
        <v>178</v>
      </c>
      <c r="AU215" s="103" t="s">
        <v>80</v>
      </c>
      <c r="AY215" s="5" t="s">
        <v>176</v>
      </c>
      <c r="BE215" s="104">
        <f>IF(N215="základní",J215,0)</f>
        <v>0</v>
      </c>
      <c r="BF215" s="104">
        <f>IF(N215="snížená",J215,0)</f>
        <v>0</v>
      </c>
      <c r="BG215" s="104">
        <f>IF(N215="zákl. přenesená",J215,0)</f>
        <v>0</v>
      </c>
      <c r="BH215" s="104">
        <f>IF(N215="sníž. přenesená",J215,0)</f>
        <v>0</v>
      </c>
      <c r="BI215" s="104">
        <f>IF(N215="nulová",J215,0)</f>
        <v>0</v>
      </c>
      <c r="BJ215" s="5" t="s">
        <v>76</v>
      </c>
      <c r="BK215" s="104">
        <f>ROUND(I215*H215,2)</f>
        <v>0</v>
      </c>
      <c r="BL215" s="5" t="s">
        <v>86</v>
      </c>
      <c r="BM215" s="103" t="s">
        <v>310</v>
      </c>
    </row>
    <row r="216" spans="2:51" s="167" customFormat="1" ht="12">
      <c r="B216" s="168"/>
      <c r="D216" s="105" t="s">
        <v>186</v>
      </c>
      <c r="E216" s="169" t="s">
        <v>1</v>
      </c>
      <c r="F216" s="170" t="s">
        <v>1553</v>
      </c>
      <c r="H216" s="169" t="s">
        <v>1</v>
      </c>
      <c r="L216" s="168"/>
      <c r="M216" s="171"/>
      <c r="N216" s="172"/>
      <c r="O216" s="172"/>
      <c r="P216" s="172"/>
      <c r="Q216" s="172"/>
      <c r="R216" s="172"/>
      <c r="S216" s="172"/>
      <c r="T216" s="173"/>
      <c r="AT216" s="169" t="s">
        <v>186</v>
      </c>
      <c r="AU216" s="169" t="s">
        <v>80</v>
      </c>
      <c r="AV216" s="167" t="s">
        <v>76</v>
      </c>
      <c r="AW216" s="167" t="s">
        <v>29</v>
      </c>
      <c r="AX216" s="167" t="s">
        <v>72</v>
      </c>
      <c r="AY216" s="169" t="s">
        <v>176</v>
      </c>
    </row>
    <row r="217" spans="2:51" s="167" customFormat="1" ht="12">
      <c r="B217" s="168"/>
      <c r="D217" s="105" t="s">
        <v>186</v>
      </c>
      <c r="E217" s="169" t="s">
        <v>1</v>
      </c>
      <c r="F217" s="170" t="s">
        <v>1536</v>
      </c>
      <c r="H217" s="169" t="s">
        <v>1</v>
      </c>
      <c r="L217" s="168"/>
      <c r="M217" s="171"/>
      <c r="N217" s="172"/>
      <c r="O217" s="172"/>
      <c r="P217" s="172"/>
      <c r="Q217" s="172"/>
      <c r="R217" s="172"/>
      <c r="S217" s="172"/>
      <c r="T217" s="173"/>
      <c r="AT217" s="169" t="s">
        <v>186</v>
      </c>
      <c r="AU217" s="169" t="s">
        <v>80</v>
      </c>
      <c r="AV217" s="167" t="s">
        <v>76</v>
      </c>
      <c r="AW217" s="167" t="s">
        <v>29</v>
      </c>
      <c r="AX217" s="167" t="s">
        <v>72</v>
      </c>
      <c r="AY217" s="169" t="s">
        <v>176</v>
      </c>
    </row>
    <row r="218" spans="2:51" s="174" customFormat="1" ht="12">
      <c r="B218" s="175"/>
      <c r="D218" s="105" t="s">
        <v>186</v>
      </c>
      <c r="E218" s="176" t="s">
        <v>1</v>
      </c>
      <c r="F218" s="177" t="s">
        <v>89</v>
      </c>
      <c r="H218" s="178">
        <v>5</v>
      </c>
      <c r="L218" s="175"/>
      <c r="M218" s="179"/>
      <c r="N218" s="180"/>
      <c r="O218" s="180"/>
      <c r="P218" s="180"/>
      <c r="Q218" s="180"/>
      <c r="R218" s="180"/>
      <c r="S218" s="180"/>
      <c r="T218" s="181"/>
      <c r="AT218" s="176" t="s">
        <v>186</v>
      </c>
      <c r="AU218" s="176" t="s">
        <v>80</v>
      </c>
      <c r="AV218" s="174" t="s">
        <v>80</v>
      </c>
      <c r="AW218" s="174" t="s">
        <v>29</v>
      </c>
      <c r="AX218" s="174" t="s">
        <v>72</v>
      </c>
      <c r="AY218" s="176" t="s">
        <v>176</v>
      </c>
    </row>
    <row r="219" spans="2:51" s="182" customFormat="1" ht="12">
      <c r="B219" s="183"/>
      <c r="D219" s="105" t="s">
        <v>186</v>
      </c>
      <c r="E219" s="184" t="s">
        <v>1</v>
      </c>
      <c r="F219" s="185" t="s">
        <v>191</v>
      </c>
      <c r="H219" s="186">
        <v>5</v>
      </c>
      <c r="L219" s="183"/>
      <c r="M219" s="187"/>
      <c r="N219" s="188"/>
      <c r="O219" s="188"/>
      <c r="P219" s="188"/>
      <c r="Q219" s="188"/>
      <c r="R219" s="188"/>
      <c r="S219" s="188"/>
      <c r="T219" s="189"/>
      <c r="AT219" s="184" t="s">
        <v>186</v>
      </c>
      <c r="AU219" s="184" t="s">
        <v>80</v>
      </c>
      <c r="AV219" s="182" t="s">
        <v>86</v>
      </c>
      <c r="AW219" s="182" t="s">
        <v>29</v>
      </c>
      <c r="AX219" s="182" t="s">
        <v>76</v>
      </c>
      <c r="AY219" s="184" t="s">
        <v>176</v>
      </c>
    </row>
    <row r="220" spans="1:65" s="15" customFormat="1" ht="21.75" customHeight="1">
      <c r="A220" s="12"/>
      <c r="B220" s="13"/>
      <c r="C220" s="190" t="s">
        <v>245</v>
      </c>
      <c r="D220" s="190" t="s">
        <v>265</v>
      </c>
      <c r="E220" s="191" t="s">
        <v>1554</v>
      </c>
      <c r="F220" s="192" t="s">
        <v>1555</v>
      </c>
      <c r="G220" s="193" t="s">
        <v>259</v>
      </c>
      <c r="H220" s="194">
        <v>5</v>
      </c>
      <c r="I220" s="2">
        <v>0</v>
      </c>
      <c r="J220" s="195">
        <f>ROUND(I220*H220,2)</f>
        <v>0</v>
      </c>
      <c r="K220" s="192" t="s">
        <v>182</v>
      </c>
      <c r="L220" s="196"/>
      <c r="M220" s="197" t="s">
        <v>1</v>
      </c>
      <c r="N220" s="198" t="s">
        <v>37</v>
      </c>
      <c r="O220" s="100"/>
      <c r="P220" s="101">
        <f>O220*H220</f>
        <v>0</v>
      </c>
      <c r="Q220" s="101">
        <v>0</v>
      </c>
      <c r="R220" s="101">
        <f>Q220*H220</f>
        <v>0</v>
      </c>
      <c r="S220" s="101">
        <v>0</v>
      </c>
      <c r="T220" s="102">
        <f>S220*H220</f>
        <v>0</v>
      </c>
      <c r="U220" s="12"/>
      <c r="V220" s="12"/>
      <c r="W220" s="12"/>
      <c r="X220" s="12"/>
      <c r="Y220" s="12"/>
      <c r="Z220" s="12"/>
      <c r="AA220" s="12"/>
      <c r="AB220" s="12"/>
      <c r="AC220" s="12"/>
      <c r="AD220" s="12"/>
      <c r="AE220" s="12"/>
      <c r="AR220" s="103" t="s">
        <v>98</v>
      </c>
      <c r="AT220" s="103" t="s">
        <v>265</v>
      </c>
      <c r="AU220" s="103" t="s">
        <v>80</v>
      </c>
      <c r="AY220" s="5" t="s">
        <v>176</v>
      </c>
      <c r="BE220" s="104">
        <f>IF(N220="základní",J220,0)</f>
        <v>0</v>
      </c>
      <c r="BF220" s="104">
        <f>IF(N220="snížená",J220,0)</f>
        <v>0</v>
      </c>
      <c r="BG220" s="104">
        <f>IF(N220="zákl. přenesená",J220,0)</f>
        <v>0</v>
      </c>
      <c r="BH220" s="104">
        <f>IF(N220="sníž. přenesená",J220,0)</f>
        <v>0</v>
      </c>
      <c r="BI220" s="104">
        <f>IF(N220="nulová",J220,0)</f>
        <v>0</v>
      </c>
      <c r="BJ220" s="5" t="s">
        <v>76</v>
      </c>
      <c r="BK220" s="104">
        <f>ROUND(I220*H220,2)</f>
        <v>0</v>
      </c>
      <c r="BL220" s="5" t="s">
        <v>86</v>
      </c>
      <c r="BM220" s="103" t="s">
        <v>329</v>
      </c>
    </row>
    <row r="221" spans="1:65" s="15" customFormat="1" ht="24.2" customHeight="1">
      <c r="A221" s="12"/>
      <c r="B221" s="13"/>
      <c r="C221" s="92" t="s">
        <v>331</v>
      </c>
      <c r="D221" s="92" t="s">
        <v>178</v>
      </c>
      <c r="E221" s="93" t="s">
        <v>1556</v>
      </c>
      <c r="F221" s="94" t="s">
        <v>1557</v>
      </c>
      <c r="G221" s="95" t="s">
        <v>181</v>
      </c>
      <c r="H221" s="96">
        <v>14.443</v>
      </c>
      <c r="I221" s="1">
        <v>0</v>
      </c>
      <c r="J221" s="97">
        <f>ROUND(I221*H221,2)</f>
        <v>0</v>
      </c>
      <c r="K221" s="94" t="s">
        <v>182</v>
      </c>
      <c r="L221" s="13"/>
      <c r="M221" s="98" t="s">
        <v>1</v>
      </c>
      <c r="N221" s="99" t="s">
        <v>37</v>
      </c>
      <c r="O221" s="100"/>
      <c r="P221" s="101">
        <f>O221*H221</f>
        <v>0</v>
      </c>
      <c r="Q221" s="101">
        <v>0</v>
      </c>
      <c r="R221" s="101">
        <f>Q221*H221</f>
        <v>0</v>
      </c>
      <c r="S221" s="101">
        <v>0</v>
      </c>
      <c r="T221" s="102">
        <f>S221*H221</f>
        <v>0</v>
      </c>
      <c r="U221" s="12"/>
      <c r="V221" s="12"/>
      <c r="W221" s="12"/>
      <c r="X221" s="12"/>
      <c r="Y221" s="12"/>
      <c r="Z221" s="12"/>
      <c r="AA221" s="12"/>
      <c r="AB221" s="12"/>
      <c r="AC221" s="12"/>
      <c r="AD221" s="12"/>
      <c r="AE221" s="12"/>
      <c r="AR221" s="103" t="s">
        <v>86</v>
      </c>
      <c r="AT221" s="103" t="s">
        <v>178</v>
      </c>
      <c r="AU221" s="103" t="s">
        <v>80</v>
      </c>
      <c r="AY221" s="5" t="s">
        <v>176</v>
      </c>
      <c r="BE221" s="104">
        <f>IF(N221="základní",J221,0)</f>
        <v>0</v>
      </c>
      <c r="BF221" s="104">
        <f>IF(N221="snížená",J221,0)</f>
        <v>0</v>
      </c>
      <c r="BG221" s="104">
        <f>IF(N221="zákl. přenesená",J221,0)</f>
        <v>0</v>
      </c>
      <c r="BH221" s="104">
        <f>IF(N221="sníž. přenesená",J221,0)</f>
        <v>0</v>
      </c>
      <c r="BI221" s="104">
        <f>IF(N221="nulová",J221,0)</f>
        <v>0</v>
      </c>
      <c r="BJ221" s="5" t="s">
        <v>76</v>
      </c>
      <c r="BK221" s="104">
        <f>ROUND(I221*H221,2)</f>
        <v>0</v>
      </c>
      <c r="BL221" s="5" t="s">
        <v>86</v>
      </c>
      <c r="BM221" s="103" t="s">
        <v>334</v>
      </c>
    </row>
    <row r="222" spans="2:51" s="167" customFormat="1" ht="12">
      <c r="B222" s="168"/>
      <c r="D222" s="105" t="s">
        <v>186</v>
      </c>
      <c r="E222" s="169" t="s">
        <v>1</v>
      </c>
      <c r="F222" s="170" t="s">
        <v>1510</v>
      </c>
      <c r="H222" s="169" t="s">
        <v>1</v>
      </c>
      <c r="L222" s="168"/>
      <c r="M222" s="171"/>
      <c r="N222" s="172"/>
      <c r="O222" s="172"/>
      <c r="P222" s="172"/>
      <c r="Q222" s="172"/>
      <c r="R222" s="172"/>
      <c r="S222" s="172"/>
      <c r="T222" s="173"/>
      <c r="AT222" s="169" t="s">
        <v>186</v>
      </c>
      <c r="AU222" s="169" t="s">
        <v>80</v>
      </c>
      <c r="AV222" s="167" t="s">
        <v>76</v>
      </c>
      <c r="AW222" s="167" t="s">
        <v>29</v>
      </c>
      <c r="AX222" s="167" t="s">
        <v>72</v>
      </c>
      <c r="AY222" s="169" t="s">
        <v>176</v>
      </c>
    </row>
    <row r="223" spans="2:51" s="167" customFormat="1" ht="12">
      <c r="B223" s="168"/>
      <c r="D223" s="105" t="s">
        <v>186</v>
      </c>
      <c r="E223" s="169" t="s">
        <v>1</v>
      </c>
      <c r="F223" s="170" t="s">
        <v>1558</v>
      </c>
      <c r="H223" s="169" t="s">
        <v>1</v>
      </c>
      <c r="L223" s="168"/>
      <c r="M223" s="171"/>
      <c r="N223" s="172"/>
      <c r="O223" s="172"/>
      <c r="P223" s="172"/>
      <c r="Q223" s="172"/>
      <c r="R223" s="172"/>
      <c r="S223" s="172"/>
      <c r="T223" s="173"/>
      <c r="AT223" s="169" t="s">
        <v>186</v>
      </c>
      <c r="AU223" s="169" t="s">
        <v>80</v>
      </c>
      <c r="AV223" s="167" t="s">
        <v>76</v>
      </c>
      <c r="AW223" s="167" t="s">
        <v>29</v>
      </c>
      <c r="AX223" s="167" t="s">
        <v>72</v>
      </c>
      <c r="AY223" s="169" t="s">
        <v>176</v>
      </c>
    </row>
    <row r="224" spans="2:51" s="174" customFormat="1" ht="12">
      <c r="B224" s="175"/>
      <c r="D224" s="105" t="s">
        <v>186</v>
      </c>
      <c r="E224" s="176" t="s">
        <v>1</v>
      </c>
      <c r="F224" s="177" t="s">
        <v>1559</v>
      </c>
      <c r="H224" s="178">
        <v>14.443</v>
      </c>
      <c r="L224" s="175"/>
      <c r="M224" s="179"/>
      <c r="N224" s="180"/>
      <c r="O224" s="180"/>
      <c r="P224" s="180"/>
      <c r="Q224" s="180"/>
      <c r="R224" s="180"/>
      <c r="S224" s="180"/>
      <c r="T224" s="181"/>
      <c r="AT224" s="176" t="s">
        <v>186</v>
      </c>
      <c r="AU224" s="176" t="s">
        <v>80</v>
      </c>
      <c r="AV224" s="174" t="s">
        <v>80</v>
      </c>
      <c r="AW224" s="174" t="s">
        <v>29</v>
      </c>
      <c r="AX224" s="174" t="s">
        <v>72</v>
      </c>
      <c r="AY224" s="176" t="s">
        <v>176</v>
      </c>
    </row>
    <row r="225" spans="2:51" s="182" customFormat="1" ht="12">
      <c r="B225" s="183"/>
      <c r="D225" s="105" t="s">
        <v>186</v>
      </c>
      <c r="E225" s="184" t="s">
        <v>1</v>
      </c>
      <c r="F225" s="185" t="s">
        <v>191</v>
      </c>
      <c r="H225" s="186">
        <v>14.443</v>
      </c>
      <c r="L225" s="183"/>
      <c r="M225" s="187"/>
      <c r="N225" s="188"/>
      <c r="O225" s="188"/>
      <c r="P225" s="188"/>
      <c r="Q225" s="188"/>
      <c r="R225" s="188"/>
      <c r="S225" s="188"/>
      <c r="T225" s="189"/>
      <c r="AT225" s="184" t="s">
        <v>186</v>
      </c>
      <c r="AU225" s="184" t="s">
        <v>80</v>
      </c>
      <c r="AV225" s="182" t="s">
        <v>86</v>
      </c>
      <c r="AW225" s="182" t="s">
        <v>29</v>
      </c>
      <c r="AX225" s="182" t="s">
        <v>76</v>
      </c>
      <c r="AY225" s="184" t="s">
        <v>176</v>
      </c>
    </row>
    <row r="226" spans="1:65" s="15" customFormat="1" ht="16.5" customHeight="1">
      <c r="A226" s="12"/>
      <c r="B226" s="13"/>
      <c r="C226" s="92" t="s">
        <v>252</v>
      </c>
      <c r="D226" s="92" t="s">
        <v>178</v>
      </c>
      <c r="E226" s="93" t="s">
        <v>1560</v>
      </c>
      <c r="F226" s="94" t="s">
        <v>1561</v>
      </c>
      <c r="G226" s="95" t="s">
        <v>185</v>
      </c>
      <c r="H226" s="96">
        <v>0.631</v>
      </c>
      <c r="I226" s="1">
        <v>0</v>
      </c>
      <c r="J226" s="97">
        <f>ROUND(I226*H226,2)</f>
        <v>0</v>
      </c>
      <c r="K226" s="94" t="s">
        <v>182</v>
      </c>
      <c r="L226" s="13"/>
      <c r="M226" s="98" t="s">
        <v>1</v>
      </c>
      <c r="N226" s="99" t="s">
        <v>37</v>
      </c>
      <c r="O226" s="100"/>
      <c r="P226" s="101">
        <f>O226*H226</f>
        <v>0</v>
      </c>
      <c r="Q226" s="101">
        <v>0</v>
      </c>
      <c r="R226" s="101">
        <f>Q226*H226</f>
        <v>0</v>
      </c>
      <c r="S226" s="101">
        <v>0</v>
      </c>
      <c r="T226" s="102">
        <f>S226*H226</f>
        <v>0</v>
      </c>
      <c r="U226" s="12"/>
      <c r="V226" s="12"/>
      <c r="W226" s="12"/>
      <c r="X226" s="12"/>
      <c r="Y226" s="12"/>
      <c r="Z226" s="12"/>
      <c r="AA226" s="12"/>
      <c r="AB226" s="12"/>
      <c r="AC226" s="12"/>
      <c r="AD226" s="12"/>
      <c r="AE226" s="12"/>
      <c r="AR226" s="103" t="s">
        <v>86</v>
      </c>
      <c r="AT226" s="103" t="s">
        <v>178</v>
      </c>
      <c r="AU226" s="103" t="s">
        <v>80</v>
      </c>
      <c r="AY226" s="5" t="s">
        <v>176</v>
      </c>
      <c r="BE226" s="104">
        <f>IF(N226="základní",J226,0)</f>
        <v>0</v>
      </c>
      <c r="BF226" s="104">
        <f>IF(N226="snížená",J226,0)</f>
        <v>0</v>
      </c>
      <c r="BG226" s="104">
        <f>IF(N226="zákl. přenesená",J226,0)</f>
        <v>0</v>
      </c>
      <c r="BH226" s="104">
        <f>IF(N226="sníž. přenesená",J226,0)</f>
        <v>0</v>
      </c>
      <c r="BI226" s="104">
        <f>IF(N226="nulová",J226,0)</f>
        <v>0</v>
      </c>
      <c r="BJ226" s="5" t="s">
        <v>76</v>
      </c>
      <c r="BK226" s="104">
        <f>ROUND(I226*H226,2)</f>
        <v>0</v>
      </c>
      <c r="BL226" s="5" t="s">
        <v>86</v>
      </c>
      <c r="BM226" s="103" t="s">
        <v>337</v>
      </c>
    </row>
    <row r="227" spans="2:51" s="167" customFormat="1" ht="12">
      <c r="B227" s="168"/>
      <c r="D227" s="105" t="s">
        <v>186</v>
      </c>
      <c r="E227" s="169" t="s">
        <v>1</v>
      </c>
      <c r="F227" s="170" t="s">
        <v>1510</v>
      </c>
      <c r="H227" s="169" t="s">
        <v>1</v>
      </c>
      <c r="L227" s="168"/>
      <c r="M227" s="171"/>
      <c r="N227" s="172"/>
      <c r="O227" s="172"/>
      <c r="P227" s="172"/>
      <c r="Q227" s="172"/>
      <c r="R227" s="172"/>
      <c r="S227" s="172"/>
      <c r="T227" s="173"/>
      <c r="AT227" s="169" t="s">
        <v>186</v>
      </c>
      <c r="AU227" s="169" t="s">
        <v>80</v>
      </c>
      <c r="AV227" s="167" t="s">
        <v>76</v>
      </c>
      <c r="AW227" s="167" t="s">
        <v>29</v>
      </c>
      <c r="AX227" s="167" t="s">
        <v>72</v>
      </c>
      <c r="AY227" s="169" t="s">
        <v>176</v>
      </c>
    </row>
    <row r="228" spans="2:51" s="167" customFormat="1" ht="12">
      <c r="B228" s="168"/>
      <c r="D228" s="105" t="s">
        <v>186</v>
      </c>
      <c r="E228" s="169" t="s">
        <v>1</v>
      </c>
      <c r="F228" s="170" t="s">
        <v>1562</v>
      </c>
      <c r="H228" s="169" t="s">
        <v>1</v>
      </c>
      <c r="L228" s="168"/>
      <c r="M228" s="171"/>
      <c r="N228" s="172"/>
      <c r="O228" s="172"/>
      <c r="P228" s="172"/>
      <c r="Q228" s="172"/>
      <c r="R228" s="172"/>
      <c r="S228" s="172"/>
      <c r="T228" s="173"/>
      <c r="AT228" s="169" t="s">
        <v>186</v>
      </c>
      <c r="AU228" s="169" t="s">
        <v>80</v>
      </c>
      <c r="AV228" s="167" t="s">
        <v>76</v>
      </c>
      <c r="AW228" s="167" t="s">
        <v>29</v>
      </c>
      <c r="AX228" s="167" t="s">
        <v>72</v>
      </c>
      <c r="AY228" s="169" t="s">
        <v>176</v>
      </c>
    </row>
    <row r="229" spans="2:51" s="174" customFormat="1" ht="12">
      <c r="B229" s="175"/>
      <c r="D229" s="105" t="s">
        <v>186</v>
      </c>
      <c r="E229" s="176" t="s">
        <v>1</v>
      </c>
      <c r="F229" s="177" t="s">
        <v>1563</v>
      </c>
      <c r="H229" s="178">
        <v>0.432</v>
      </c>
      <c r="L229" s="175"/>
      <c r="M229" s="179"/>
      <c r="N229" s="180"/>
      <c r="O229" s="180"/>
      <c r="P229" s="180"/>
      <c r="Q229" s="180"/>
      <c r="R229" s="180"/>
      <c r="S229" s="180"/>
      <c r="T229" s="181"/>
      <c r="AT229" s="176" t="s">
        <v>186</v>
      </c>
      <c r="AU229" s="176" t="s">
        <v>80</v>
      </c>
      <c r="AV229" s="174" t="s">
        <v>80</v>
      </c>
      <c r="AW229" s="174" t="s">
        <v>29</v>
      </c>
      <c r="AX229" s="174" t="s">
        <v>72</v>
      </c>
      <c r="AY229" s="176" t="s">
        <v>176</v>
      </c>
    </row>
    <row r="230" spans="2:51" s="167" customFormat="1" ht="12">
      <c r="B230" s="168"/>
      <c r="D230" s="105" t="s">
        <v>186</v>
      </c>
      <c r="E230" s="169" t="s">
        <v>1</v>
      </c>
      <c r="F230" s="170" t="s">
        <v>1564</v>
      </c>
      <c r="H230" s="169" t="s">
        <v>1</v>
      </c>
      <c r="L230" s="168"/>
      <c r="M230" s="171"/>
      <c r="N230" s="172"/>
      <c r="O230" s="172"/>
      <c r="P230" s="172"/>
      <c r="Q230" s="172"/>
      <c r="R230" s="172"/>
      <c r="S230" s="172"/>
      <c r="T230" s="173"/>
      <c r="AT230" s="169" t="s">
        <v>186</v>
      </c>
      <c r="AU230" s="169" t="s">
        <v>80</v>
      </c>
      <c r="AV230" s="167" t="s">
        <v>76</v>
      </c>
      <c r="AW230" s="167" t="s">
        <v>29</v>
      </c>
      <c r="AX230" s="167" t="s">
        <v>72</v>
      </c>
      <c r="AY230" s="169" t="s">
        <v>176</v>
      </c>
    </row>
    <row r="231" spans="2:51" s="174" customFormat="1" ht="12">
      <c r="B231" s="175"/>
      <c r="D231" s="105" t="s">
        <v>186</v>
      </c>
      <c r="E231" s="176" t="s">
        <v>1</v>
      </c>
      <c r="F231" s="177" t="s">
        <v>1565</v>
      </c>
      <c r="H231" s="178">
        <v>0.199</v>
      </c>
      <c r="L231" s="175"/>
      <c r="M231" s="179"/>
      <c r="N231" s="180"/>
      <c r="O231" s="180"/>
      <c r="P231" s="180"/>
      <c r="Q231" s="180"/>
      <c r="R231" s="180"/>
      <c r="S231" s="180"/>
      <c r="T231" s="181"/>
      <c r="AT231" s="176" t="s">
        <v>186</v>
      </c>
      <c r="AU231" s="176" t="s">
        <v>80</v>
      </c>
      <c r="AV231" s="174" t="s">
        <v>80</v>
      </c>
      <c r="AW231" s="174" t="s">
        <v>29</v>
      </c>
      <c r="AX231" s="174" t="s">
        <v>72</v>
      </c>
      <c r="AY231" s="176" t="s">
        <v>176</v>
      </c>
    </row>
    <row r="232" spans="2:51" s="182" customFormat="1" ht="12">
      <c r="B232" s="183"/>
      <c r="D232" s="105" t="s">
        <v>186</v>
      </c>
      <c r="E232" s="184" t="s">
        <v>1</v>
      </c>
      <c r="F232" s="185" t="s">
        <v>191</v>
      </c>
      <c r="H232" s="186">
        <v>0.631</v>
      </c>
      <c r="L232" s="183"/>
      <c r="M232" s="187"/>
      <c r="N232" s="188"/>
      <c r="O232" s="188"/>
      <c r="P232" s="188"/>
      <c r="Q232" s="188"/>
      <c r="R232" s="188"/>
      <c r="S232" s="188"/>
      <c r="T232" s="189"/>
      <c r="AT232" s="184" t="s">
        <v>186</v>
      </c>
      <c r="AU232" s="184" t="s">
        <v>80</v>
      </c>
      <c r="AV232" s="182" t="s">
        <v>86</v>
      </c>
      <c r="AW232" s="182" t="s">
        <v>29</v>
      </c>
      <c r="AX232" s="182" t="s">
        <v>76</v>
      </c>
      <c r="AY232" s="184" t="s">
        <v>176</v>
      </c>
    </row>
    <row r="233" spans="1:65" s="15" customFormat="1" ht="16.5" customHeight="1">
      <c r="A233" s="12"/>
      <c r="B233" s="13"/>
      <c r="C233" s="92" t="s">
        <v>7</v>
      </c>
      <c r="D233" s="92" t="s">
        <v>178</v>
      </c>
      <c r="E233" s="93" t="s">
        <v>1566</v>
      </c>
      <c r="F233" s="94" t="s">
        <v>1567</v>
      </c>
      <c r="G233" s="95" t="s">
        <v>181</v>
      </c>
      <c r="H233" s="96">
        <v>2.88</v>
      </c>
      <c r="I233" s="1">
        <v>0</v>
      </c>
      <c r="J233" s="97">
        <f>ROUND(I233*H233,2)</f>
        <v>0</v>
      </c>
      <c r="K233" s="94" t="s">
        <v>182</v>
      </c>
      <c r="L233" s="13"/>
      <c r="M233" s="98" t="s">
        <v>1</v>
      </c>
      <c r="N233" s="99" t="s">
        <v>37</v>
      </c>
      <c r="O233" s="100"/>
      <c r="P233" s="101">
        <f>O233*H233</f>
        <v>0</v>
      </c>
      <c r="Q233" s="101">
        <v>0</v>
      </c>
      <c r="R233" s="101">
        <f>Q233*H233</f>
        <v>0</v>
      </c>
      <c r="S233" s="101">
        <v>0</v>
      </c>
      <c r="T233" s="102">
        <f>S233*H233</f>
        <v>0</v>
      </c>
      <c r="U233" s="12"/>
      <c r="V233" s="12"/>
      <c r="W233" s="12"/>
      <c r="X233" s="12"/>
      <c r="Y233" s="12"/>
      <c r="Z233" s="12"/>
      <c r="AA233" s="12"/>
      <c r="AB233" s="12"/>
      <c r="AC233" s="12"/>
      <c r="AD233" s="12"/>
      <c r="AE233" s="12"/>
      <c r="AR233" s="103" t="s">
        <v>86</v>
      </c>
      <c r="AT233" s="103" t="s">
        <v>178</v>
      </c>
      <c r="AU233" s="103" t="s">
        <v>80</v>
      </c>
      <c r="AY233" s="5" t="s">
        <v>176</v>
      </c>
      <c r="BE233" s="104">
        <f>IF(N233="základní",J233,0)</f>
        <v>0</v>
      </c>
      <c r="BF233" s="104">
        <f>IF(N233="snížená",J233,0)</f>
        <v>0</v>
      </c>
      <c r="BG233" s="104">
        <f>IF(N233="zákl. přenesená",J233,0)</f>
        <v>0</v>
      </c>
      <c r="BH233" s="104">
        <f>IF(N233="sníž. přenesená",J233,0)</f>
        <v>0</v>
      </c>
      <c r="BI233" s="104">
        <f>IF(N233="nulová",J233,0)</f>
        <v>0</v>
      </c>
      <c r="BJ233" s="5" t="s">
        <v>76</v>
      </c>
      <c r="BK233" s="104">
        <f>ROUND(I233*H233,2)</f>
        <v>0</v>
      </c>
      <c r="BL233" s="5" t="s">
        <v>86</v>
      </c>
      <c r="BM233" s="103" t="s">
        <v>343</v>
      </c>
    </row>
    <row r="234" spans="2:51" s="167" customFormat="1" ht="12">
      <c r="B234" s="168"/>
      <c r="D234" s="105" t="s">
        <v>186</v>
      </c>
      <c r="E234" s="169" t="s">
        <v>1</v>
      </c>
      <c r="F234" s="170" t="s">
        <v>1510</v>
      </c>
      <c r="H234" s="169" t="s">
        <v>1</v>
      </c>
      <c r="L234" s="168"/>
      <c r="M234" s="171"/>
      <c r="N234" s="172"/>
      <c r="O234" s="172"/>
      <c r="P234" s="172"/>
      <c r="Q234" s="172"/>
      <c r="R234" s="172"/>
      <c r="S234" s="172"/>
      <c r="T234" s="173"/>
      <c r="AT234" s="169" t="s">
        <v>186</v>
      </c>
      <c r="AU234" s="169" t="s">
        <v>80</v>
      </c>
      <c r="AV234" s="167" t="s">
        <v>76</v>
      </c>
      <c r="AW234" s="167" t="s">
        <v>29</v>
      </c>
      <c r="AX234" s="167" t="s">
        <v>72</v>
      </c>
      <c r="AY234" s="169" t="s">
        <v>176</v>
      </c>
    </row>
    <row r="235" spans="2:51" s="174" customFormat="1" ht="12">
      <c r="B235" s="175"/>
      <c r="D235" s="105" t="s">
        <v>186</v>
      </c>
      <c r="E235" s="176" t="s">
        <v>1</v>
      </c>
      <c r="F235" s="177" t="s">
        <v>1568</v>
      </c>
      <c r="H235" s="178">
        <v>2.88</v>
      </c>
      <c r="L235" s="175"/>
      <c r="M235" s="179"/>
      <c r="N235" s="180"/>
      <c r="O235" s="180"/>
      <c r="P235" s="180"/>
      <c r="Q235" s="180"/>
      <c r="R235" s="180"/>
      <c r="S235" s="180"/>
      <c r="T235" s="181"/>
      <c r="AT235" s="176" t="s">
        <v>186</v>
      </c>
      <c r="AU235" s="176" t="s">
        <v>80</v>
      </c>
      <c r="AV235" s="174" t="s">
        <v>80</v>
      </c>
      <c r="AW235" s="174" t="s">
        <v>29</v>
      </c>
      <c r="AX235" s="174" t="s">
        <v>72</v>
      </c>
      <c r="AY235" s="176" t="s">
        <v>176</v>
      </c>
    </row>
    <row r="236" spans="2:51" s="182" customFormat="1" ht="12">
      <c r="B236" s="183"/>
      <c r="D236" s="105" t="s">
        <v>186</v>
      </c>
      <c r="E236" s="184" t="s">
        <v>1</v>
      </c>
      <c r="F236" s="185" t="s">
        <v>191</v>
      </c>
      <c r="H236" s="186">
        <v>2.88</v>
      </c>
      <c r="L236" s="183"/>
      <c r="M236" s="187"/>
      <c r="N236" s="188"/>
      <c r="O236" s="188"/>
      <c r="P236" s="188"/>
      <c r="Q236" s="188"/>
      <c r="R236" s="188"/>
      <c r="S236" s="188"/>
      <c r="T236" s="189"/>
      <c r="AT236" s="184" t="s">
        <v>186</v>
      </c>
      <c r="AU236" s="184" t="s">
        <v>80</v>
      </c>
      <c r="AV236" s="182" t="s">
        <v>86</v>
      </c>
      <c r="AW236" s="182" t="s">
        <v>29</v>
      </c>
      <c r="AX236" s="182" t="s">
        <v>76</v>
      </c>
      <c r="AY236" s="184" t="s">
        <v>176</v>
      </c>
    </row>
    <row r="237" spans="1:65" s="15" customFormat="1" ht="16.5" customHeight="1">
      <c r="A237" s="12"/>
      <c r="B237" s="13"/>
      <c r="C237" s="92" t="s">
        <v>260</v>
      </c>
      <c r="D237" s="92" t="s">
        <v>178</v>
      </c>
      <c r="E237" s="93" t="s">
        <v>1569</v>
      </c>
      <c r="F237" s="94" t="s">
        <v>1570</v>
      </c>
      <c r="G237" s="95" t="s">
        <v>181</v>
      </c>
      <c r="H237" s="96">
        <v>2.88</v>
      </c>
      <c r="I237" s="1">
        <v>0</v>
      </c>
      <c r="J237" s="97">
        <f>ROUND(I237*H237,2)</f>
        <v>0</v>
      </c>
      <c r="K237" s="94" t="s">
        <v>182</v>
      </c>
      <c r="L237" s="13"/>
      <c r="M237" s="98" t="s">
        <v>1</v>
      </c>
      <c r="N237" s="99" t="s">
        <v>37</v>
      </c>
      <c r="O237" s="100"/>
      <c r="P237" s="101">
        <f>O237*H237</f>
        <v>0</v>
      </c>
      <c r="Q237" s="101">
        <v>0</v>
      </c>
      <c r="R237" s="101">
        <f>Q237*H237</f>
        <v>0</v>
      </c>
      <c r="S237" s="101">
        <v>0</v>
      </c>
      <c r="T237" s="102">
        <f>S237*H237</f>
        <v>0</v>
      </c>
      <c r="U237" s="12"/>
      <c r="V237" s="12"/>
      <c r="W237" s="12"/>
      <c r="X237" s="12"/>
      <c r="Y237" s="12"/>
      <c r="Z237" s="12"/>
      <c r="AA237" s="12"/>
      <c r="AB237" s="12"/>
      <c r="AC237" s="12"/>
      <c r="AD237" s="12"/>
      <c r="AE237" s="12"/>
      <c r="AR237" s="103" t="s">
        <v>86</v>
      </c>
      <c r="AT237" s="103" t="s">
        <v>178</v>
      </c>
      <c r="AU237" s="103" t="s">
        <v>80</v>
      </c>
      <c r="AY237" s="5" t="s">
        <v>176</v>
      </c>
      <c r="BE237" s="104">
        <f>IF(N237="základní",J237,0)</f>
        <v>0</v>
      </c>
      <c r="BF237" s="104">
        <f>IF(N237="snížená",J237,0)</f>
        <v>0</v>
      </c>
      <c r="BG237" s="104">
        <f>IF(N237="zákl. přenesená",J237,0)</f>
        <v>0</v>
      </c>
      <c r="BH237" s="104">
        <f>IF(N237="sníž. přenesená",J237,0)</f>
        <v>0</v>
      </c>
      <c r="BI237" s="104">
        <f>IF(N237="nulová",J237,0)</f>
        <v>0</v>
      </c>
      <c r="BJ237" s="5" t="s">
        <v>76</v>
      </c>
      <c r="BK237" s="104">
        <f>ROUND(I237*H237,2)</f>
        <v>0</v>
      </c>
      <c r="BL237" s="5" t="s">
        <v>86</v>
      </c>
      <c r="BM237" s="103" t="s">
        <v>349</v>
      </c>
    </row>
    <row r="238" spans="1:65" s="15" customFormat="1" ht="24.2" customHeight="1">
      <c r="A238" s="12"/>
      <c r="B238" s="13"/>
      <c r="C238" s="92" t="s">
        <v>351</v>
      </c>
      <c r="D238" s="92" t="s">
        <v>178</v>
      </c>
      <c r="E238" s="93" t="s">
        <v>1571</v>
      </c>
      <c r="F238" s="94" t="s">
        <v>1572</v>
      </c>
      <c r="G238" s="95" t="s">
        <v>221</v>
      </c>
      <c r="H238" s="96">
        <v>0.063</v>
      </c>
      <c r="I238" s="1">
        <v>0</v>
      </c>
      <c r="J238" s="97">
        <f>ROUND(I238*H238,2)</f>
        <v>0</v>
      </c>
      <c r="K238" s="94" t="s">
        <v>182</v>
      </c>
      <c r="L238" s="13"/>
      <c r="M238" s="98" t="s">
        <v>1</v>
      </c>
      <c r="N238" s="99" t="s">
        <v>37</v>
      </c>
      <c r="O238" s="100"/>
      <c r="P238" s="101">
        <f>O238*H238</f>
        <v>0</v>
      </c>
      <c r="Q238" s="101">
        <v>0</v>
      </c>
      <c r="R238" s="101">
        <f>Q238*H238</f>
        <v>0</v>
      </c>
      <c r="S238" s="101">
        <v>0</v>
      </c>
      <c r="T238" s="102">
        <f>S238*H238</f>
        <v>0</v>
      </c>
      <c r="U238" s="12"/>
      <c r="V238" s="12"/>
      <c r="W238" s="12"/>
      <c r="X238" s="12"/>
      <c r="Y238" s="12"/>
      <c r="Z238" s="12"/>
      <c r="AA238" s="12"/>
      <c r="AB238" s="12"/>
      <c r="AC238" s="12"/>
      <c r="AD238" s="12"/>
      <c r="AE238" s="12"/>
      <c r="AR238" s="103" t="s">
        <v>86</v>
      </c>
      <c r="AT238" s="103" t="s">
        <v>178</v>
      </c>
      <c r="AU238" s="103" t="s">
        <v>80</v>
      </c>
      <c r="AY238" s="5" t="s">
        <v>176</v>
      </c>
      <c r="BE238" s="104">
        <f>IF(N238="základní",J238,0)</f>
        <v>0</v>
      </c>
      <c r="BF238" s="104">
        <f>IF(N238="snížená",J238,0)</f>
        <v>0</v>
      </c>
      <c r="BG238" s="104">
        <f>IF(N238="zákl. přenesená",J238,0)</f>
        <v>0</v>
      </c>
      <c r="BH238" s="104">
        <f>IF(N238="sníž. přenesená",J238,0)</f>
        <v>0</v>
      </c>
      <c r="BI238" s="104">
        <f>IF(N238="nulová",J238,0)</f>
        <v>0</v>
      </c>
      <c r="BJ238" s="5" t="s">
        <v>76</v>
      </c>
      <c r="BK238" s="104">
        <f>ROUND(I238*H238,2)</f>
        <v>0</v>
      </c>
      <c r="BL238" s="5" t="s">
        <v>86</v>
      </c>
      <c r="BM238" s="103" t="s">
        <v>354</v>
      </c>
    </row>
    <row r="239" spans="2:51" s="174" customFormat="1" ht="12">
      <c r="B239" s="175"/>
      <c r="D239" s="105" t="s">
        <v>186</v>
      </c>
      <c r="E239" s="176" t="s">
        <v>1</v>
      </c>
      <c r="F239" s="177" t="s">
        <v>1573</v>
      </c>
      <c r="H239" s="178">
        <v>0.063</v>
      </c>
      <c r="L239" s="175"/>
      <c r="M239" s="179"/>
      <c r="N239" s="180"/>
      <c r="O239" s="180"/>
      <c r="P239" s="180"/>
      <c r="Q239" s="180"/>
      <c r="R239" s="180"/>
      <c r="S239" s="180"/>
      <c r="T239" s="181"/>
      <c r="AT239" s="176" t="s">
        <v>186</v>
      </c>
      <c r="AU239" s="176" t="s">
        <v>80</v>
      </c>
      <c r="AV239" s="174" t="s">
        <v>80</v>
      </c>
      <c r="AW239" s="174" t="s">
        <v>29</v>
      </c>
      <c r="AX239" s="174" t="s">
        <v>72</v>
      </c>
      <c r="AY239" s="176" t="s">
        <v>176</v>
      </c>
    </row>
    <row r="240" spans="2:51" s="182" customFormat="1" ht="12">
      <c r="B240" s="183"/>
      <c r="D240" s="105" t="s">
        <v>186</v>
      </c>
      <c r="E240" s="184" t="s">
        <v>1</v>
      </c>
      <c r="F240" s="185" t="s">
        <v>191</v>
      </c>
      <c r="H240" s="186">
        <v>0.063</v>
      </c>
      <c r="L240" s="183"/>
      <c r="M240" s="187"/>
      <c r="N240" s="188"/>
      <c r="O240" s="188"/>
      <c r="P240" s="188"/>
      <c r="Q240" s="188"/>
      <c r="R240" s="188"/>
      <c r="S240" s="188"/>
      <c r="T240" s="189"/>
      <c r="AT240" s="184" t="s">
        <v>186</v>
      </c>
      <c r="AU240" s="184" t="s">
        <v>80</v>
      </c>
      <c r="AV240" s="182" t="s">
        <v>86</v>
      </c>
      <c r="AW240" s="182" t="s">
        <v>29</v>
      </c>
      <c r="AX240" s="182" t="s">
        <v>76</v>
      </c>
      <c r="AY240" s="184" t="s">
        <v>176</v>
      </c>
    </row>
    <row r="241" spans="2:63" s="79" customFormat="1" ht="22.7" customHeight="1">
      <c r="B241" s="80"/>
      <c r="D241" s="81" t="s">
        <v>71</v>
      </c>
      <c r="E241" s="90" t="s">
        <v>92</v>
      </c>
      <c r="F241" s="90" t="s">
        <v>269</v>
      </c>
      <c r="J241" s="91">
        <f>BK241</f>
        <v>0</v>
      </c>
      <c r="L241" s="80"/>
      <c r="M241" s="84"/>
      <c r="N241" s="85"/>
      <c r="O241" s="85"/>
      <c r="P241" s="86">
        <f>SUM(P242:P339)</f>
        <v>0</v>
      </c>
      <c r="Q241" s="85"/>
      <c r="R241" s="86">
        <f>SUM(R242:R339)</f>
        <v>0</v>
      </c>
      <c r="S241" s="85"/>
      <c r="T241" s="87">
        <f>SUM(T242:T339)</f>
        <v>0</v>
      </c>
      <c r="AR241" s="81" t="s">
        <v>76</v>
      </c>
      <c r="AT241" s="88" t="s">
        <v>71</v>
      </c>
      <c r="AU241" s="88" t="s">
        <v>76</v>
      </c>
      <c r="AY241" s="81" t="s">
        <v>176</v>
      </c>
      <c r="BK241" s="89">
        <f>SUM(BK242:BK339)</f>
        <v>0</v>
      </c>
    </row>
    <row r="242" spans="1:65" s="15" customFormat="1" ht="24.2" customHeight="1">
      <c r="A242" s="12"/>
      <c r="B242" s="13"/>
      <c r="C242" s="92" t="s">
        <v>268</v>
      </c>
      <c r="D242" s="92" t="s">
        <v>178</v>
      </c>
      <c r="E242" s="93" t="s">
        <v>1574</v>
      </c>
      <c r="F242" s="94" t="s">
        <v>1575</v>
      </c>
      <c r="G242" s="95" t="s">
        <v>181</v>
      </c>
      <c r="H242" s="96">
        <v>204.27</v>
      </c>
      <c r="I242" s="1">
        <v>0</v>
      </c>
      <c r="J242" s="97">
        <f>ROUND(I242*H242,2)</f>
        <v>0</v>
      </c>
      <c r="K242" s="94" t="s">
        <v>182</v>
      </c>
      <c r="L242" s="13"/>
      <c r="M242" s="98" t="s">
        <v>1</v>
      </c>
      <c r="N242" s="99" t="s">
        <v>37</v>
      </c>
      <c r="O242" s="100"/>
      <c r="P242" s="101">
        <f>O242*H242</f>
        <v>0</v>
      </c>
      <c r="Q242" s="101">
        <v>0</v>
      </c>
      <c r="R242" s="101">
        <f>Q242*H242</f>
        <v>0</v>
      </c>
      <c r="S242" s="101">
        <v>0</v>
      </c>
      <c r="T242" s="102">
        <f>S242*H242</f>
        <v>0</v>
      </c>
      <c r="U242" s="12"/>
      <c r="V242" s="12"/>
      <c r="W242" s="12"/>
      <c r="X242" s="12"/>
      <c r="Y242" s="12"/>
      <c r="Z242" s="12"/>
      <c r="AA242" s="12"/>
      <c r="AB242" s="12"/>
      <c r="AC242" s="12"/>
      <c r="AD242" s="12"/>
      <c r="AE242" s="12"/>
      <c r="AR242" s="103" t="s">
        <v>86</v>
      </c>
      <c r="AT242" s="103" t="s">
        <v>178</v>
      </c>
      <c r="AU242" s="103" t="s">
        <v>80</v>
      </c>
      <c r="AY242" s="5" t="s">
        <v>176</v>
      </c>
      <c r="BE242" s="104">
        <f>IF(N242="základní",J242,0)</f>
        <v>0</v>
      </c>
      <c r="BF242" s="104">
        <f>IF(N242="snížená",J242,0)</f>
        <v>0</v>
      </c>
      <c r="BG242" s="104">
        <f>IF(N242="zákl. přenesená",J242,0)</f>
        <v>0</v>
      </c>
      <c r="BH242" s="104">
        <f>IF(N242="sníž. přenesená",J242,0)</f>
        <v>0</v>
      </c>
      <c r="BI242" s="104">
        <f>IF(N242="nulová",J242,0)</f>
        <v>0</v>
      </c>
      <c r="BJ242" s="5" t="s">
        <v>76</v>
      </c>
      <c r="BK242" s="104">
        <f>ROUND(I242*H242,2)</f>
        <v>0</v>
      </c>
      <c r="BL242" s="5" t="s">
        <v>86</v>
      </c>
      <c r="BM242" s="103" t="s">
        <v>363</v>
      </c>
    </row>
    <row r="243" spans="2:51" s="167" customFormat="1" ht="12">
      <c r="B243" s="168"/>
      <c r="D243" s="105" t="s">
        <v>186</v>
      </c>
      <c r="E243" s="169" t="s">
        <v>1</v>
      </c>
      <c r="F243" s="170" t="s">
        <v>197</v>
      </c>
      <c r="H243" s="169" t="s">
        <v>1</v>
      </c>
      <c r="L243" s="168"/>
      <c r="M243" s="171"/>
      <c r="N243" s="172"/>
      <c r="O243" s="172"/>
      <c r="P243" s="172"/>
      <c r="Q243" s="172"/>
      <c r="R243" s="172"/>
      <c r="S243" s="172"/>
      <c r="T243" s="173"/>
      <c r="AT243" s="169" t="s">
        <v>186</v>
      </c>
      <c r="AU243" s="169" t="s">
        <v>80</v>
      </c>
      <c r="AV243" s="167" t="s">
        <v>76</v>
      </c>
      <c r="AW243" s="167" t="s">
        <v>29</v>
      </c>
      <c r="AX243" s="167" t="s">
        <v>72</v>
      </c>
      <c r="AY243" s="169" t="s">
        <v>176</v>
      </c>
    </row>
    <row r="244" spans="2:51" s="167" customFormat="1" ht="12">
      <c r="B244" s="168"/>
      <c r="D244" s="105" t="s">
        <v>186</v>
      </c>
      <c r="E244" s="169" t="s">
        <v>1</v>
      </c>
      <c r="F244" s="170" t="s">
        <v>1576</v>
      </c>
      <c r="H244" s="169" t="s">
        <v>1</v>
      </c>
      <c r="L244" s="168"/>
      <c r="M244" s="171"/>
      <c r="N244" s="172"/>
      <c r="O244" s="172"/>
      <c r="P244" s="172"/>
      <c r="Q244" s="172"/>
      <c r="R244" s="172"/>
      <c r="S244" s="172"/>
      <c r="T244" s="173"/>
      <c r="AT244" s="169" t="s">
        <v>186</v>
      </c>
      <c r="AU244" s="169" t="s">
        <v>80</v>
      </c>
      <c r="AV244" s="167" t="s">
        <v>76</v>
      </c>
      <c r="AW244" s="167" t="s">
        <v>29</v>
      </c>
      <c r="AX244" s="167" t="s">
        <v>72</v>
      </c>
      <c r="AY244" s="169" t="s">
        <v>176</v>
      </c>
    </row>
    <row r="245" spans="2:51" s="174" customFormat="1" ht="12">
      <c r="B245" s="175"/>
      <c r="D245" s="105" t="s">
        <v>186</v>
      </c>
      <c r="E245" s="176" t="s">
        <v>1</v>
      </c>
      <c r="F245" s="177" t="s">
        <v>1577</v>
      </c>
      <c r="H245" s="178">
        <v>204.27</v>
      </c>
      <c r="L245" s="175"/>
      <c r="M245" s="179"/>
      <c r="N245" s="180"/>
      <c r="O245" s="180"/>
      <c r="P245" s="180"/>
      <c r="Q245" s="180"/>
      <c r="R245" s="180"/>
      <c r="S245" s="180"/>
      <c r="T245" s="181"/>
      <c r="AT245" s="176" t="s">
        <v>186</v>
      </c>
      <c r="AU245" s="176" t="s">
        <v>80</v>
      </c>
      <c r="AV245" s="174" t="s">
        <v>80</v>
      </c>
      <c r="AW245" s="174" t="s">
        <v>29</v>
      </c>
      <c r="AX245" s="174" t="s">
        <v>72</v>
      </c>
      <c r="AY245" s="176" t="s">
        <v>176</v>
      </c>
    </row>
    <row r="246" spans="2:51" s="182" customFormat="1" ht="12">
      <c r="B246" s="183"/>
      <c r="D246" s="105" t="s">
        <v>186</v>
      </c>
      <c r="E246" s="184" t="s">
        <v>1</v>
      </c>
      <c r="F246" s="185" t="s">
        <v>191</v>
      </c>
      <c r="H246" s="186">
        <v>204.27</v>
      </c>
      <c r="L246" s="183"/>
      <c r="M246" s="187"/>
      <c r="N246" s="188"/>
      <c r="O246" s="188"/>
      <c r="P246" s="188"/>
      <c r="Q246" s="188"/>
      <c r="R246" s="188"/>
      <c r="S246" s="188"/>
      <c r="T246" s="189"/>
      <c r="AT246" s="184" t="s">
        <v>186</v>
      </c>
      <c r="AU246" s="184" t="s">
        <v>80</v>
      </c>
      <c r="AV246" s="182" t="s">
        <v>86</v>
      </c>
      <c r="AW246" s="182" t="s">
        <v>29</v>
      </c>
      <c r="AX246" s="182" t="s">
        <v>76</v>
      </c>
      <c r="AY246" s="184" t="s">
        <v>176</v>
      </c>
    </row>
    <row r="247" spans="1:65" s="15" customFormat="1" ht="24.2" customHeight="1">
      <c r="A247" s="12"/>
      <c r="B247" s="13"/>
      <c r="C247" s="92" t="s">
        <v>365</v>
      </c>
      <c r="D247" s="92" t="s">
        <v>178</v>
      </c>
      <c r="E247" s="93" t="s">
        <v>1578</v>
      </c>
      <c r="F247" s="94" t="s">
        <v>1579</v>
      </c>
      <c r="G247" s="95" t="s">
        <v>181</v>
      </c>
      <c r="H247" s="96">
        <v>68.09</v>
      </c>
      <c r="I247" s="1">
        <v>0</v>
      </c>
      <c r="J247" s="97">
        <f>ROUND(I247*H247,2)</f>
        <v>0</v>
      </c>
      <c r="K247" s="94" t="s">
        <v>182</v>
      </c>
      <c r="L247" s="13"/>
      <c r="M247" s="98" t="s">
        <v>1</v>
      </c>
      <c r="N247" s="99" t="s">
        <v>37</v>
      </c>
      <c r="O247" s="100"/>
      <c r="P247" s="101">
        <f>O247*H247</f>
        <v>0</v>
      </c>
      <c r="Q247" s="101">
        <v>0</v>
      </c>
      <c r="R247" s="101">
        <f>Q247*H247</f>
        <v>0</v>
      </c>
      <c r="S247" s="101">
        <v>0</v>
      </c>
      <c r="T247" s="102">
        <f>S247*H247</f>
        <v>0</v>
      </c>
      <c r="U247" s="12"/>
      <c r="V247" s="12"/>
      <c r="W247" s="12"/>
      <c r="X247" s="12"/>
      <c r="Y247" s="12"/>
      <c r="Z247" s="12"/>
      <c r="AA247" s="12"/>
      <c r="AB247" s="12"/>
      <c r="AC247" s="12"/>
      <c r="AD247" s="12"/>
      <c r="AE247" s="12"/>
      <c r="AR247" s="103" t="s">
        <v>86</v>
      </c>
      <c r="AT247" s="103" t="s">
        <v>178</v>
      </c>
      <c r="AU247" s="103" t="s">
        <v>80</v>
      </c>
      <c r="AY247" s="5" t="s">
        <v>176</v>
      </c>
      <c r="BE247" s="104">
        <f>IF(N247="základní",J247,0)</f>
        <v>0</v>
      </c>
      <c r="BF247" s="104">
        <f>IF(N247="snížená",J247,0)</f>
        <v>0</v>
      </c>
      <c r="BG247" s="104">
        <f>IF(N247="zákl. přenesená",J247,0)</f>
        <v>0</v>
      </c>
      <c r="BH247" s="104">
        <f>IF(N247="sníž. přenesená",J247,0)</f>
        <v>0</v>
      </c>
      <c r="BI247" s="104">
        <f>IF(N247="nulová",J247,0)</f>
        <v>0</v>
      </c>
      <c r="BJ247" s="5" t="s">
        <v>76</v>
      </c>
      <c r="BK247" s="104">
        <f>ROUND(I247*H247,2)</f>
        <v>0</v>
      </c>
      <c r="BL247" s="5" t="s">
        <v>86</v>
      </c>
      <c r="BM247" s="103" t="s">
        <v>368</v>
      </c>
    </row>
    <row r="248" spans="2:51" s="167" customFormat="1" ht="12">
      <c r="B248" s="168"/>
      <c r="D248" s="105" t="s">
        <v>186</v>
      </c>
      <c r="E248" s="169" t="s">
        <v>1</v>
      </c>
      <c r="F248" s="170" t="s">
        <v>197</v>
      </c>
      <c r="H248" s="169" t="s">
        <v>1</v>
      </c>
      <c r="L248" s="168"/>
      <c r="M248" s="171"/>
      <c r="N248" s="172"/>
      <c r="O248" s="172"/>
      <c r="P248" s="172"/>
      <c r="Q248" s="172"/>
      <c r="R248" s="172"/>
      <c r="S248" s="172"/>
      <c r="T248" s="173"/>
      <c r="AT248" s="169" t="s">
        <v>186</v>
      </c>
      <c r="AU248" s="169" t="s">
        <v>80</v>
      </c>
      <c r="AV248" s="167" t="s">
        <v>76</v>
      </c>
      <c r="AW248" s="167" t="s">
        <v>29</v>
      </c>
      <c r="AX248" s="167" t="s">
        <v>72</v>
      </c>
      <c r="AY248" s="169" t="s">
        <v>176</v>
      </c>
    </row>
    <row r="249" spans="2:51" s="167" customFormat="1" ht="12">
      <c r="B249" s="168"/>
      <c r="D249" s="105" t="s">
        <v>186</v>
      </c>
      <c r="E249" s="169" t="s">
        <v>1</v>
      </c>
      <c r="F249" s="170" t="s">
        <v>1580</v>
      </c>
      <c r="H249" s="169" t="s">
        <v>1</v>
      </c>
      <c r="L249" s="168"/>
      <c r="M249" s="171"/>
      <c r="N249" s="172"/>
      <c r="O249" s="172"/>
      <c r="P249" s="172"/>
      <c r="Q249" s="172"/>
      <c r="R249" s="172"/>
      <c r="S249" s="172"/>
      <c r="T249" s="173"/>
      <c r="AT249" s="169" t="s">
        <v>186</v>
      </c>
      <c r="AU249" s="169" t="s">
        <v>80</v>
      </c>
      <c r="AV249" s="167" t="s">
        <v>76</v>
      </c>
      <c r="AW249" s="167" t="s">
        <v>29</v>
      </c>
      <c r="AX249" s="167" t="s">
        <v>72</v>
      </c>
      <c r="AY249" s="169" t="s">
        <v>176</v>
      </c>
    </row>
    <row r="250" spans="2:51" s="174" customFormat="1" ht="12">
      <c r="B250" s="175"/>
      <c r="D250" s="105" t="s">
        <v>186</v>
      </c>
      <c r="E250" s="176" t="s">
        <v>1</v>
      </c>
      <c r="F250" s="177" t="s">
        <v>1581</v>
      </c>
      <c r="H250" s="178">
        <v>68.09</v>
      </c>
      <c r="L250" s="175"/>
      <c r="M250" s="179"/>
      <c r="N250" s="180"/>
      <c r="O250" s="180"/>
      <c r="P250" s="180"/>
      <c r="Q250" s="180"/>
      <c r="R250" s="180"/>
      <c r="S250" s="180"/>
      <c r="T250" s="181"/>
      <c r="AT250" s="176" t="s">
        <v>186</v>
      </c>
      <c r="AU250" s="176" t="s">
        <v>80</v>
      </c>
      <c r="AV250" s="174" t="s">
        <v>80</v>
      </c>
      <c r="AW250" s="174" t="s">
        <v>29</v>
      </c>
      <c r="AX250" s="174" t="s">
        <v>72</v>
      </c>
      <c r="AY250" s="176" t="s">
        <v>176</v>
      </c>
    </row>
    <row r="251" spans="2:51" s="182" customFormat="1" ht="12">
      <c r="B251" s="183"/>
      <c r="D251" s="105" t="s">
        <v>186</v>
      </c>
      <c r="E251" s="184" t="s">
        <v>1</v>
      </c>
      <c r="F251" s="185" t="s">
        <v>191</v>
      </c>
      <c r="H251" s="186">
        <v>68.09</v>
      </c>
      <c r="L251" s="183"/>
      <c r="M251" s="187"/>
      <c r="N251" s="188"/>
      <c r="O251" s="188"/>
      <c r="P251" s="188"/>
      <c r="Q251" s="188"/>
      <c r="R251" s="188"/>
      <c r="S251" s="188"/>
      <c r="T251" s="189"/>
      <c r="AT251" s="184" t="s">
        <v>186</v>
      </c>
      <c r="AU251" s="184" t="s">
        <v>80</v>
      </c>
      <c r="AV251" s="182" t="s">
        <v>86</v>
      </c>
      <c r="AW251" s="182" t="s">
        <v>29</v>
      </c>
      <c r="AX251" s="182" t="s">
        <v>76</v>
      </c>
      <c r="AY251" s="184" t="s">
        <v>176</v>
      </c>
    </row>
    <row r="252" spans="1:65" s="15" customFormat="1" ht="24.2" customHeight="1">
      <c r="A252" s="12"/>
      <c r="B252" s="13"/>
      <c r="C252" s="92" t="s">
        <v>272</v>
      </c>
      <c r="D252" s="92" t="s">
        <v>178</v>
      </c>
      <c r="E252" s="93" t="s">
        <v>1582</v>
      </c>
      <c r="F252" s="94" t="s">
        <v>1583</v>
      </c>
      <c r="G252" s="95" t="s">
        <v>181</v>
      </c>
      <c r="H252" s="96">
        <v>2.41</v>
      </c>
      <c r="I252" s="1">
        <v>0</v>
      </c>
      <c r="J252" s="97">
        <f>ROUND(I252*H252,2)</f>
        <v>0</v>
      </c>
      <c r="K252" s="94" t="s">
        <v>182</v>
      </c>
      <c r="L252" s="13"/>
      <c r="M252" s="98" t="s">
        <v>1</v>
      </c>
      <c r="N252" s="99" t="s">
        <v>37</v>
      </c>
      <c r="O252" s="100"/>
      <c r="P252" s="101">
        <f>O252*H252</f>
        <v>0</v>
      </c>
      <c r="Q252" s="101">
        <v>0</v>
      </c>
      <c r="R252" s="101">
        <f>Q252*H252</f>
        <v>0</v>
      </c>
      <c r="S252" s="101">
        <v>0</v>
      </c>
      <c r="T252" s="102">
        <f>S252*H252</f>
        <v>0</v>
      </c>
      <c r="U252" s="12"/>
      <c r="V252" s="12"/>
      <c r="W252" s="12"/>
      <c r="X252" s="12"/>
      <c r="Y252" s="12"/>
      <c r="Z252" s="12"/>
      <c r="AA252" s="12"/>
      <c r="AB252" s="12"/>
      <c r="AC252" s="12"/>
      <c r="AD252" s="12"/>
      <c r="AE252" s="12"/>
      <c r="AR252" s="103" t="s">
        <v>86</v>
      </c>
      <c r="AT252" s="103" t="s">
        <v>178</v>
      </c>
      <c r="AU252" s="103" t="s">
        <v>80</v>
      </c>
      <c r="AY252" s="5" t="s">
        <v>176</v>
      </c>
      <c r="BE252" s="104">
        <f>IF(N252="základní",J252,0)</f>
        <v>0</v>
      </c>
      <c r="BF252" s="104">
        <f>IF(N252="snížená",J252,0)</f>
        <v>0</v>
      </c>
      <c r="BG252" s="104">
        <f>IF(N252="zákl. přenesená",J252,0)</f>
        <v>0</v>
      </c>
      <c r="BH252" s="104">
        <f>IF(N252="sníž. přenesená",J252,0)</f>
        <v>0</v>
      </c>
      <c r="BI252" s="104">
        <f>IF(N252="nulová",J252,0)</f>
        <v>0</v>
      </c>
      <c r="BJ252" s="5" t="s">
        <v>76</v>
      </c>
      <c r="BK252" s="104">
        <f>ROUND(I252*H252,2)</f>
        <v>0</v>
      </c>
      <c r="BL252" s="5" t="s">
        <v>86</v>
      </c>
      <c r="BM252" s="103" t="s">
        <v>372</v>
      </c>
    </row>
    <row r="253" spans="2:51" s="167" customFormat="1" ht="12">
      <c r="B253" s="168"/>
      <c r="D253" s="105" t="s">
        <v>186</v>
      </c>
      <c r="E253" s="169" t="s">
        <v>1</v>
      </c>
      <c r="F253" s="170" t="s">
        <v>771</v>
      </c>
      <c r="H253" s="169" t="s">
        <v>1</v>
      </c>
      <c r="L253" s="168"/>
      <c r="M253" s="171"/>
      <c r="N253" s="172"/>
      <c r="O253" s="172"/>
      <c r="P253" s="172"/>
      <c r="Q253" s="172"/>
      <c r="R253" s="172"/>
      <c r="S253" s="172"/>
      <c r="T253" s="173"/>
      <c r="AT253" s="169" t="s">
        <v>186</v>
      </c>
      <c r="AU253" s="169" t="s">
        <v>80</v>
      </c>
      <c r="AV253" s="167" t="s">
        <v>76</v>
      </c>
      <c r="AW253" s="167" t="s">
        <v>29</v>
      </c>
      <c r="AX253" s="167" t="s">
        <v>72</v>
      </c>
      <c r="AY253" s="169" t="s">
        <v>176</v>
      </c>
    </row>
    <row r="254" spans="2:51" s="167" customFormat="1" ht="12">
      <c r="B254" s="168"/>
      <c r="D254" s="105" t="s">
        <v>186</v>
      </c>
      <c r="E254" s="169" t="s">
        <v>1</v>
      </c>
      <c r="F254" s="170" t="s">
        <v>1584</v>
      </c>
      <c r="H254" s="169" t="s">
        <v>1</v>
      </c>
      <c r="L254" s="168"/>
      <c r="M254" s="171"/>
      <c r="N254" s="172"/>
      <c r="O254" s="172"/>
      <c r="P254" s="172"/>
      <c r="Q254" s="172"/>
      <c r="R254" s="172"/>
      <c r="S254" s="172"/>
      <c r="T254" s="173"/>
      <c r="AT254" s="169" t="s">
        <v>186</v>
      </c>
      <c r="AU254" s="169" t="s">
        <v>80</v>
      </c>
      <c r="AV254" s="167" t="s">
        <v>76</v>
      </c>
      <c r="AW254" s="167" t="s">
        <v>29</v>
      </c>
      <c r="AX254" s="167" t="s">
        <v>72</v>
      </c>
      <c r="AY254" s="169" t="s">
        <v>176</v>
      </c>
    </row>
    <row r="255" spans="2:51" s="174" customFormat="1" ht="12">
      <c r="B255" s="175"/>
      <c r="D255" s="105" t="s">
        <v>186</v>
      </c>
      <c r="E255" s="176" t="s">
        <v>1</v>
      </c>
      <c r="F255" s="177" t="s">
        <v>1585</v>
      </c>
      <c r="H255" s="178">
        <v>2.41</v>
      </c>
      <c r="L255" s="175"/>
      <c r="M255" s="179"/>
      <c r="N255" s="180"/>
      <c r="O255" s="180"/>
      <c r="P255" s="180"/>
      <c r="Q255" s="180"/>
      <c r="R255" s="180"/>
      <c r="S255" s="180"/>
      <c r="T255" s="181"/>
      <c r="AT255" s="176" t="s">
        <v>186</v>
      </c>
      <c r="AU255" s="176" t="s">
        <v>80</v>
      </c>
      <c r="AV255" s="174" t="s">
        <v>80</v>
      </c>
      <c r="AW255" s="174" t="s">
        <v>29</v>
      </c>
      <c r="AX255" s="174" t="s">
        <v>72</v>
      </c>
      <c r="AY255" s="176" t="s">
        <v>176</v>
      </c>
    </row>
    <row r="256" spans="2:51" s="182" customFormat="1" ht="12">
      <c r="B256" s="183"/>
      <c r="D256" s="105" t="s">
        <v>186</v>
      </c>
      <c r="E256" s="184" t="s">
        <v>1</v>
      </c>
      <c r="F256" s="185" t="s">
        <v>191</v>
      </c>
      <c r="H256" s="186">
        <v>2.41</v>
      </c>
      <c r="L256" s="183"/>
      <c r="M256" s="187"/>
      <c r="N256" s="188"/>
      <c r="O256" s="188"/>
      <c r="P256" s="188"/>
      <c r="Q256" s="188"/>
      <c r="R256" s="188"/>
      <c r="S256" s="188"/>
      <c r="T256" s="189"/>
      <c r="AT256" s="184" t="s">
        <v>186</v>
      </c>
      <c r="AU256" s="184" t="s">
        <v>80</v>
      </c>
      <c r="AV256" s="182" t="s">
        <v>86</v>
      </c>
      <c r="AW256" s="182" t="s">
        <v>29</v>
      </c>
      <c r="AX256" s="182" t="s">
        <v>76</v>
      </c>
      <c r="AY256" s="184" t="s">
        <v>176</v>
      </c>
    </row>
    <row r="257" spans="1:65" s="15" customFormat="1" ht="24.2" customHeight="1">
      <c r="A257" s="12"/>
      <c r="B257" s="13"/>
      <c r="C257" s="92" t="s">
        <v>375</v>
      </c>
      <c r="D257" s="92" t="s">
        <v>178</v>
      </c>
      <c r="E257" s="93" t="s">
        <v>1586</v>
      </c>
      <c r="F257" s="94" t="s">
        <v>1587</v>
      </c>
      <c r="G257" s="95" t="s">
        <v>181</v>
      </c>
      <c r="H257" s="96">
        <v>168.74</v>
      </c>
      <c r="I257" s="1">
        <v>0</v>
      </c>
      <c r="J257" s="97">
        <f>ROUND(I257*H257,2)</f>
        <v>0</v>
      </c>
      <c r="K257" s="94" t="s">
        <v>182</v>
      </c>
      <c r="L257" s="13"/>
      <c r="M257" s="98" t="s">
        <v>1</v>
      </c>
      <c r="N257" s="99" t="s">
        <v>37</v>
      </c>
      <c r="O257" s="100"/>
      <c r="P257" s="101">
        <f>O257*H257</f>
        <v>0</v>
      </c>
      <c r="Q257" s="101">
        <v>0</v>
      </c>
      <c r="R257" s="101">
        <f>Q257*H257</f>
        <v>0</v>
      </c>
      <c r="S257" s="101">
        <v>0</v>
      </c>
      <c r="T257" s="102">
        <f>S257*H257</f>
        <v>0</v>
      </c>
      <c r="U257" s="12"/>
      <c r="V257" s="12"/>
      <c r="W257" s="12"/>
      <c r="X257" s="12"/>
      <c r="Y257" s="12"/>
      <c r="Z257" s="12"/>
      <c r="AA257" s="12"/>
      <c r="AB257" s="12"/>
      <c r="AC257" s="12"/>
      <c r="AD257" s="12"/>
      <c r="AE257" s="12"/>
      <c r="AR257" s="103" t="s">
        <v>86</v>
      </c>
      <c r="AT257" s="103" t="s">
        <v>178</v>
      </c>
      <c r="AU257" s="103" t="s">
        <v>80</v>
      </c>
      <c r="AY257" s="5" t="s">
        <v>176</v>
      </c>
      <c r="BE257" s="104">
        <f>IF(N257="základní",J257,0)</f>
        <v>0</v>
      </c>
      <c r="BF257" s="104">
        <f>IF(N257="snížená",J257,0)</f>
        <v>0</v>
      </c>
      <c r="BG257" s="104">
        <f>IF(N257="zákl. přenesená",J257,0)</f>
        <v>0</v>
      </c>
      <c r="BH257" s="104">
        <f>IF(N257="sníž. přenesená",J257,0)</f>
        <v>0</v>
      </c>
      <c r="BI257" s="104">
        <f>IF(N257="nulová",J257,0)</f>
        <v>0</v>
      </c>
      <c r="BJ257" s="5" t="s">
        <v>76</v>
      </c>
      <c r="BK257" s="104">
        <f>ROUND(I257*H257,2)</f>
        <v>0</v>
      </c>
      <c r="BL257" s="5" t="s">
        <v>86</v>
      </c>
      <c r="BM257" s="103" t="s">
        <v>378</v>
      </c>
    </row>
    <row r="258" spans="2:51" s="167" customFormat="1" ht="12">
      <c r="B258" s="168"/>
      <c r="D258" s="105" t="s">
        <v>186</v>
      </c>
      <c r="E258" s="169" t="s">
        <v>1</v>
      </c>
      <c r="F258" s="170" t="s">
        <v>1510</v>
      </c>
      <c r="H258" s="169" t="s">
        <v>1</v>
      </c>
      <c r="L258" s="168"/>
      <c r="M258" s="171"/>
      <c r="N258" s="172"/>
      <c r="O258" s="172"/>
      <c r="P258" s="172"/>
      <c r="Q258" s="172"/>
      <c r="R258" s="172"/>
      <c r="S258" s="172"/>
      <c r="T258" s="173"/>
      <c r="AT258" s="169" t="s">
        <v>186</v>
      </c>
      <c r="AU258" s="169" t="s">
        <v>80</v>
      </c>
      <c r="AV258" s="167" t="s">
        <v>76</v>
      </c>
      <c r="AW258" s="167" t="s">
        <v>29</v>
      </c>
      <c r="AX258" s="167" t="s">
        <v>72</v>
      </c>
      <c r="AY258" s="169" t="s">
        <v>176</v>
      </c>
    </row>
    <row r="259" spans="2:51" s="167" customFormat="1" ht="12">
      <c r="B259" s="168"/>
      <c r="D259" s="105" t="s">
        <v>186</v>
      </c>
      <c r="E259" s="169" t="s">
        <v>1</v>
      </c>
      <c r="F259" s="170" t="s">
        <v>1588</v>
      </c>
      <c r="H259" s="169" t="s">
        <v>1</v>
      </c>
      <c r="L259" s="168"/>
      <c r="M259" s="171"/>
      <c r="N259" s="172"/>
      <c r="O259" s="172"/>
      <c r="P259" s="172"/>
      <c r="Q259" s="172"/>
      <c r="R259" s="172"/>
      <c r="S259" s="172"/>
      <c r="T259" s="173"/>
      <c r="AT259" s="169" t="s">
        <v>186</v>
      </c>
      <c r="AU259" s="169" t="s">
        <v>80</v>
      </c>
      <c r="AV259" s="167" t="s">
        <v>76</v>
      </c>
      <c r="AW259" s="167" t="s">
        <v>29</v>
      </c>
      <c r="AX259" s="167" t="s">
        <v>72</v>
      </c>
      <c r="AY259" s="169" t="s">
        <v>176</v>
      </c>
    </row>
    <row r="260" spans="2:51" s="174" customFormat="1" ht="12">
      <c r="B260" s="175"/>
      <c r="D260" s="105" t="s">
        <v>186</v>
      </c>
      <c r="E260" s="176" t="s">
        <v>1</v>
      </c>
      <c r="F260" s="177" t="s">
        <v>1589</v>
      </c>
      <c r="H260" s="178">
        <v>98.56</v>
      </c>
      <c r="L260" s="175"/>
      <c r="M260" s="179"/>
      <c r="N260" s="180"/>
      <c r="O260" s="180"/>
      <c r="P260" s="180"/>
      <c r="Q260" s="180"/>
      <c r="R260" s="180"/>
      <c r="S260" s="180"/>
      <c r="T260" s="181"/>
      <c r="AT260" s="176" t="s">
        <v>186</v>
      </c>
      <c r="AU260" s="176" t="s">
        <v>80</v>
      </c>
      <c r="AV260" s="174" t="s">
        <v>80</v>
      </c>
      <c r="AW260" s="174" t="s">
        <v>29</v>
      </c>
      <c r="AX260" s="174" t="s">
        <v>72</v>
      </c>
      <c r="AY260" s="176" t="s">
        <v>176</v>
      </c>
    </row>
    <row r="261" spans="2:51" s="174" customFormat="1" ht="12">
      <c r="B261" s="175"/>
      <c r="D261" s="105" t="s">
        <v>186</v>
      </c>
      <c r="E261" s="176" t="s">
        <v>1</v>
      </c>
      <c r="F261" s="177" t="s">
        <v>1590</v>
      </c>
      <c r="H261" s="178">
        <v>38.16</v>
      </c>
      <c r="L261" s="175"/>
      <c r="M261" s="179"/>
      <c r="N261" s="180"/>
      <c r="O261" s="180"/>
      <c r="P261" s="180"/>
      <c r="Q261" s="180"/>
      <c r="R261" s="180"/>
      <c r="S261" s="180"/>
      <c r="T261" s="181"/>
      <c r="AT261" s="176" t="s">
        <v>186</v>
      </c>
      <c r="AU261" s="176" t="s">
        <v>80</v>
      </c>
      <c r="AV261" s="174" t="s">
        <v>80</v>
      </c>
      <c r="AW261" s="174" t="s">
        <v>29</v>
      </c>
      <c r="AX261" s="174" t="s">
        <v>72</v>
      </c>
      <c r="AY261" s="176" t="s">
        <v>176</v>
      </c>
    </row>
    <row r="262" spans="2:51" s="174" customFormat="1" ht="12">
      <c r="B262" s="175"/>
      <c r="D262" s="105" t="s">
        <v>186</v>
      </c>
      <c r="E262" s="176" t="s">
        <v>1</v>
      </c>
      <c r="F262" s="177" t="s">
        <v>1591</v>
      </c>
      <c r="H262" s="178">
        <v>18.258</v>
      </c>
      <c r="L262" s="175"/>
      <c r="M262" s="179"/>
      <c r="N262" s="180"/>
      <c r="O262" s="180"/>
      <c r="P262" s="180"/>
      <c r="Q262" s="180"/>
      <c r="R262" s="180"/>
      <c r="S262" s="180"/>
      <c r="T262" s="181"/>
      <c r="AT262" s="176" t="s">
        <v>186</v>
      </c>
      <c r="AU262" s="176" t="s">
        <v>80</v>
      </c>
      <c r="AV262" s="174" t="s">
        <v>80</v>
      </c>
      <c r="AW262" s="174" t="s">
        <v>29</v>
      </c>
      <c r="AX262" s="174" t="s">
        <v>72</v>
      </c>
      <c r="AY262" s="176" t="s">
        <v>176</v>
      </c>
    </row>
    <row r="263" spans="2:51" s="174" customFormat="1" ht="12">
      <c r="B263" s="175"/>
      <c r="D263" s="105" t="s">
        <v>186</v>
      </c>
      <c r="E263" s="176" t="s">
        <v>1</v>
      </c>
      <c r="F263" s="177" t="s">
        <v>1592</v>
      </c>
      <c r="H263" s="178">
        <v>-6.698</v>
      </c>
      <c r="L263" s="175"/>
      <c r="M263" s="179"/>
      <c r="N263" s="180"/>
      <c r="O263" s="180"/>
      <c r="P263" s="180"/>
      <c r="Q263" s="180"/>
      <c r="R263" s="180"/>
      <c r="S263" s="180"/>
      <c r="T263" s="181"/>
      <c r="AT263" s="176" t="s">
        <v>186</v>
      </c>
      <c r="AU263" s="176" t="s">
        <v>80</v>
      </c>
      <c r="AV263" s="174" t="s">
        <v>80</v>
      </c>
      <c r="AW263" s="174" t="s">
        <v>29</v>
      </c>
      <c r="AX263" s="174" t="s">
        <v>72</v>
      </c>
      <c r="AY263" s="176" t="s">
        <v>176</v>
      </c>
    </row>
    <row r="264" spans="2:51" s="174" customFormat="1" ht="12">
      <c r="B264" s="175"/>
      <c r="D264" s="105" t="s">
        <v>186</v>
      </c>
      <c r="E264" s="176" t="s">
        <v>1</v>
      </c>
      <c r="F264" s="177" t="s">
        <v>1593</v>
      </c>
      <c r="H264" s="178">
        <v>20.46</v>
      </c>
      <c r="L264" s="175"/>
      <c r="M264" s="179"/>
      <c r="N264" s="180"/>
      <c r="O264" s="180"/>
      <c r="P264" s="180"/>
      <c r="Q264" s="180"/>
      <c r="R264" s="180"/>
      <c r="S264" s="180"/>
      <c r="T264" s="181"/>
      <c r="AT264" s="176" t="s">
        <v>186</v>
      </c>
      <c r="AU264" s="176" t="s">
        <v>80</v>
      </c>
      <c r="AV264" s="174" t="s">
        <v>80</v>
      </c>
      <c r="AW264" s="174" t="s">
        <v>29</v>
      </c>
      <c r="AX264" s="174" t="s">
        <v>72</v>
      </c>
      <c r="AY264" s="176" t="s">
        <v>176</v>
      </c>
    </row>
    <row r="265" spans="2:51" s="182" customFormat="1" ht="12">
      <c r="B265" s="183"/>
      <c r="D265" s="105" t="s">
        <v>186</v>
      </c>
      <c r="E265" s="184" t="s">
        <v>1</v>
      </c>
      <c r="F265" s="185" t="s">
        <v>191</v>
      </c>
      <c r="H265" s="186">
        <v>168.74</v>
      </c>
      <c r="L265" s="183"/>
      <c r="M265" s="187"/>
      <c r="N265" s="188"/>
      <c r="O265" s="188"/>
      <c r="P265" s="188"/>
      <c r="Q265" s="188"/>
      <c r="R265" s="188"/>
      <c r="S265" s="188"/>
      <c r="T265" s="189"/>
      <c r="AT265" s="184" t="s">
        <v>186</v>
      </c>
      <c r="AU265" s="184" t="s">
        <v>80</v>
      </c>
      <c r="AV265" s="182" t="s">
        <v>86</v>
      </c>
      <c r="AW265" s="182" t="s">
        <v>29</v>
      </c>
      <c r="AX265" s="182" t="s">
        <v>76</v>
      </c>
      <c r="AY265" s="184" t="s">
        <v>176</v>
      </c>
    </row>
    <row r="266" spans="1:65" s="15" customFormat="1" ht="24.2" customHeight="1">
      <c r="A266" s="12"/>
      <c r="B266" s="13"/>
      <c r="C266" s="92" t="s">
        <v>278</v>
      </c>
      <c r="D266" s="92" t="s">
        <v>178</v>
      </c>
      <c r="E266" s="93" t="s">
        <v>1594</v>
      </c>
      <c r="F266" s="94" t="s">
        <v>1595</v>
      </c>
      <c r="G266" s="95" t="s">
        <v>181</v>
      </c>
      <c r="H266" s="96">
        <v>168.74</v>
      </c>
      <c r="I266" s="1">
        <v>0</v>
      </c>
      <c r="J266" s="97">
        <f>ROUND(I266*H266,2)</f>
        <v>0</v>
      </c>
      <c r="K266" s="94" t="s">
        <v>182</v>
      </c>
      <c r="L266" s="13"/>
      <c r="M266" s="98" t="s">
        <v>1</v>
      </c>
      <c r="N266" s="99" t="s">
        <v>37</v>
      </c>
      <c r="O266" s="100"/>
      <c r="P266" s="101">
        <f>O266*H266</f>
        <v>0</v>
      </c>
      <c r="Q266" s="101">
        <v>0</v>
      </c>
      <c r="R266" s="101">
        <f>Q266*H266</f>
        <v>0</v>
      </c>
      <c r="S266" s="101">
        <v>0</v>
      </c>
      <c r="T266" s="102">
        <f>S266*H266</f>
        <v>0</v>
      </c>
      <c r="U266" s="12"/>
      <c r="V266" s="12"/>
      <c r="W266" s="12"/>
      <c r="X266" s="12"/>
      <c r="Y266" s="12"/>
      <c r="Z266" s="12"/>
      <c r="AA266" s="12"/>
      <c r="AB266" s="12"/>
      <c r="AC266" s="12"/>
      <c r="AD266" s="12"/>
      <c r="AE266" s="12"/>
      <c r="AR266" s="103" t="s">
        <v>86</v>
      </c>
      <c r="AT266" s="103" t="s">
        <v>178</v>
      </c>
      <c r="AU266" s="103" t="s">
        <v>80</v>
      </c>
      <c r="AY266" s="5" t="s">
        <v>176</v>
      </c>
      <c r="BE266" s="104">
        <f>IF(N266="základní",J266,0)</f>
        <v>0</v>
      </c>
      <c r="BF266" s="104">
        <f>IF(N266="snížená",J266,0)</f>
        <v>0</v>
      </c>
      <c r="BG266" s="104">
        <f>IF(N266="zákl. přenesená",J266,0)</f>
        <v>0</v>
      </c>
      <c r="BH266" s="104">
        <f>IF(N266="sníž. přenesená",J266,0)</f>
        <v>0</v>
      </c>
      <c r="BI266" s="104">
        <f>IF(N266="nulová",J266,0)</f>
        <v>0</v>
      </c>
      <c r="BJ266" s="5" t="s">
        <v>76</v>
      </c>
      <c r="BK266" s="104">
        <f>ROUND(I266*H266,2)</f>
        <v>0</v>
      </c>
      <c r="BL266" s="5" t="s">
        <v>86</v>
      </c>
      <c r="BM266" s="103" t="s">
        <v>381</v>
      </c>
    </row>
    <row r="267" spans="1:65" s="15" customFormat="1" ht="24.2" customHeight="1">
      <c r="A267" s="12"/>
      <c r="B267" s="13"/>
      <c r="C267" s="92" t="s">
        <v>382</v>
      </c>
      <c r="D267" s="92" t="s">
        <v>178</v>
      </c>
      <c r="E267" s="93" t="s">
        <v>270</v>
      </c>
      <c r="F267" s="94" t="s">
        <v>271</v>
      </c>
      <c r="G267" s="95" t="s">
        <v>181</v>
      </c>
      <c r="H267" s="96">
        <v>44.55</v>
      </c>
      <c r="I267" s="1">
        <v>0</v>
      </c>
      <c r="J267" s="97">
        <f>ROUND(I267*H267,2)</f>
        <v>0</v>
      </c>
      <c r="K267" s="94" t="s">
        <v>182</v>
      </c>
      <c r="L267" s="13"/>
      <c r="M267" s="98" t="s">
        <v>1</v>
      </c>
      <c r="N267" s="99" t="s">
        <v>37</v>
      </c>
      <c r="O267" s="100"/>
      <c r="P267" s="101">
        <f>O267*H267</f>
        <v>0</v>
      </c>
      <c r="Q267" s="101">
        <v>0</v>
      </c>
      <c r="R267" s="101">
        <f>Q267*H267</f>
        <v>0</v>
      </c>
      <c r="S267" s="101">
        <v>0</v>
      </c>
      <c r="T267" s="102">
        <f>S267*H267</f>
        <v>0</v>
      </c>
      <c r="U267" s="12"/>
      <c r="V267" s="12"/>
      <c r="W267" s="12"/>
      <c r="X267" s="12"/>
      <c r="Y267" s="12"/>
      <c r="Z267" s="12"/>
      <c r="AA267" s="12"/>
      <c r="AB267" s="12"/>
      <c r="AC267" s="12"/>
      <c r="AD267" s="12"/>
      <c r="AE267" s="12"/>
      <c r="AR267" s="103" t="s">
        <v>86</v>
      </c>
      <c r="AT267" s="103" t="s">
        <v>178</v>
      </c>
      <c r="AU267" s="103" t="s">
        <v>80</v>
      </c>
      <c r="AY267" s="5" t="s">
        <v>176</v>
      </c>
      <c r="BE267" s="104">
        <f>IF(N267="základní",J267,0)</f>
        <v>0</v>
      </c>
      <c r="BF267" s="104">
        <f>IF(N267="snížená",J267,0)</f>
        <v>0</v>
      </c>
      <c r="BG267" s="104">
        <f>IF(N267="zákl. přenesená",J267,0)</f>
        <v>0</v>
      </c>
      <c r="BH267" s="104">
        <f>IF(N267="sníž. přenesená",J267,0)</f>
        <v>0</v>
      </c>
      <c r="BI267" s="104">
        <f>IF(N267="nulová",J267,0)</f>
        <v>0</v>
      </c>
      <c r="BJ267" s="5" t="s">
        <v>76</v>
      </c>
      <c r="BK267" s="104">
        <f>ROUND(I267*H267,2)</f>
        <v>0</v>
      </c>
      <c r="BL267" s="5" t="s">
        <v>86</v>
      </c>
      <c r="BM267" s="103" t="s">
        <v>385</v>
      </c>
    </row>
    <row r="268" spans="2:51" s="167" customFormat="1" ht="12">
      <c r="B268" s="168"/>
      <c r="D268" s="105" t="s">
        <v>186</v>
      </c>
      <c r="E268" s="169" t="s">
        <v>1</v>
      </c>
      <c r="F268" s="170" t="s">
        <v>1510</v>
      </c>
      <c r="H268" s="169" t="s">
        <v>1</v>
      </c>
      <c r="L268" s="168"/>
      <c r="M268" s="171"/>
      <c r="N268" s="172"/>
      <c r="O268" s="172"/>
      <c r="P268" s="172"/>
      <c r="Q268" s="172"/>
      <c r="R268" s="172"/>
      <c r="S268" s="172"/>
      <c r="T268" s="173"/>
      <c r="AT268" s="169" t="s">
        <v>186</v>
      </c>
      <c r="AU268" s="169" t="s">
        <v>80</v>
      </c>
      <c r="AV268" s="167" t="s">
        <v>76</v>
      </c>
      <c r="AW268" s="167" t="s">
        <v>29</v>
      </c>
      <c r="AX268" s="167" t="s">
        <v>72</v>
      </c>
      <c r="AY268" s="169" t="s">
        <v>176</v>
      </c>
    </row>
    <row r="269" spans="2:51" s="167" customFormat="1" ht="12">
      <c r="B269" s="168"/>
      <c r="D269" s="105" t="s">
        <v>186</v>
      </c>
      <c r="E269" s="169" t="s">
        <v>1</v>
      </c>
      <c r="F269" s="170" t="s">
        <v>1596</v>
      </c>
      <c r="H269" s="169" t="s">
        <v>1</v>
      </c>
      <c r="L269" s="168"/>
      <c r="M269" s="171"/>
      <c r="N269" s="172"/>
      <c r="O269" s="172"/>
      <c r="P269" s="172"/>
      <c r="Q269" s="172"/>
      <c r="R269" s="172"/>
      <c r="S269" s="172"/>
      <c r="T269" s="173"/>
      <c r="AT269" s="169" t="s">
        <v>186</v>
      </c>
      <c r="AU269" s="169" t="s">
        <v>80</v>
      </c>
      <c r="AV269" s="167" t="s">
        <v>76</v>
      </c>
      <c r="AW269" s="167" t="s">
        <v>29</v>
      </c>
      <c r="AX269" s="167" t="s">
        <v>72</v>
      </c>
      <c r="AY269" s="169" t="s">
        <v>176</v>
      </c>
    </row>
    <row r="270" spans="2:51" s="174" customFormat="1" ht="12">
      <c r="B270" s="175"/>
      <c r="D270" s="105" t="s">
        <v>186</v>
      </c>
      <c r="E270" s="176" t="s">
        <v>1</v>
      </c>
      <c r="F270" s="177" t="s">
        <v>1597</v>
      </c>
      <c r="H270" s="178">
        <v>32.12</v>
      </c>
      <c r="L270" s="175"/>
      <c r="M270" s="179"/>
      <c r="N270" s="180"/>
      <c r="O270" s="180"/>
      <c r="P270" s="180"/>
      <c r="Q270" s="180"/>
      <c r="R270" s="180"/>
      <c r="S270" s="180"/>
      <c r="T270" s="181"/>
      <c r="AT270" s="176" t="s">
        <v>186</v>
      </c>
      <c r="AU270" s="176" t="s">
        <v>80</v>
      </c>
      <c r="AV270" s="174" t="s">
        <v>80</v>
      </c>
      <c r="AW270" s="174" t="s">
        <v>29</v>
      </c>
      <c r="AX270" s="174" t="s">
        <v>72</v>
      </c>
      <c r="AY270" s="176" t="s">
        <v>176</v>
      </c>
    </row>
    <row r="271" spans="2:51" s="174" customFormat="1" ht="12">
      <c r="B271" s="175"/>
      <c r="D271" s="105" t="s">
        <v>186</v>
      </c>
      <c r="E271" s="176" t="s">
        <v>1</v>
      </c>
      <c r="F271" s="177" t="s">
        <v>1598</v>
      </c>
      <c r="H271" s="178">
        <v>9.37</v>
      </c>
      <c r="L271" s="175"/>
      <c r="M271" s="179"/>
      <c r="N271" s="180"/>
      <c r="O271" s="180"/>
      <c r="P271" s="180"/>
      <c r="Q271" s="180"/>
      <c r="R271" s="180"/>
      <c r="S271" s="180"/>
      <c r="T271" s="181"/>
      <c r="AT271" s="176" t="s">
        <v>186</v>
      </c>
      <c r="AU271" s="176" t="s">
        <v>80</v>
      </c>
      <c r="AV271" s="174" t="s">
        <v>80</v>
      </c>
      <c r="AW271" s="174" t="s">
        <v>29</v>
      </c>
      <c r="AX271" s="174" t="s">
        <v>72</v>
      </c>
      <c r="AY271" s="176" t="s">
        <v>176</v>
      </c>
    </row>
    <row r="272" spans="2:51" s="167" customFormat="1" ht="12">
      <c r="B272" s="168"/>
      <c r="D272" s="105" t="s">
        <v>186</v>
      </c>
      <c r="E272" s="169" t="s">
        <v>1</v>
      </c>
      <c r="F272" s="170" t="s">
        <v>1599</v>
      </c>
      <c r="H272" s="169" t="s">
        <v>1</v>
      </c>
      <c r="L272" s="168"/>
      <c r="M272" s="171"/>
      <c r="N272" s="172"/>
      <c r="O272" s="172"/>
      <c r="P272" s="172"/>
      <c r="Q272" s="172"/>
      <c r="R272" s="172"/>
      <c r="S272" s="172"/>
      <c r="T272" s="173"/>
      <c r="AT272" s="169" t="s">
        <v>186</v>
      </c>
      <c r="AU272" s="169" t="s">
        <v>80</v>
      </c>
      <c r="AV272" s="167" t="s">
        <v>76</v>
      </c>
      <c r="AW272" s="167" t="s">
        <v>29</v>
      </c>
      <c r="AX272" s="167" t="s">
        <v>72</v>
      </c>
      <c r="AY272" s="169" t="s">
        <v>176</v>
      </c>
    </row>
    <row r="273" spans="2:51" s="174" customFormat="1" ht="12">
      <c r="B273" s="175"/>
      <c r="D273" s="105" t="s">
        <v>186</v>
      </c>
      <c r="E273" s="176" t="s">
        <v>1</v>
      </c>
      <c r="F273" s="177" t="s">
        <v>1600</v>
      </c>
      <c r="H273" s="178">
        <v>3.06</v>
      </c>
      <c r="L273" s="175"/>
      <c r="M273" s="179"/>
      <c r="N273" s="180"/>
      <c r="O273" s="180"/>
      <c r="P273" s="180"/>
      <c r="Q273" s="180"/>
      <c r="R273" s="180"/>
      <c r="S273" s="180"/>
      <c r="T273" s="181"/>
      <c r="AT273" s="176" t="s">
        <v>186</v>
      </c>
      <c r="AU273" s="176" t="s">
        <v>80</v>
      </c>
      <c r="AV273" s="174" t="s">
        <v>80</v>
      </c>
      <c r="AW273" s="174" t="s">
        <v>29</v>
      </c>
      <c r="AX273" s="174" t="s">
        <v>72</v>
      </c>
      <c r="AY273" s="176" t="s">
        <v>176</v>
      </c>
    </row>
    <row r="274" spans="2:51" s="182" customFormat="1" ht="12">
      <c r="B274" s="183"/>
      <c r="D274" s="105" t="s">
        <v>186</v>
      </c>
      <c r="E274" s="184" t="s">
        <v>1</v>
      </c>
      <c r="F274" s="185" t="s">
        <v>191</v>
      </c>
      <c r="H274" s="186">
        <v>44.55</v>
      </c>
      <c r="L274" s="183"/>
      <c r="M274" s="187"/>
      <c r="N274" s="188"/>
      <c r="O274" s="188"/>
      <c r="P274" s="188"/>
      <c r="Q274" s="188"/>
      <c r="R274" s="188"/>
      <c r="S274" s="188"/>
      <c r="T274" s="189"/>
      <c r="AT274" s="184" t="s">
        <v>186</v>
      </c>
      <c r="AU274" s="184" t="s">
        <v>80</v>
      </c>
      <c r="AV274" s="182" t="s">
        <v>86</v>
      </c>
      <c r="AW274" s="182" t="s">
        <v>29</v>
      </c>
      <c r="AX274" s="182" t="s">
        <v>76</v>
      </c>
      <c r="AY274" s="184" t="s">
        <v>176</v>
      </c>
    </row>
    <row r="275" spans="1:65" s="15" customFormat="1" ht="37.7" customHeight="1">
      <c r="A275" s="12"/>
      <c r="B275" s="13"/>
      <c r="C275" s="92" t="s">
        <v>284</v>
      </c>
      <c r="D275" s="92" t="s">
        <v>178</v>
      </c>
      <c r="E275" s="93" t="s">
        <v>1601</v>
      </c>
      <c r="F275" s="94" t="s">
        <v>1602</v>
      </c>
      <c r="G275" s="95" t="s">
        <v>181</v>
      </c>
      <c r="H275" s="96">
        <v>178.885</v>
      </c>
      <c r="I275" s="1">
        <v>0</v>
      </c>
      <c r="J275" s="97">
        <f>ROUND(I275*H275,2)</f>
        <v>0</v>
      </c>
      <c r="K275" s="94" t="s">
        <v>182</v>
      </c>
      <c r="L275" s="13"/>
      <c r="M275" s="98" t="s">
        <v>1</v>
      </c>
      <c r="N275" s="99" t="s">
        <v>37</v>
      </c>
      <c r="O275" s="100"/>
      <c r="P275" s="101">
        <f>O275*H275</f>
        <v>0</v>
      </c>
      <c r="Q275" s="101">
        <v>0</v>
      </c>
      <c r="R275" s="101">
        <f>Q275*H275</f>
        <v>0</v>
      </c>
      <c r="S275" s="101">
        <v>0</v>
      </c>
      <c r="T275" s="102">
        <f>S275*H275</f>
        <v>0</v>
      </c>
      <c r="U275" s="12"/>
      <c r="V275" s="12"/>
      <c r="W275" s="12"/>
      <c r="X275" s="12"/>
      <c r="Y275" s="12"/>
      <c r="Z275" s="12"/>
      <c r="AA275" s="12"/>
      <c r="AB275" s="12"/>
      <c r="AC275" s="12"/>
      <c r="AD275" s="12"/>
      <c r="AE275" s="12"/>
      <c r="AR275" s="103" t="s">
        <v>86</v>
      </c>
      <c r="AT275" s="103" t="s">
        <v>178</v>
      </c>
      <c r="AU275" s="103" t="s">
        <v>80</v>
      </c>
      <c r="AY275" s="5" t="s">
        <v>176</v>
      </c>
      <c r="BE275" s="104">
        <f>IF(N275="základní",J275,0)</f>
        <v>0</v>
      </c>
      <c r="BF275" s="104">
        <f>IF(N275="snížená",J275,0)</f>
        <v>0</v>
      </c>
      <c r="BG275" s="104">
        <f>IF(N275="zákl. přenesená",J275,0)</f>
        <v>0</v>
      </c>
      <c r="BH275" s="104">
        <f>IF(N275="sníž. přenesená",J275,0)</f>
        <v>0</v>
      </c>
      <c r="BI275" s="104">
        <f>IF(N275="nulová",J275,0)</f>
        <v>0</v>
      </c>
      <c r="BJ275" s="5" t="s">
        <v>76</v>
      </c>
      <c r="BK275" s="104">
        <f>ROUND(I275*H275,2)</f>
        <v>0</v>
      </c>
      <c r="BL275" s="5" t="s">
        <v>86</v>
      </c>
      <c r="BM275" s="103" t="s">
        <v>388</v>
      </c>
    </row>
    <row r="276" spans="2:51" s="167" customFormat="1" ht="12">
      <c r="B276" s="168"/>
      <c r="D276" s="105" t="s">
        <v>186</v>
      </c>
      <c r="E276" s="169" t="s">
        <v>1</v>
      </c>
      <c r="F276" s="170" t="s">
        <v>1510</v>
      </c>
      <c r="H276" s="169" t="s">
        <v>1</v>
      </c>
      <c r="L276" s="168"/>
      <c r="M276" s="171"/>
      <c r="N276" s="172"/>
      <c r="O276" s="172"/>
      <c r="P276" s="172"/>
      <c r="Q276" s="172"/>
      <c r="R276" s="172"/>
      <c r="S276" s="172"/>
      <c r="T276" s="173"/>
      <c r="AT276" s="169" t="s">
        <v>186</v>
      </c>
      <c r="AU276" s="169" t="s">
        <v>80</v>
      </c>
      <c r="AV276" s="167" t="s">
        <v>76</v>
      </c>
      <c r="AW276" s="167" t="s">
        <v>29</v>
      </c>
      <c r="AX276" s="167" t="s">
        <v>72</v>
      </c>
      <c r="AY276" s="169" t="s">
        <v>176</v>
      </c>
    </row>
    <row r="277" spans="2:51" s="174" customFormat="1" ht="12">
      <c r="B277" s="175"/>
      <c r="D277" s="105" t="s">
        <v>186</v>
      </c>
      <c r="E277" s="176" t="s">
        <v>1</v>
      </c>
      <c r="F277" s="177" t="s">
        <v>1603</v>
      </c>
      <c r="H277" s="178">
        <v>69.225</v>
      </c>
      <c r="L277" s="175"/>
      <c r="M277" s="179"/>
      <c r="N277" s="180"/>
      <c r="O277" s="180"/>
      <c r="P277" s="180"/>
      <c r="Q277" s="180"/>
      <c r="R277" s="180"/>
      <c r="S277" s="180"/>
      <c r="T277" s="181"/>
      <c r="AT277" s="176" t="s">
        <v>186</v>
      </c>
      <c r="AU277" s="176" t="s">
        <v>80</v>
      </c>
      <c r="AV277" s="174" t="s">
        <v>80</v>
      </c>
      <c r="AW277" s="174" t="s">
        <v>29</v>
      </c>
      <c r="AX277" s="174" t="s">
        <v>72</v>
      </c>
      <c r="AY277" s="176" t="s">
        <v>176</v>
      </c>
    </row>
    <row r="278" spans="2:51" s="174" customFormat="1" ht="22.5">
      <c r="B278" s="175"/>
      <c r="D278" s="105" t="s">
        <v>186</v>
      </c>
      <c r="E278" s="176" t="s">
        <v>1</v>
      </c>
      <c r="F278" s="177" t="s">
        <v>1604</v>
      </c>
      <c r="H278" s="178">
        <v>103.128</v>
      </c>
      <c r="L278" s="175"/>
      <c r="M278" s="179"/>
      <c r="N278" s="180"/>
      <c r="O278" s="180"/>
      <c r="P278" s="180"/>
      <c r="Q278" s="180"/>
      <c r="R278" s="180"/>
      <c r="S278" s="180"/>
      <c r="T278" s="181"/>
      <c r="AT278" s="176" t="s">
        <v>186</v>
      </c>
      <c r="AU278" s="176" t="s">
        <v>80</v>
      </c>
      <c r="AV278" s="174" t="s">
        <v>80</v>
      </c>
      <c r="AW278" s="174" t="s">
        <v>29</v>
      </c>
      <c r="AX278" s="174" t="s">
        <v>72</v>
      </c>
      <c r="AY278" s="176" t="s">
        <v>176</v>
      </c>
    </row>
    <row r="279" spans="2:51" s="174" customFormat="1" ht="12">
      <c r="B279" s="175"/>
      <c r="D279" s="105" t="s">
        <v>186</v>
      </c>
      <c r="E279" s="176" t="s">
        <v>1</v>
      </c>
      <c r="F279" s="177" t="s">
        <v>1605</v>
      </c>
      <c r="H279" s="178">
        <v>28.323</v>
      </c>
      <c r="L279" s="175"/>
      <c r="M279" s="179"/>
      <c r="N279" s="180"/>
      <c r="O279" s="180"/>
      <c r="P279" s="180"/>
      <c r="Q279" s="180"/>
      <c r="R279" s="180"/>
      <c r="S279" s="180"/>
      <c r="T279" s="181"/>
      <c r="AT279" s="176" t="s">
        <v>186</v>
      </c>
      <c r="AU279" s="176" t="s">
        <v>80</v>
      </c>
      <c r="AV279" s="174" t="s">
        <v>80</v>
      </c>
      <c r="AW279" s="174" t="s">
        <v>29</v>
      </c>
      <c r="AX279" s="174" t="s">
        <v>72</v>
      </c>
      <c r="AY279" s="176" t="s">
        <v>176</v>
      </c>
    </row>
    <row r="280" spans="2:51" s="174" customFormat="1" ht="12">
      <c r="B280" s="175"/>
      <c r="D280" s="105" t="s">
        <v>186</v>
      </c>
      <c r="E280" s="176" t="s">
        <v>1</v>
      </c>
      <c r="F280" s="177" t="s">
        <v>1606</v>
      </c>
      <c r="H280" s="178">
        <v>19.699</v>
      </c>
      <c r="L280" s="175"/>
      <c r="M280" s="179"/>
      <c r="N280" s="180"/>
      <c r="O280" s="180"/>
      <c r="P280" s="180"/>
      <c r="Q280" s="180"/>
      <c r="R280" s="180"/>
      <c r="S280" s="180"/>
      <c r="T280" s="181"/>
      <c r="AT280" s="176" t="s">
        <v>186</v>
      </c>
      <c r="AU280" s="176" t="s">
        <v>80</v>
      </c>
      <c r="AV280" s="174" t="s">
        <v>80</v>
      </c>
      <c r="AW280" s="174" t="s">
        <v>29</v>
      </c>
      <c r="AX280" s="174" t="s">
        <v>72</v>
      </c>
      <c r="AY280" s="176" t="s">
        <v>176</v>
      </c>
    </row>
    <row r="281" spans="2:51" s="174" customFormat="1" ht="12">
      <c r="B281" s="175"/>
      <c r="D281" s="105" t="s">
        <v>186</v>
      </c>
      <c r="E281" s="176" t="s">
        <v>1</v>
      </c>
      <c r="F281" s="177" t="s">
        <v>1607</v>
      </c>
      <c r="H281" s="178">
        <v>-41.49</v>
      </c>
      <c r="L281" s="175"/>
      <c r="M281" s="179"/>
      <c r="N281" s="180"/>
      <c r="O281" s="180"/>
      <c r="P281" s="180"/>
      <c r="Q281" s="180"/>
      <c r="R281" s="180"/>
      <c r="S281" s="180"/>
      <c r="T281" s="181"/>
      <c r="AT281" s="176" t="s">
        <v>186</v>
      </c>
      <c r="AU281" s="176" t="s">
        <v>80</v>
      </c>
      <c r="AV281" s="174" t="s">
        <v>80</v>
      </c>
      <c r="AW281" s="174" t="s">
        <v>29</v>
      </c>
      <c r="AX281" s="174" t="s">
        <v>72</v>
      </c>
      <c r="AY281" s="176" t="s">
        <v>176</v>
      </c>
    </row>
    <row r="282" spans="2:51" s="182" customFormat="1" ht="12">
      <c r="B282" s="183"/>
      <c r="D282" s="105" t="s">
        <v>186</v>
      </c>
      <c r="E282" s="184" t="s">
        <v>1</v>
      </c>
      <c r="F282" s="185" t="s">
        <v>191</v>
      </c>
      <c r="H282" s="186">
        <v>178.88500000000002</v>
      </c>
      <c r="L282" s="183"/>
      <c r="M282" s="187"/>
      <c r="N282" s="188"/>
      <c r="O282" s="188"/>
      <c r="P282" s="188"/>
      <c r="Q282" s="188"/>
      <c r="R282" s="188"/>
      <c r="S282" s="188"/>
      <c r="T282" s="189"/>
      <c r="AT282" s="184" t="s">
        <v>186</v>
      </c>
      <c r="AU282" s="184" t="s">
        <v>80</v>
      </c>
      <c r="AV282" s="182" t="s">
        <v>86</v>
      </c>
      <c r="AW282" s="182" t="s">
        <v>29</v>
      </c>
      <c r="AX282" s="182" t="s">
        <v>76</v>
      </c>
      <c r="AY282" s="184" t="s">
        <v>176</v>
      </c>
    </row>
    <row r="283" spans="1:65" s="15" customFormat="1" ht="16.5" customHeight="1">
      <c r="A283" s="12"/>
      <c r="B283" s="13"/>
      <c r="C283" s="92" t="s">
        <v>390</v>
      </c>
      <c r="D283" s="92" t="s">
        <v>178</v>
      </c>
      <c r="E283" s="93" t="s">
        <v>302</v>
      </c>
      <c r="F283" s="94" t="s">
        <v>303</v>
      </c>
      <c r="G283" s="95" t="s">
        <v>181</v>
      </c>
      <c r="H283" s="96">
        <v>90.495</v>
      </c>
      <c r="I283" s="1">
        <v>0</v>
      </c>
      <c r="J283" s="97">
        <f>ROUND(I283*H283,2)</f>
        <v>0</v>
      </c>
      <c r="K283" s="94" t="s">
        <v>182</v>
      </c>
      <c r="L283" s="13"/>
      <c r="M283" s="98" t="s">
        <v>1</v>
      </c>
      <c r="N283" s="99" t="s">
        <v>37</v>
      </c>
      <c r="O283" s="100"/>
      <c r="P283" s="101">
        <f>O283*H283</f>
        <v>0</v>
      </c>
      <c r="Q283" s="101">
        <v>0</v>
      </c>
      <c r="R283" s="101">
        <f>Q283*H283</f>
        <v>0</v>
      </c>
      <c r="S283" s="101">
        <v>0</v>
      </c>
      <c r="T283" s="102">
        <f>S283*H283</f>
        <v>0</v>
      </c>
      <c r="U283" s="12"/>
      <c r="V283" s="12"/>
      <c r="W283" s="12"/>
      <c r="X283" s="12"/>
      <c r="Y283" s="12"/>
      <c r="Z283" s="12"/>
      <c r="AA283" s="12"/>
      <c r="AB283" s="12"/>
      <c r="AC283" s="12"/>
      <c r="AD283" s="12"/>
      <c r="AE283" s="12"/>
      <c r="AR283" s="103" t="s">
        <v>86</v>
      </c>
      <c r="AT283" s="103" t="s">
        <v>178</v>
      </c>
      <c r="AU283" s="103" t="s">
        <v>80</v>
      </c>
      <c r="AY283" s="5" t="s">
        <v>176</v>
      </c>
      <c r="BE283" s="104">
        <f>IF(N283="základní",J283,0)</f>
        <v>0</v>
      </c>
      <c r="BF283" s="104">
        <f>IF(N283="snížená",J283,0)</f>
        <v>0</v>
      </c>
      <c r="BG283" s="104">
        <f>IF(N283="zákl. přenesená",J283,0)</f>
        <v>0</v>
      </c>
      <c r="BH283" s="104">
        <f>IF(N283="sníž. přenesená",J283,0)</f>
        <v>0</v>
      </c>
      <c r="BI283" s="104">
        <f>IF(N283="nulová",J283,0)</f>
        <v>0</v>
      </c>
      <c r="BJ283" s="5" t="s">
        <v>76</v>
      </c>
      <c r="BK283" s="104">
        <f>ROUND(I283*H283,2)</f>
        <v>0</v>
      </c>
      <c r="BL283" s="5" t="s">
        <v>86</v>
      </c>
      <c r="BM283" s="103" t="s">
        <v>393</v>
      </c>
    </row>
    <row r="284" spans="2:51" s="167" customFormat="1" ht="12">
      <c r="B284" s="168"/>
      <c r="D284" s="105" t="s">
        <v>186</v>
      </c>
      <c r="E284" s="169" t="s">
        <v>1</v>
      </c>
      <c r="F284" s="170" t="s">
        <v>197</v>
      </c>
      <c r="H284" s="169" t="s">
        <v>1</v>
      </c>
      <c r="L284" s="168"/>
      <c r="M284" s="171"/>
      <c r="N284" s="172"/>
      <c r="O284" s="172"/>
      <c r="P284" s="172"/>
      <c r="Q284" s="172"/>
      <c r="R284" s="172"/>
      <c r="S284" s="172"/>
      <c r="T284" s="173"/>
      <c r="AT284" s="169" t="s">
        <v>186</v>
      </c>
      <c r="AU284" s="169" t="s">
        <v>80</v>
      </c>
      <c r="AV284" s="167" t="s">
        <v>76</v>
      </c>
      <c r="AW284" s="167" t="s">
        <v>29</v>
      </c>
      <c r="AX284" s="167" t="s">
        <v>72</v>
      </c>
      <c r="AY284" s="169" t="s">
        <v>176</v>
      </c>
    </row>
    <row r="285" spans="2:51" s="167" customFormat="1" ht="12">
      <c r="B285" s="168"/>
      <c r="D285" s="105" t="s">
        <v>186</v>
      </c>
      <c r="E285" s="169" t="s">
        <v>1</v>
      </c>
      <c r="F285" s="170" t="s">
        <v>1608</v>
      </c>
      <c r="H285" s="169" t="s">
        <v>1</v>
      </c>
      <c r="L285" s="168"/>
      <c r="M285" s="171"/>
      <c r="N285" s="172"/>
      <c r="O285" s="172"/>
      <c r="P285" s="172"/>
      <c r="Q285" s="172"/>
      <c r="R285" s="172"/>
      <c r="S285" s="172"/>
      <c r="T285" s="173"/>
      <c r="AT285" s="169" t="s">
        <v>186</v>
      </c>
      <c r="AU285" s="169" t="s">
        <v>80</v>
      </c>
      <c r="AV285" s="167" t="s">
        <v>76</v>
      </c>
      <c r="AW285" s="167" t="s">
        <v>29</v>
      </c>
      <c r="AX285" s="167" t="s">
        <v>72</v>
      </c>
      <c r="AY285" s="169" t="s">
        <v>176</v>
      </c>
    </row>
    <row r="286" spans="2:51" s="174" customFormat="1" ht="12">
      <c r="B286" s="175"/>
      <c r="D286" s="105" t="s">
        <v>186</v>
      </c>
      <c r="E286" s="176" t="s">
        <v>1</v>
      </c>
      <c r="F286" s="177" t="s">
        <v>1609</v>
      </c>
      <c r="H286" s="178">
        <v>90.495</v>
      </c>
      <c r="L286" s="175"/>
      <c r="M286" s="179"/>
      <c r="N286" s="180"/>
      <c r="O286" s="180"/>
      <c r="P286" s="180"/>
      <c r="Q286" s="180"/>
      <c r="R286" s="180"/>
      <c r="S286" s="180"/>
      <c r="T286" s="181"/>
      <c r="AT286" s="176" t="s">
        <v>186</v>
      </c>
      <c r="AU286" s="176" t="s">
        <v>80</v>
      </c>
      <c r="AV286" s="174" t="s">
        <v>80</v>
      </c>
      <c r="AW286" s="174" t="s">
        <v>29</v>
      </c>
      <c r="AX286" s="174" t="s">
        <v>72</v>
      </c>
      <c r="AY286" s="176" t="s">
        <v>176</v>
      </c>
    </row>
    <row r="287" spans="2:51" s="182" customFormat="1" ht="12">
      <c r="B287" s="183"/>
      <c r="D287" s="105" t="s">
        <v>186</v>
      </c>
      <c r="E287" s="184" t="s">
        <v>1</v>
      </c>
      <c r="F287" s="185" t="s">
        <v>191</v>
      </c>
      <c r="H287" s="186">
        <v>90.495</v>
      </c>
      <c r="L287" s="183"/>
      <c r="M287" s="187"/>
      <c r="N287" s="188"/>
      <c r="O287" s="188"/>
      <c r="P287" s="188"/>
      <c r="Q287" s="188"/>
      <c r="R287" s="188"/>
      <c r="S287" s="188"/>
      <c r="T287" s="189"/>
      <c r="AT287" s="184" t="s">
        <v>186</v>
      </c>
      <c r="AU287" s="184" t="s">
        <v>80</v>
      </c>
      <c r="AV287" s="182" t="s">
        <v>86</v>
      </c>
      <c r="AW287" s="182" t="s">
        <v>29</v>
      </c>
      <c r="AX287" s="182" t="s">
        <v>76</v>
      </c>
      <c r="AY287" s="184" t="s">
        <v>176</v>
      </c>
    </row>
    <row r="288" spans="1:65" s="15" customFormat="1" ht="24.2" customHeight="1">
      <c r="A288" s="12"/>
      <c r="B288" s="13"/>
      <c r="C288" s="92" t="s">
        <v>304</v>
      </c>
      <c r="D288" s="92" t="s">
        <v>178</v>
      </c>
      <c r="E288" s="93" t="s">
        <v>308</v>
      </c>
      <c r="F288" s="94" t="s">
        <v>309</v>
      </c>
      <c r="G288" s="95" t="s">
        <v>181</v>
      </c>
      <c r="H288" s="96">
        <v>36</v>
      </c>
      <c r="I288" s="1">
        <v>0</v>
      </c>
      <c r="J288" s="97">
        <f>ROUND(I288*H288,2)</f>
        <v>0</v>
      </c>
      <c r="K288" s="94" t="s">
        <v>182</v>
      </c>
      <c r="L288" s="13"/>
      <c r="M288" s="98" t="s">
        <v>1</v>
      </c>
      <c r="N288" s="99" t="s">
        <v>37</v>
      </c>
      <c r="O288" s="100"/>
      <c r="P288" s="101">
        <f>O288*H288</f>
        <v>0</v>
      </c>
      <c r="Q288" s="101">
        <v>0</v>
      </c>
      <c r="R288" s="101">
        <f>Q288*H288</f>
        <v>0</v>
      </c>
      <c r="S288" s="101">
        <v>0</v>
      </c>
      <c r="T288" s="102">
        <f>S288*H288</f>
        <v>0</v>
      </c>
      <c r="U288" s="12"/>
      <c r="V288" s="12"/>
      <c r="W288" s="12"/>
      <c r="X288" s="12"/>
      <c r="Y288" s="12"/>
      <c r="Z288" s="12"/>
      <c r="AA288" s="12"/>
      <c r="AB288" s="12"/>
      <c r="AC288" s="12"/>
      <c r="AD288" s="12"/>
      <c r="AE288" s="12"/>
      <c r="AR288" s="103" t="s">
        <v>86</v>
      </c>
      <c r="AT288" s="103" t="s">
        <v>178</v>
      </c>
      <c r="AU288" s="103" t="s">
        <v>80</v>
      </c>
      <c r="AY288" s="5" t="s">
        <v>176</v>
      </c>
      <c r="BE288" s="104">
        <f>IF(N288="základní",J288,0)</f>
        <v>0</v>
      </c>
      <c r="BF288" s="104">
        <f>IF(N288="snížená",J288,0)</f>
        <v>0</v>
      </c>
      <c r="BG288" s="104">
        <f>IF(N288="zákl. přenesená",J288,0)</f>
        <v>0</v>
      </c>
      <c r="BH288" s="104">
        <f>IF(N288="sníž. přenesená",J288,0)</f>
        <v>0</v>
      </c>
      <c r="BI288" s="104">
        <f>IF(N288="nulová",J288,0)</f>
        <v>0</v>
      </c>
      <c r="BJ288" s="5" t="s">
        <v>76</v>
      </c>
      <c r="BK288" s="104">
        <f>ROUND(I288*H288,2)</f>
        <v>0</v>
      </c>
      <c r="BL288" s="5" t="s">
        <v>86</v>
      </c>
      <c r="BM288" s="103" t="s">
        <v>400</v>
      </c>
    </row>
    <row r="289" spans="2:51" s="167" customFormat="1" ht="12">
      <c r="B289" s="168"/>
      <c r="D289" s="105" t="s">
        <v>186</v>
      </c>
      <c r="E289" s="169" t="s">
        <v>1</v>
      </c>
      <c r="F289" s="170" t="s">
        <v>197</v>
      </c>
      <c r="H289" s="169" t="s">
        <v>1</v>
      </c>
      <c r="L289" s="168"/>
      <c r="M289" s="171"/>
      <c r="N289" s="172"/>
      <c r="O289" s="172"/>
      <c r="P289" s="172"/>
      <c r="Q289" s="172"/>
      <c r="R289" s="172"/>
      <c r="S289" s="172"/>
      <c r="T289" s="173"/>
      <c r="AT289" s="169" t="s">
        <v>186</v>
      </c>
      <c r="AU289" s="169" t="s">
        <v>80</v>
      </c>
      <c r="AV289" s="167" t="s">
        <v>76</v>
      </c>
      <c r="AW289" s="167" t="s">
        <v>29</v>
      </c>
      <c r="AX289" s="167" t="s">
        <v>72</v>
      </c>
      <c r="AY289" s="169" t="s">
        <v>176</v>
      </c>
    </row>
    <row r="290" spans="2:51" s="167" customFormat="1" ht="12">
      <c r="B290" s="168"/>
      <c r="D290" s="105" t="s">
        <v>186</v>
      </c>
      <c r="E290" s="169" t="s">
        <v>1</v>
      </c>
      <c r="F290" s="170" t="s">
        <v>1610</v>
      </c>
      <c r="H290" s="169" t="s">
        <v>1</v>
      </c>
      <c r="L290" s="168"/>
      <c r="M290" s="171"/>
      <c r="N290" s="172"/>
      <c r="O290" s="172"/>
      <c r="P290" s="172"/>
      <c r="Q290" s="172"/>
      <c r="R290" s="172"/>
      <c r="S290" s="172"/>
      <c r="T290" s="173"/>
      <c r="AT290" s="169" t="s">
        <v>186</v>
      </c>
      <c r="AU290" s="169" t="s">
        <v>80</v>
      </c>
      <c r="AV290" s="167" t="s">
        <v>76</v>
      </c>
      <c r="AW290" s="167" t="s">
        <v>29</v>
      </c>
      <c r="AX290" s="167" t="s">
        <v>72</v>
      </c>
      <c r="AY290" s="169" t="s">
        <v>176</v>
      </c>
    </row>
    <row r="291" spans="2:51" s="174" customFormat="1" ht="12">
      <c r="B291" s="175"/>
      <c r="D291" s="105" t="s">
        <v>186</v>
      </c>
      <c r="E291" s="176" t="s">
        <v>1</v>
      </c>
      <c r="F291" s="177" t="s">
        <v>1611</v>
      </c>
      <c r="H291" s="178">
        <v>36</v>
      </c>
      <c r="L291" s="175"/>
      <c r="M291" s="179"/>
      <c r="N291" s="180"/>
      <c r="O291" s="180"/>
      <c r="P291" s="180"/>
      <c r="Q291" s="180"/>
      <c r="R291" s="180"/>
      <c r="S291" s="180"/>
      <c r="T291" s="181"/>
      <c r="AT291" s="176" t="s">
        <v>186</v>
      </c>
      <c r="AU291" s="176" t="s">
        <v>80</v>
      </c>
      <c r="AV291" s="174" t="s">
        <v>80</v>
      </c>
      <c r="AW291" s="174" t="s">
        <v>29</v>
      </c>
      <c r="AX291" s="174" t="s">
        <v>72</v>
      </c>
      <c r="AY291" s="176" t="s">
        <v>176</v>
      </c>
    </row>
    <row r="292" spans="2:51" s="182" customFormat="1" ht="12">
      <c r="B292" s="183"/>
      <c r="D292" s="105" t="s">
        <v>186</v>
      </c>
      <c r="E292" s="184" t="s">
        <v>1</v>
      </c>
      <c r="F292" s="185" t="s">
        <v>191</v>
      </c>
      <c r="H292" s="186">
        <v>36</v>
      </c>
      <c r="L292" s="183"/>
      <c r="M292" s="187"/>
      <c r="N292" s="188"/>
      <c r="O292" s="188"/>
      <c r="P292" s="188"/>
      <c r="Q292" s="188"/>
      <c r="R292" s="188"/>
      <c r="S292" s="188"/>
      <c r="T292" s="189"/>
      <c r="AT292" s="184" t="s">
        <v>186</v>
      </c>
      <c r="AU292" s="184" t="s">
        <v>80</v>
      </c>
      <c r="AV292" s="182" t="s">
        <v>86</v>
      </c>
      <c r="AW292" s="182" t="s">
        <v>29</v>
      </c>
      <c r="AX292" s="182" t="s">
        <v>76</v>
      </c>
      <c r="AY292" s="184" t="s">
        <v>176</v>
      </c>
    </row>
    <row r="293" spans="1:65" s="15" customFormat="1" ht="24.2" customHeight="1">
      <c r="A293" s="12"/>
      <c r="B293" s="13"/>
      <c r="C293" s="92" t="s">
        <v>448</v>
      </c>
      <c r="D293" s="92" t="s">
        <v>178</v>
      </c>
      <c r="E293" s="93" t="s">
        <v>326</v>
      </c>
      <c r="F293" s="94" t="s">
        <v>327</v>
      </c>
      <c r="G293" s="95" t="s">
        <v>328</v>
      </c>
      <c r="H293" s="96">
        <v>10</v>
      </c>
      <c r="I293" s="1">
        <v>0</v>
      </c>
      <c r="J293" s="97">
        <f>ROUND(I293*H293,2)</f>
        <v>0</v>
      </c>
      <c r="K293" s="94" t="s">
        <v>182</v>
      </c>
      <c r="L293" s="13"/>
      <c r="M293" s="98" t="s">
        <v>1</v>
      </c>
      <c r="N293" s="99" t="s">
        <v>37</v>
      </c>
      <c r="O293" s="100"/>
      <c r="P293" s="101">
        <f>O293*H293</f>
        <v>0</v>
      </c>
      <c r="Q293" s="101">
        <v>0</v>
      </c>
      <c r="R293" s="101">
        <f>Q293*H293</f>
        <v>0</v>
      </c>
      <c r="S293" s="101">
        <v>0</v>
      </c>
      <c r="T293" s="102">
        <f>S293*H293</f>
        <v>0</v>
      </c>
      <c r="U293" s="12"/>
      <c r="V293" s="12"/>
      <c r="W293" s="12"/>
      <c r="X293" s="12"/>
      <c r="Y293" s="12"/>
      <c r="Z293" s="12"/>
      <c r="AA293" s="12"/>
      <c r="AB293" s="12"/>
      <c r="AC293" s="12"/>
      <c r="AD293" s="12"/>
      <c r="AE293" s="12"/>
      <c r="AR293" s="103" t="s">
        <v>86</v>
      </c>
      <c r="AT293" s="103" t="s">
        <v>178</v>
      </c>
      <c r="AU293" s="103" t="s">
        <v>80</v>
      </c>
      <c r="AY293" s="5" t="s">
        <v>176</v>
      </c>
      <c r="BE293" s="104">
        <f>IF(N293="základní",J293,0)</f>
        <v>0</v>
      </c>
      <c r="BF293" s="104">
        <f>IF(N293="snížená",J293,0)</f>
        <v>0</v>
      </c>
      <c r="BG293" s="104">
        <f>IF(N293="zákl. přenesená",J293,0)</f>
        <v>0</v>
      </c>
      <c r="BH293" s="104">
        <f>IF(N293="sníž. přenesená",J293,0)</f>
        <v>0</v>
      </c>
      <c r="BI293" s="104">
        <f>IF(N293="nulová",J293,0)</f>
        <v>0</v>
      </c>
      <c r="BJ293" s="5" t="s">
        <v>76</v>
      </c>
      <c r="BK293" s="104">
        <f>ROUND(I293*H293,2)</f>
        <v>0</v>
      </c>
      <c r="BL293" s="5" t="s">
        <v>86</v>
      </c>
      <c r="BM293" s="103" t="s">
        <v>451</v>
      </c>
    </row>
    <row r="294" spans="2:51" s="167" customFormat="1" ht="12">
      <c r="B294" s="168"/>
      <c r="D294" s="105" t="s">
        <v>186</v>
      </c>
      <c r="E294" s="169" t="s">
        <v>1</v>
      </c>
      <c r="F294" s="170" t="s">
        <v>279</v>
      </c>
      <c r="H294" s="169" t="s">
        <v>1</v>
      </c>
      <c r="L294" s="168"/>
      <c r="M294" s="171"/>
      <c r="N294" s="172"/>
      <c r="O294" s="172"/>
      <c r="P294" s="172"/>
      <c r="Q294" s="172"/>
      <c r="R294" s="172"/>
      <c r="S294" s="172"/>
      <c r="T294" s="173"/>
      <c r="AT294" s="169" t="s">
        <v>186</v>
      </c>
      <c r="AU294" s="169" t="s">
        <v>80</v>
      </c>
      <c r="AV294" s="167" t="s">
        <v>76</v>
      </c>
      <c r="AW294" s="167" t="s">
        <v>29</v>
      </c>
      <c r="AX294" s="167" t="s">
        <v>72</v>
      </c>
      <c r="AY294" s="169" t="s">
        <v>176</v>
      </c>
    </row>
    <row r="295" spans="2:51" s="167" customFormat="1" ht="12">
      <c r="B295" s="168"/>
      <c r="D295" s="105" t="s">
        <v>186</v>
      </c>
      <c r="E295" s="169" t="s">
        <v>1</v>
      </c>
      <c r="F295" s="170" t="s">
        <v>1612</v>
      </c>
      <c r="H295" s="169" t="s">
        <v>1</v>
      </c>
      <c r="L295" s="168"/>
      <c r="M295" s="171"/>
      <c r="N295" s="172"/>
      <c r="O295" s="172"/>
      <c r="P295" s="172"/>
      <c r="Q295" s="172"/>
      <c r="R295" s="172"/>
      <c r="S295" s="172"/>
      <c r="T295" s="173"/>
      <c r="AT295" s="169" t="s">
        <v>186</v>
      </c>
      <c r="AU295" s="169" t="s">
        <v>80</v>
      </c>
      <c r="AV295" s="167" t="s">
        <v>76</v>
      </c>
      <c r="AW295" s="167" t="s">
        <v>29</v>
      </c>
      <c r="AX295" s="167" t="s">
        <v>72</v>
      </c>
      <c r="AY295" s="169" t="s">
        <v>176</v>
      </c>
    </row>
    <row r="296" spans="2:51" s="174" customFormat="1" ht="12">
      <c r="B296" s="175"/>
      <c r="D296" s="105" t="s">
        <v>186</v>
      </c>
      <c r="E296" s="176" t="s">
        <v>1</v>
      </c>
      <c r="F296" s="177" t="s">
        <v>1613</v>
      </c>
      <c r="H296" s="178">
        <v>10</v>
      </c>
      <c r="L296" s="175"/>
      <c r="M296" s="179"/>
      <c r="N296" s="180"/>
      <c r="O296" s="180"/>
      <c r="P296" s="180"/>
      <c r="Q296" s="180"/>
      <c r="R296" s="180"/>
      <c r="S296" s="180"/>
      <c r="T296" s="181"/>
      <c r="AT296" s="176" t="s">
        <v>186</v>
      </c>
      <c r="AU296" s="176" t="s">
        <v>80</v>
      </c>
      <c r="AV296" s="174" t="s">
        <v>80</v>
      </c>
      <c r="AW296" s="174" t="s">
        <v>29</v>
      </c>
      <c r="AX296" s="174" t="s">
        <v>72</v>
      </c>
      <c r="AY296" s="176" t="s">
        <v>176</v>
      </c>
    </row>
    <row r="297" spans="2:51" s="182" customFormat="1" ht="12">
      <c r="B297" s="183"/>
      <c r="D297" s="105" t="s">
        <v>186</v>
      </c>
      <c r="E297" s="184" t="s">
        <v>1</v>
      </c>
      <c r="F297" s="185" t="s">
        <v>191</v>
      </c>
      <c r="H297" s="186">
        <v>10</v>
      </c>
      <c r="L297" s="183"/>
      <c r="M297" s="187"/>
      <c r="N297" s="188"/>
      <c r="O297" s="188"/>
      <c r="P297" s="188"/>
      <c r="Q297" s="188"/>
      <c r="R297" s="188"/>
      <c r="S297" s="188"/>
      <c r="T297" s="189"/>
      <c r="AT297" s="184" t="s">
        <v>186</v>
      </c>
      <c r="AU297" s="184" t="s">
        <v>80</v>
      </c>
      <c r="AV297" s="182" t="s">
        <v>86</v>
      </c>
      <c r="AW297" s="182" t="s">
        <v>29</v>
      </c>
      <c r="AX297" s="182" t="s">
        <v>76</v>
      </c>
      <c r="AY297" s="184" t="s">
        <v>176</v>
      </c>
    </row>
    <row r="298" spans="1:65" s="15" customFormat="1" ht="33" customHeight="1">
      <c r="A298" s="12"/>
      <c r="B298" s="13"/>
      <c r="C298" s="92" t="s">
        <v>310</v>
      </c>
      <c r="D298" s="92" t="s">
        <v>178</v>
      </c>
      <c r="E298" s="93" t="s">
        <v>645</v>
      </c>
      <c r="F298" s="94" t="s">
        <v>646</v>
      </c>
      <c r="G298" s="95" t="s">
        <v>185</v>
      </c>
      <c r="H298" s="96">
        <v>0.85</v>
      </c>
      <c r="I298" s="1">
        <v>0</v>
      </c>
      <c r="J298" s="97">
        <f>ROUND(I298*H298,2)</f>
        <v>0</v>
      </c>
      <c r="K298" s="94" t="s">
        <v>182</v>
      </c>
      <c r="L298" s="13"/>
      <c r="M298" s="98" t="s">
        <v>1</v>
      </c>
      <c r="N298" s="99" t="s">
        <v>37</v>
      </c>
      <c r="O298" s="100"/>
      <c r="P298" s="101">
        <f>O298*H298</f>
        <v>0</v>
      </c>
      <c r="Q298" s="101">
        <v>0</v>
      </c>
      <c r="R298" s="101">
        <f>Q298*H298</f>
        <v>0</v>
      </c>
      <c r="S298" s="101">
        <v>0</v>
      </c>
      <c r="T298" s="102">
        <f>S298*H298</f>
        <v>0</v>
      </c>
      <c r="U298" s="12"/>
      <c r="V298" s="12"/>
      <c r="W298" s="12"/>
      <c r="X298" s="12"/>
      <c r="Y298" s="12"/>
      <c r="Z298" s="12"/>
      <c r="AA298" s="12"/>
      <c r="AB298" s="12"/>
      <c r="AC298" s="12"/>
      <c r="AD298" s="12"/>
      <c r="AE298" s="12"/>
      <c r="AR298" s="103" t="s">
        <v>86</v>
      </c>
      <c r="AT298" s="103" t="s">
        <v>178</v>
      </c>
      <c r="AU298" s="103" t="s">
        <v>80</v>
      </c>
      <c r="AY298" s="5" t="s">
        <v>176</v>
      </c>
      <c r="BE298" s="104">
        <f>IF(N298="základní",J298,0)</f>
        <v>0</v>
      </c>
      <c r="BF298" s="104">
        <f>IF(N298="snížená",J298,0)</f>
        <v>0</v>
      </c>
      <c r="BG298" s="104">
        <f>IF(N298="zákl. přenesená",J298,0)</f>
        <v>0</v>
      </c>
      <c r="BH298" s="104">
        <f>IF(N298="sníž. přenesená",J298,0)</f>
        <v>0</v>
      </c>
      <c r="BI298" s="104">
        <f>IF(N298="nulová",J298,0)</f>
        <v>0</v>
      </c>
      <c r="BJ298" s="5" t="s">
        <v>76</v>
      </c>
      <c r="BK298" s="104">
        <f>ROUND(I298*H298,2)</f>
        <v>0</v>
      </c>
      <c r="BL298" s="5" t="s">
        <v>86</v>
      </c>
      <c r="BM298" s="103" t="s">
        <v>453</v>
      </c>
    </row>
    <row r="299" spans="2:51" s="167" customFormat="1" ht="12">
      <c r="B299" s="168"/>
      <c r="D299" s="105" t="s">
        <v>186</v>
      </c>
      <c r="E299" s="169" t="s">
        <v>1</v>
      </c>
      <c r="F299" s="170" t="s">
        <v>1510</v>
      </c>
      <c r="H299" s="169" t="s">
        <v>1</v>
      </c>
      <c r="L299" s="168"/>
      <c r="M299" s="171"/>
      <c r="N299" s="172"/>
      <c r="O299" s="172"/>
      <c r="P299" s="172"/>
      <c r="Q299" s="172"/>
      <c r="R299" s="172"/>
      <c r="S299" s="172"/>
      <c r="T299" s="173"/>
      <c r="AT299" s="169" t="s">
        <v>186</v>
      </c>
      <c r="AU299" s="169" t="s">
        <v>80</v>
      </c>
      <c r="AV299" s="167" t="s">
        <v>76</v>
      </c>
      <c r="AW299" s="167" t="s">
        <v>29</v>
      </c>
      <c r="AX299" s="167" t="s">
        <v>72</v>
      </c>
      <c r="AY299" s="169" t="s">
        <v>176</v>
      </c>
    </row>
    <row r="300" spans="2:51" s="167" customFormat="1" ht="12">
      <c r="B300" s="168"/>
      <c r="D300" s="105" t="s">
        <v>186</v>
      </c>
      <c r="E300" s="169" t="s">
        <v>1</v>
      </c>
      <c r="F300" s="170" t="s">
        <v>1614</v>
      </c>
      <c r="H300" s="169" t="s">
        <v>1</v>
      </c>
      <c r="L300" s="168"/>
      <c r="M300" s="171"/>
      <c r="N300" s="172"/>
      <c r="O300" s="172"/>
      <c r="P300" s="172"/>
      <c r="Q300" s="172"/>
      <c r="R300" s="172"/>
      <c r="S300" s="172"/>
      <c r="T300" s="173"/>
      <c r="AT300" s="169" t="s">
        <v>186</v>
      </c>
      <c r="AU300" s="169" t="s">
        <v>80</v>
      </c>
      <c r="AV300" s="167" t="s">
        <v>76</v>
      </c>
      <c r="AW300" s="167" t="s">
        <v>29</v>
      </c>
      <c r="AX300" s="167" t="s">
        <v>72</v>
      </c>
      <c r="AY300" s="169" t="s">
        <v>176</v>
      </c>
    </row>
    <row r="301" spans="2:51" s="174" customFormat="1" ht="12">
      <c r="B301" s="175"/>
      <c r="D301" s="105" t="s">
        <v>186</v>
      </c>
      <c r="E301" s="176" t="s">
        <v>1</v>
      </c>
      <c r="F301" s="177" t="s">
        <v>1615</v>
      </c>
      <c r="H301" s="178">
        <v>0.85</v>
      </c>
      <c r="L301" s="175"/>
      <c r="M301" s="179"/>
      <c r="N301" s="180"/>
      <c r="O301" s="180"/>
      <c r="P301" s="180"/>
      <c r="Q301" s="180"/>
      <c r="R301" s="180"/>
      <c r="S301" s="180"/>
      <c r="T301" s="181"/>
      <c r="AT301" s="176" t="s">
        <v>186</v>
      </c>
      <c r="AU301" s="176" t="s">
        <v>80</v>
      </c>
      <c r="AV301" s="174" t="s">
        <v>80</v>
      </c>
      <c r="AW301" s="174" t="s">
        <v>29</v>
      </c>
      <c r="AX301" s="174" t="s">
        <v>72</v>
      </c>
      <c r="AY301" s="176" t="s">
        <v>176</v>
      </c>
    </row>
    <row r="302" spans="2:51" s="182" customFormat="1" ht="12">
      <c r="B302" s="183"/>
      <c r="D302" s="105" t="s">
        <v>186</v>
      </c>
      <c r="E302" s="184" t="s">
        <v>1</v>
      </c>
      <c r="F302" s="185" t="s">
        <v>191</v>
      </c>
      <c r="H302" s="186">
        <v>0.85</v>
      </c>
      <c r="L302" s="183"/>
      <c r="M302" s="187"/>
      <c r="N302" s="188"/>
      <c r="O302" s="188"/>
      <c r="P302" s="188"/>
      <c r="Q302" s="188"/>
      <c r="R302" s="188"/>
      <c r="S302" s="188"/>
      <c r="T302" s="189"/>
      <c r="AT302" s="184" t="s">
        <v>186</v>
      </c>
      <c r="AU302" s="184" t="s">
        <v>80</v>
      </c>
      <c r="AV302" s="182" t="s">
        <v>86</v>
      </c>
      <c r="AW302" s="182" t="s">
        <v>29</v>
      </c>
      <c r="AX302" s="182" t="s">
        <v>76</v>
      </c>
      <c r="AY302" s="184" t="s">
        <v>176</v>
      </c>
    </row>
    <row r="303" spans="1:65" s="15" customFormat="1" ht="33" customHeight="1">
      <c r="A303" s="12"/>
      <c r="B303" s="13"/>
      <c r="C303" s="92" t="s">
        <v>460</v>
      </c>
      <c r="D303" s="92" t="s">
        <v>178</v>
      </c>
      <c r="E303" s="93" t="s">
        <v>1616</v>
      </c>
      <c r="F303" s="94" t="s">
        <v>1617</v>
      </c>
      <c r="G303" s="95" t="s">
        <v>185</v>
      </c>
      <c r="H303" s="96">
        <v>0.84</v>
      </c>
      <c r="I303" s="1">
        <v>0</v>
      </c>
      <c r="J303" s="97">
        <f>ROUND(I303*H303,2)</f>
        <v>0</v>
      </c>
      <c r="K303" s="94" t="s">
        <v>182</v>
      </c>
      <c r="L303" s="13"/>
      <c r="M303" s="98" t="s">
        <v>1</v>
      </c>
      <c r="N303" s="99" t="s">
        <v>37</v>
      </c>
      <c r="O303" s="100"/>
      <c r="P303" s="101">
        <f>O303*H303</f>
        <v>0</v>
      </c>
      <c r="Q303" s="101">
        <v>0</v>
      </c>
      <c r="R303" s="101">
        <f>Q303*H303</f>
        <v>0</v>
      </c>
      <c r="S303" s="101">
        <v>0</v>
      </c>
      <c r="T303" s="102">
        <f>S303*H303</f>
        <v>0</v>
      </c>
      <c r="U303" s="12"/>
      <c r="V303" s="12"/>
      <c r="W303" s="12"/>
      <c r="X303" s="12"/>
      <c r="Y303" s="12"/>
      <c r="Z303" s="12"/>
      <c r="AA303" s="12"/>
      <c r="AB303" s="12"/>
      <c r="AC303" s="12"/>
      <c r="AD303" s="12"/>
      <c r="AE303" s="12"/>
      <c r="AR303" s="103" t="s">
        <v>86</v>
      </c>
      <c r="AT303" s="103" t="s">
        <v>178</v>
      </c>
      <c r="AU303" s="103" t="s">
        <v>80</v>
      </c>
      <c r="AY303" s="5" t="s">
        <v>176</v>
      </c>
      <c r="BE303" s="104">
        <f>IF(N303="základní",J303,0)</f>
        <v>0</v>
      </c>
      <c r="BF303" s="104">
        <f>IF(N303="snížená",J303,0)</f>
        <v>0</v>
      </c>
      <c r="BG303" s="104">
        <f>IF(N303="zákl. přenesená",J303,0)</f>
        <v>0</v>
      </c>
      <c r="BH303" s="104">
        <f>IF(N303="sníž. přenesená",J303,0)</f>
        <v>0</v>
      </c>
      <c r="BI303" s="104">
        <f>IF(N303="nulová",J303,0)</f>
        <v>0</v>
      </c>
      <c r="BJ303" s="5" t="s">
        <v>76</v>
      </c>
      <c r="BK303" s="104">
        <f>ROUND(I303*H303,2)</f>
        <v>0</v>
      </c>
      <c r="BL303" s="5" t="s">
        <v>86</v>
      </c>
      <c r="BM303" s="103" t="s">
        <v>463</v>
      </c>
    </row>
    <row r="304" spans="2:51" s="167" customFormat="1" ht="12">
      <c r="B304" s="168"/>
      <c r="D304" s="105" t="s">
        <v>186</v>
      </c>
      <c r="E304" s="169" t="s">
        <v>1</v>
      </c>
      <c r="F304" s="170" t="s">
        <v>1510</v>
      </c>
      <c r="H304" s="169" t="s">
        <v>1</v>
      </c>
      <c r="L304" s="168"/>
      <c r="M304" s="171"/>
      <c r="N304" s="172"/>
      <c r="O304" s="172"/>
      <c r="P304" s="172"/>
      <c r="Q304" s="172"/>
      <c r="R304" s="172"/>
      <c r="S304" s="172"/>
      <c r="T304" s="173"/>
      <c r="AT304" s="169" t="s">
        <v>186</v>
      </c>
      <c r="AU304" s="169" t="s">
        <v>80</v>
      </c>
      <c r="AV304" s="167" t="s">
        <v>76</v>
      </c>
      <c r="AW304" s="167" t="s">
        <v>29</v>
      </c>
      <c r="AX304" s="167" t="s">
        <v>72</v>
      </c>
      <c r="AY304" s="169" t="s">
        <v>176</v>
      </c>
    </row>
    <row r="305" spans="2:51" s="167" customFormat="1" ht="12">
      <c r="B305" s="168"/>
      <c r="D305" s="105" t="s">
        <v>186</v>
      </c>
      <c r="E305" s="169" t="s">
        <v>1</v>
      </c>
      <c r="F305" s="170" t="s">
        <v>1618</v>
      </c>
      <c r="H305" s="169" t="s">
        <v>1</v>
      </c>
      <c r="L305" s="168"/>
      <c r="M305" s="171"/>
      <c r="N305" s="172"/>
      <c r="O305" s="172"/>
      <c r="P305" s="172"/>
      <c r="Q305" s="172"/>
      <c r="R305" s="172"/>
      <c r="S305" s="172"/>
      <c r="T305" s="173"/>
      <c r="AT305" s="169" t="s">
        <v>186</v>
      </c>
      <c r="AU305" s="169" t="s">
        <v>80</v>
      </c>
      <c r="AV305" s="167" t="s">
        <v>76</v>
      </c>
      <c r="AW305" s="167" t="s">
        <v>29</v>
      </c>
      <c r="AX305" s="167" t="s">
        <v>72</v>
      </c>
      <c r="AY305" s="169" t="s">
        <v>176</v>
      </c>
    </row>
    <row r="306" spans="2:51" s="174" customFormat="1" ht="12">
      <c r="B306" s="175"/>
      <c r="D306" s="105" t="s">
        <v>186</v>
      </c>
      <c r="E306" s="176" t="s">
        <v>1</v>
      </c>
      <c r="F306" s="177" t="s">
        <v>1619</v>
      </c>
      <c r="H306" s="178">
        <v>0.306</v>
      </c>
      <c r="L306" s="175"/>
      <c r="M306" s="179"/>
      <c r="N306" s="180"/>
      <c r="O306" s="180"/>
      <c r="P306" s="180"/>
      <c r="Q306" s="180"/>
      <c r="R306" s="180"/>
      <c r="S306" s="180"/>
      <c r="T306" s="181"/>
      <c r="AT306" s="176" t="s">
        <v>186</v>
      </c>
      <c r="AU306" s="176" t="s">
        <v>80</v>
      </c>
      <c r="AV306" s="174" t="s">
        <v>80</v>
      </c>
      <c r="AW306" s="174" t="s">
        <v>29</v>
      </c>
      <c r="AX306" s="174" t="s">
        <v>72</v>
      </c>
      <c r="AY306" s="176" t="s">
        <v>176</v>
      </c>
    </row>
    <row r="307" spans="2:51" s="167" customFormat="1" ht="12">
      <c r="B307" s="168"/>
      <c r="D307" s="105" t="s">
        <v>186</v>
      </c>
      <c r="E307" s="169" t="s">
        <v>1</v>
      </c>
      <c r="F307" s="170" t="s">
        <v>1620</v>
      </c>
      <c r="H307" s="169" t="s">
        <v>1</v>
      </c>
      <c r="L307" s="168"/>
      <c r="M307" s="171"/>
      <c r="N307" s="172"/>
      <c r="O307" s="172"/>
      <c r="P307" s="172"/>
      <c r="Q307" s="172"/>
      <c r="R307" s="172"/>
      <c r="S307" s="172"/>
      <c r="T307" s="173"/>
      <c r="AT307" s="169" t="s">
        <v>186</v>
      </c>
      <c r="AU307" s="169" t="s">
        <v>80</v>
      </c>
      <c r="AV307" s="167" t="s">
        <v>76</v>
      </c>
      <c r="AW307" s="167" t="s">
        <v>29</v>
      </c>
      <c r="AX307" s="167" t="s">
        <v>72</v>
      </c>
      <c r="AY307" s="169" t="s">
        <v>176</v>
      </c>
    </row>
    <row r="308" spans="2:51" s="174" customFormat="1" ht="12">
      <c r="B308" s="175"/>
      <c r="D308" s="105" t="s">
        <v>186</v>
      </c>
      <c r="E308" s="176" t="s">
        <v>1</v>
      </c>
      <c r="F308" s="177" t="s">
        <v>1621</v>
      </c>
      <c r="H308" s="178">
        <v>0.534</v>
      </c>
      <c r="L308" s="175"/>
      <c r="M308" s="179"/>
      <c r="N308" s="180"/>
      <c r="O308" s="180"/>
      <c r="P308" s="180"/>
      <c r="Q308" s="180"/>
      <c r="R308" s="180"/>
      <c r="S308" s="180"/>
      <c r="T308" s="181"/>
      <c r="AT308" s="176" t="s">
        <v>186</v>
      </c>
      <c r="AU308" s="176" t="s">
        <v>80</v>
      </c>
      <c r="AV308" s="174" t="s">
        <v>80</v>
      </c>
      <c r="AW308" s="174" t="s">
        <v>29</v>
      </c>
      <c r="AX308" s="174" t="s">
        <v>72</v>
      </c>
      <c r="AY308" s="176" t="s">
        <v>176</v>
      </c>
    </row>
    <row r="309" spans="2:51" s="182" customFormat="1" ht="12">
      <c r="B309" s="183"/>
      <c r="D309" s="105" t="s">
        <v>186</v>
      </c>
      <c r="E309" s="184" t="s">
        <v>1</v>
      </c>
      <c r="F309" s="185" t="s">
        <v>191</v>
      </c>
      <c r="H309" s="186">
        <v>0.8400000000000001</v>
      </c>
      <c r="L309" s="183"/>
      <c r="M309" s="187"/>
      <c r="N309" s="188"/>
      <c r="O309" s="188"/>
      <c r="P309" s="188"/>
      <c r="Q309" s="188"/>
      <c r="R309" s="188"/>
      <c r="S309" s="188"/>
      <c r="T309" s="189"/>
      <c r="AT309" s="184" t="s">
        <v>186</v>
      </c>
      <c r="AU309" s="184" t="s">
        <v>80</v>
      </c>
      <c r="AV309" s="182" t="s">
        <v>86</v>
      </c>
      <c r="AW309" s="182" t="s">
        <v>29</v>
      </c>
      <c r="AX309" s="182" t="s">
        <v>76</v>
      </c>
      <c r="AY309" s="184" t="s">
        <v>176</v>
      </c>
    </row>
    <row r="310" spans="1:65" s="15" customFormat="1" ht="24.2" customHeight="1">
      <c r="A310" s="12"/>
      <c r="B310" s="13"/>
      <c r="C310" s="92" t="s">
        <v>329</v>
      </c>
      <c r="D310" s="92" t="s">
        <v>178</v>
      </c>
      <c r="E310" s="93" t="s">
        <v>651</v>
      </c>
      <c r="F310" s="94" t="s">
        <v>652</v>
      </c>
      <c r="G310" s="95" t="s">
        <v>185</v>
      </c>
      <c r="H310" s="96">
        <v>1.657</v>
      </c>
      <c r="I310" s="1">
        <v>0</v>
      </c>
      <c r="J310" s="97">
        <f>ROUND(I310*H310,2)</f>
        <v>0</v>
      </c>
      <c r="K310" s="94" t="s">
        <v>182</v>
      </c>
      <c r="L310" s="13"/>
      <c r="M310" s="98" t="s">
        <v>1</v>
      </c>
      <c r="N310" s="99" t="s">
        <v>37</v>
      </c>
      <c r="O310" s="100"/>
      <c r="P310" s="101">
        <f>O310*H310</f>
        <v>0</v>
      </c>
      <c r="Q310" s="101">
        <v>0</v>
      </c>
      <c r="R310" s="101">
        <f>Q310*H310</f>
        <v>0</v>
      </c>
      <c r="S310" s="101">
        <v>0</v>
      </c>
      <c r="T310" s="102">
        <f>S310*H310</f>
        <v>0</v>
      </c>
      <c r="U310" s="12"/>
      <c r="V310" s="12"/>
      <c r="W310" s="12"/>
      <c r="X310" s="12"/>
      <c r="Y310" s="12"/>
      <c r="Z310" s="12"/>
      <c r="AA310" s="12"/>
      <c r="AB310" s="12"/>
      <c r="AC310" s="12"/>
      <c r="AD310" s="12"/>
      <c r="AE310" s="12"/>
      <c r="AR310" s="103" t="s">
        <v>86</v>
      </c>
      <c r="AT310" s="103" t="s">
        <v>178</v>
      </c>
      <c r="AU310" s="103" t="s">
        <v>80</v>
      </c>
      <c r="AY310" s="5" t="s">
        <v>176</v>
      </c>
      <c r="BE310" s="104">
        <f>IF(N310="základní",J310,0)</f>
        <v>0</v>
      </c>
      <c r="BF310" s="104">
        <f>IF(N310="snížená",J310,0)</f>
        <v>0</v>
      </c>
      <c r="BG310" s="104">
        <f>IF(N310="zákl. přenesená",J310,0)</f>
        <v>0</v>
      </c>
      <c r="BH310" s="104">
        <f>IF(N310="sníž. přenesená",J310,0)</f>
        <v>0</v>
      </c>
      <c r="BI310" s="104">
        <f>IF(N310="nulová",J310,0)</f>
        <v>0</v>
      </c>
      <c r="BJ310" s="5" t="s">
        <v>76</v>
      </c>
      <c r="BK310" s="104">
        <f>ROUND(I310*H310,2)</f>
        <v>0</v>
      </c>
      <c r="BL310" s="5" t="s">
        <v>86</v>
      </c>
      <c r="BM310" s="103" t="s">
        <v>467</v>
      </c>
    </row>
    <row r="311" spans="2:51" s="167" customFormat="1" ht="12">
      <c r="B311" s="168"/>
      <c r="D311" s="105" t="s">
        <v>186</v>
      </c>
      <c r="E311" s="169" t="s">
        <v>1</v>
      </c>
      <c r="F311" s="170" t="s">
        <v>842</v>
      </c>
      <c r="H311" s="169" t="s">
        <v>1</v>
      </c>
      <c r="L311" s="168"/>
      <c r="M311" s="171"/>
      <c r="N311" s="172"/>
      <c r="O311" s="172"/>
      <c r="P311" s="172"/>
      <c r="Q311" s="172"/>
      <c r="R311" s="172"/>
      <c r="S311" s="172"/>
      <c r="T311" s="173"/>
      <c r="AT311" s="169" t="s">
        <v>186</v>
      </c>
      <c r="AU311" s="169" t="s">
        <v>80</v>
      </c>
      <c r="AV311" s="167" t="s">
        <v>76</v>
      </c>
      <c r="AW311" s="167" t="s">
        <v>29</v>
      </c>
      <c r="AX311" s="167" t="s">
        <v>72</v>
      </c>
      <c r="AY311" s="169" t="s">
        <v>176</v>
      </c>
    </row>
    <row r="312" spans="2:51" s="167" customFormat="1" ht="12">
      <c r="B312" s="168"/>
      <c r="D312" s="105" t="s">
        <v>186</v>
      </c>
      <c r="E312" s="169" t="s">
        <v>1</v>
      </c>
      <c r="F312" s="170" t="s">
        <v>1622</v>
      </c>
      <c r="H312" s="169" t="s">
        <v>1</v>
      </c>
      <c r="L312" s="168"/>
      <c r="M312" s="171"/>
      <c r="N312" s="172"/>
      <c r="O312" s="172"/>
      <c r="P312" s="172"/>
      <c r="Q312" s="172"/>
      <c r="R312" s="172"/>
      <c r="S312" s="172"/>
      <c r="T312" s="173"/>
      <c r="AT312" s="169" t="s">
        <v>186</v>
      </c>
      <c r="AU312" s="169" t="s">
        <v>80</v>
      </c>
      <c r="AV312" s="167" t="s">
        <v>76</v>
      </c>
      <c r="AW312" s="167" t="s">
        <v>29</v>
      </c>
      <c r="AX312" s="167" t="s">
        <v>72</v>
      </c>
      <c r="AY312" s="169" t="s">
        <v>176</v>
      </c>
    </row>
    <row r="313" spans="2:51" s="174" customFormat="1" ht="12">
      <c r="B313" s="175"/>
      <c r="D313" s="105" t="s">
        <v>186</v>
      </c>
      <c r="E313" s="176" t="s">
        <v>1</v>
      </c>
      <c r="F313" s="177" t="s">
        <v>1623</v>
      </c>
      <c r="H313" s="178">
        <v>0.57</v>
      </c>
      <c r="L313" s="175"/>
      <c r="M313" s="179"/>
      <c r="N313" s="180"/>
      <c r="O313" s="180"/>
      <c r="P313" s="180"/>
      <c r="Q313" s="180"/>
      <c r="R313" s="180"/>
      <c r="S313" s="180"/>
      <c r="T313" s="181"/>
      <c r="AT313" s="176" t="s">
        <v>186</v>
      </c>
      <c r="AU313" s="176" t="s">
        <v>80</v>
      </c>
      <c r="AV313" s="174" t="s">
        <v>80</v>
      </c>
      <c r="AW313" s="174" t="s">
        <v>29</v>
      </c>
      <c r="AX313" s="174" t="s">
        <v>72</v>
      </c>
      <c r="AY313" s="176" t="s">
        <v>176</v>
      </c>
    </row>
    <row r="314" spans="2:51" s="167" customFormat="1" ht="12">
      <c r="B314" s="168"/>
      <c r="D314" s="105" t="s">
        <v>186</v>
      </c>
      <c r="E314" s="169" t="s">
        <v>1</v>
      </c>
      <c r="F314" s="170" t="s">
        <v>1624</v>
      </c>
      <c r="H314" s="169" t="s">
        <v>1</v>
      </c>
      <c r="L314" s="168"/>
      <c r="M314" s="171"/>
      <c r="N314" s="172"/>
      <c r="O314" s="172"/>
      <c r="P314" s="172"/>
      <c r="Q314" s="172"/>
      <c r="R314" s="172"/>
      <c r="S314" s="172"/>
      <c r="T314" s="173"/>
      <c r="AT314" s="169" t="s">
        <v>186</v>
      </c>
      <c r="AU314" s="169" t="s">
        <v>80</v>
      </c>
      <c r="AV314" s="167" t="s">
        <v>76</v>
      </c>
      <c r="AW314" s="167" t="s">
        <v>29</v>
      </c>
      <c r="AX314" s="167" t="s">
        <v>72</v>
      </c>
      <c r="AY314" s="169" t="s">
        <v>176</v>
      </c>
    </row>
    <row r="315" spans="2:51" s="174" customFormat="1" ht="12">
      <c r="B315" s="175"/>
      <c r="D315" s="105" t="s">
        <v>186</v>
      </c>
      <c r="E315" s="176" t="s">
        <v>1</v>
      </c>
      <c r="F315" s="177" t="s">
        <v>1625</v>
      </c>
      <c r="H315" s="178">
        <v>0.563</v>
      </c>
      <c r="L315" s="175"/>
      <c r="M315" s="179"/>
      <c r="N315" s="180"/>
      <c r="O315" s="180"/>
      <c r="P315" s="180"/>
      <c r="Q315" s="180"/>
      <c r="R315" s="180"/>
      <c r="S315" s="180"/>
      <c r="T315" s="181"/>
      <c r="AT315" s="176" t="s">
        <v>186</v>
      </c>
      <c r="AU315" s="176" t="s">
        <v>80</v>
      </c>
      <c r="AV315" s="174" t="s">
        <v>80</v>
      </c>
      <c r="AW315" s="174" t="s">
        <v>29</v>
      </c>
      <c r="AX315" s="174" t="s">
        <v>72</v>
      </c>
      <c r="AY315" s="176" t="s">
        <v>176</v>
      </c>
    </row>
    <row r="316" spans="2:51" s="174" customFormat="1" ht="12">
      <c r="B316" s="175"/>
      <c r="D316" s="105" t="s">
        <v>186</v>
      </c>
      <c r="E316" s="176" t="s">
        <v>1</v>
      </c>
      <c r="F316" s="177" t="s">
        <v>1626</v>
      </c>
      <c r="H316" s="178">
        <v>0.229</v>
      </c>
      <c r="L316" s="175"/>
      <c r="M316" s="179"/>
      <c r="N316" s="180"/>
      <c r="O316" s="180"/>
      <c r="P316" s="180"/>
      <c r="Q316" s="180"/>
      <c r="R316" s="180"/>
      <c r="S316" s="180"/>
      <c r="T316" s="181"/>
      <c r="AT316" s="176" t="s">
        <v>186</v>
      </c>
      <c r="AU316" s="176" t="s">
        <v>80</v>
      </c>
      <c r="AV316" s="174" t="s">
        <v>80</v>
      </c>
      <c r="AW316" s="174" t="s">
        <v>29</v>
      </c>
      <c r="AX316" s="174" t="s">
        <v>72</v>
      </c>
      <c r="AY316" s="176" t="s">
        <v>176</v>
      </c>
    </row>
    <row r="317" spans="2:51" s="174" customFormat="1" ht="12">
      <c r="B317" s="175"/>
      <c r="D317" s="105" t="s">
        <v>186</v>
      </c>
      <c r="E317" s="176" t="s">
        <v>1</v>
      </c>
      <c r="F317" s="177" t="s">
        <v>1627</v>
      </c>
      <c r="H317" s="178">
        <v>0.088</v>
      </c>
      <c r="L317" s="175"/>
      <c r="M317" s="179"/>
      <c r="N317" s="180"/>
      <c r="O317" s="180"/>
      <c r="P317" s="180"/>
      <c r="Q317" s="180"/>
      <c r="R317" s="180"/>
      <c r="S317" s="180"/>
      <c r="T317" s="181"/>
      <c r="AT317" s="176" t="s">
        <v>186</v>
      </c>
      <c r="AU317" s="176" t="s">
        <v>80</v>
      </c>
      <c r="AV317" s="174" t="s">
        <v>80</v>
      </c>
      <c r="AW317" s="174" t="s">
        <v>29</v>
      </c>
      <c r="AX317" s="174" t="s">
        <v>72</v>
      </c>
      <c r="AY317" s="176" t="s">
        <v>176</v>
      </c>
    </row>
    <row r="318" spans="2:51" s="174" customFormat="1" ht="12">
      <c r="B318" s="175"/>
      <c r="D318" s="105" t="s">
        <v>186</v>
      </c>
      <c r="E318" s="176" t="s">
        <v>1</v>
      </c>
      <c r="F318" s="177" t="s">
        <v>1628</v>
      </c>
      <c r="H318" s="178">
        <v>0.147</v>
      </c>
      <c r="L318" s="175"/>
      <c r="M318" s="179"/>
      <c r="N318" s="180"/>
      <c r="O318" s="180"/>
      <c r="P318" s="180"/>
      <c r="Q318" s="180"/>
      <c r="R318" s="180"/>
      <c r="S318" s="180"/>
      <c r="T318" s="181"/>
      <c r="AT318" s="176" t="s">
        <v>186</v>
      </c>
      <c r="AU318" s="176" t="s">
        <v>80</v>
      </c>
      <c r="AV318" s="174" t="s">
        <v>80</v>
      </c>
      <c r="AW318" s="174" t="s">
        <v>29</v>
      </c>
      <c r="AX318" s="174" t="s">
        <v>72</v>
      </c>
      <c r="AY318" s="176" t="s">
        <v>176</v>
      </c>
    </row>
    <row r="319" spans="2:51" s="174" customFormat="1" ht="12">
      <c r="B319" s="175"/>
      <c r="D319" s="105" t="s">
        <v>186</v>
      </c>
      <c r="E319" s="176" t="s">
        <v>1</v>
      </c>
      <c r="F319" s="177" t="s">
        <v>1629</v>
      </c>
      <c r="H319" s="178">
        <v>0.06</v>
      </c>
      <c r="L319" s="175"/>
      <c r="M319" s="179"/>
      <c r="N319" s="180"/>
      <c r="O319" s="180"/>
      <c r="P319" s="180"/>
      <c r="Q319" s="180"/>
      <c r="R319" s="180"/>
      <c r="S319" s="180"/>
      <c r="T319" s="181"/>
      <c r="AT319" s="176" t="s">
        <v>186</v>
      </c>
      <c r="AU319" s="176" t="s">
        <v>80</v>
      </c>
      <c r="AV319" s="174" t="s">
        <v>80</v>
      </c>
      <c r="AW319" s="174" t="s">
        <v>29</v>
      </c>
      <c r="AX319" s="174" t="s">
        <v>72</v>
      </c>
      <c r="AY319" s="176" t="s">
        <v>176</v>
      </c>
    </row>
    <row r="320" spans="2:51" s="182" customFormat="1" ht="12">
      <c r="B320" s="183"/>
      <c r="D320" s="105" t="s">
        <v>186</v>
      </c>
      <c r="E320" s="184" t="s">
        <v>1</v>
      </c>
      <c r="F320" s="185" t="s">
        <v>191</v>
      </c>
      <c r="H320" s="186">
        <v>1.6570000000000003</v>
      </c>
      <c r="L320" s="183"/>
      <c r="M320" s="187"/>
      <c r="N320" s="188"/>
      <c r="O320" s="188"/>
      <c r="P320" s="188"/>
      <c r="Q320" s="188"/>
      <c r="R320" s="188"/>
      <c r="S320" s="188"/>
      <c r="T320" s="189"/>
      <c r="AT320" s="184" t="s">
        <v>186</v>
      </c>
      <c r="AU320" s="184" t="s">
        <v>80</v>
      </c>
      <c r="AV320" s="182" t="s">
        <v>86</v>
      </c>
      <c r="AW320" s="182" t="s">
        <v>29</v>
      </c>
      <c r="AX320" s="182" t="s">
        <v>76</v>
      </c>
      <c r="AY320" s="184" t="s">
        <v>176</v>
      </c>
    </row>
    <row r="321" spans="1:65" s="15" customFormat="1" ht="24.2" customHeight="1">
      <c r="A321" s="12"/>
      <c r="B321" s="13"/>
      <c r="C321" s="92" t="s">
        <v>470</v>
      </c>
      <c r="D321" s="92" t="s">
        <v>178</v>
      </c>
      <c r="E321" s="93" t="s">
        <v>1630</v>
      </c>
      <c r="F321" s="94" t="s">
        <v>1631</v>
      </c>
      <c r="G321" s="95" t="s">
        <v>185</v>
      </c>
      <c r="H321" s="96">
        <v>0.916</v>
      </c>
      <c r="I321" s="1">
        <v>0</v>
      </c>
      <c r="J321" s="97">
        <f>ROUND(I321*H321,2)</f>
        <v>0</v>
      </c>
      <c r="K321" s="94" t="s">
        <v>182</v>
      </c>
      <c r="L321" s="13"/>
      <c r="M321" s="98" t="s">
        <v>1</v>
      </c>
      <c r="N321" s="99" t="s">
        <v>37</v>
      </c>
      <c r="O321" s="100"/>
      <c r="P321" s="101">
        <f>O321*H321</f>
        <v>0</v>
      </c>
      <c r="Q321" s="101">
        <v>0</v>
      </c>
      <c r="R321" s="101">
        <f>Q321*H321</f>
        <v>0</v>
      </c>
      <c r="S321" s="101">
        <v>0</v>
      </c>
      <c r="T321" s="102">
        <f>S321*H321</f>
        <v>0</v>
      </c>
      <c r="U321" s="12"/>
      <c r="V321" s="12"/>
      <c r="W321" s="12"/>
      <c r="X321" s="12"/>
      <c r="Y321" s="12"/>
      <c r="Z321" s="12"/>
      <c r="AA321" s="12"/>
      <c r="AB321" s="12"/>
      <c r="AC321" s="12"/>
      <c r="AD321" s="12"/>
      <c r="AE321" s="12"/>
      <c r="AR321" s="103" t="s">
        <v>86</v>
      </c>
      <c r="AT321" s="103" t="s">
        <v>178</v>
      </c>
      <c r="AU321" s="103" t="s">
        <v>80</v>
      </c>
      <c r="AY321" s="5" t="s">
        <v>176</v>
      </c>
      <c r="BE321" s="104">
        <f>IF(N321="základní",J321,0)</f>
        <v>0</v>
      </c>
      <c r="BF321" s="104">
        <f>IF(N321="snížená",J321,0)</f>
        <v>0</v>
      </c>
      <c r="BG321" s="104">
        <f>IF(N321="zákl. přenesená",J321,0)</f>
        <v>0</v>
      </c>
      <c r="BH321" s="104">
        <f>IF(N321="sníž. přenesená",J321,0)</f>
        <v>0</v>
      </c>
      <c r="BI321" s="104">
        <f>IF(N321="nulová",J321,0)</f>
        <v>0</v>
      </c>
      <c r="BJ321" s="5" t="s">
        <v>76</v>
      </c>
      <c r="BK321" s="104">
        <f>ROUND(I321*H321,2)</f>
        <v>0</v>
      </c>
      <c r="BL321" s="5" t="s">
        <v>86</v>
      </c>
      <c r="BM321" s="103" t="s">
        <v>473</v>
      </c>
    </row>
    <row r="322" spans="2:51" s="167" customFormat="1" ht="12">
      <c r="B322" s="168"/>
      <c r="D322" s="105" t="s">
        <v>186</v>
      </c>
      <c r="E322" s="169" t="s">
        <v>1</v>
      </c>
      <c r="F322" s="170" t="s">
        <v>771</v>
      </c>
      <c r="H322" s="169" t="s">
        <v>1</v>
      </c>
      <c r="L322" s="168"/>
      <c r="M322" s="171"/>
      <c r="N322" s="172"/>
      <c r="O322" s="172"/>
      <c r="P322" s="172"/>
      <c r="Q322" s="172"/>
      <c r="R322" s="172"/>
      <c r="S322" s="172"/>
      <c r="T322" s="173"/>
      <c r="AT322" s="169" t="s">
        <v>186</v>
      </c>
      <c r="AU322" s="169" t="s">
        <v>80</v>
      </c>
      <c r="AV322" s="167" t="s">
        <v>76</v>
      </c>
      <c r="AW322" s="167" t="s">
        <v>29</v>
      </c>
      <c r="AX322" s="167" t="s">
        <v>72</v>
      </c>
      <c r="AY322" s="169" t="s">
        <v>176</v>
      </c>
    </row>
    <row r="323" spans="2:51" s="167" customFormat="1" ht="12">
      <c r="B323" s="168"/>
      <c r="D323" s="105" t="s">
        <v>186</v>
      </c>
      <c r="E323" s="169" t="s">
        <v>1</v>
      </c>
      <c r="F323" s="170" t="s">
        <v>1584</v>
      </c>
      <c r="H323" s="169" t="s">
        <v>1</v>
      </c>
      <c r="L323" s="168"/>
      <c r="M323" s="171"/>
      <c r="N323" s="172"/>
      <c r="O323" s="172"/>
      <c r="P323" s="172"/>
      <c r="Q323" s="172"/>
      <c r="R323" s="172"/>
      <c r="S323" s="172"/>
      <c r="T323" s="173"/>
      <c r="AT323" s="169" t="s">
        <v>186</v>
      </c>
      <c r="AU323" s="169" t="s">
        <v>80</v>
      </c>
      <c r="AV323" s="167" t="s">
        <v>76</v>
      </c>
      <c r="AW323" s="167" t="s">
        <v>29</v>
      </c>
      <c r="AX323" s="167" t="s">
        <v>72</v>
      </c>
      <c r="AY323" s="169" t="s">
        <v>176</v>
      </c>
    </row>
    <row r="324" spans="2:51" s="174" customFormat="1" ht="12">
      <c r="B324" s="175"/>
      <c r="D324" s="105" t="s">
        <v>186</v>
      </c>
      <c r="E324" s="176" t="s">
        <v>1</v>
      </c>
      <c r="F324" s="177" t="s">
        <v>1632</v>
      </c>
      <c r="H324" s="178">
        <v>0.181</v>
      </c>
      <c r="L324" s="175"/>
      <c r="M324" s="179"/>
      <c r="N324" s="180"/>
      <c r="O324" s="180"/>
      <c r="P324" s="180"/>
      <c r="Q324" s="180"/>
      <c r="R324" s="180"/>
      <c r="S324" s="180"/>
      <c r="T324" s="181"/>
      <c r="AT324" s="176" t="s">
        <v>186</v>
      </c>
      <c r="AU324" s="176" t="s">
        <v>80</v>
      </c>
      <c r="AV324" s="174" t="s">
        <v>80</v>
      </c>
      <c r="AW324" s="174" t="s">
        <v>29</v>
      </c>
      <c r="AX324" s="174" t="s">
        <v>72</v>
      </c>
      <c r="AY324" s="176" t="s">
        <v>176</v>
      </c>
    </row>
    <row r="325" spans="2:51" s="167" customFormat="1" ht="12">
      <c r="B325" s="168"/>
      <c r="D325" s="105" t="s">
        <v>186</v>
      </c>
      <c r="E325" s="169" t="s">
        <v>1</v>
      </c>
      <c r="F325" s="170" t="s">
        <v>1633</v>
      </c>
      <c r="H325" s="169" t="s">
        <v>1</v>
      </c>
      <c r="L325" s="168"/>
      <c r="M325" s="171"/>
      <c r="N325" s="172"/>
      <c r="O325" s="172"/>
      <c r="P325" s="172"/>
      <c r="Q325" s="172"/>
      <c r="R325" s="172"/>
      <c r="S325" s="172"/>
      <c r="T325" s="173"/>
      <c r="AT325" s="169" t="s">
        <v>186</v>
      </c>
      <c r="AU325" s="169" t="s">
        <v>80</v>
      </c>
      <c r="AV325" s="167" t="s">
        <v>76</v>
      </c>
      <c r="AW325" s="167" t="s">
        <v>29</v>
      </c>
      <c r="AX325" s="167" t="s">
        <v>72</v>
      </c>
      <c r="AY325" s="169" t="s">
        <v>176</v>
      </c>
    </row>
    <row r="326" spans="2:51" s="174" customFormat="1" ht="12">
      <c r="B326" s="175"/>
      <c r="D326" s="105" t="s">
        <v>186</v>
      </c>
      <c r="E326" s="176" t="s">
        <v>1</v>
      </c>
      <c r="F326" s="177" t="s">
        <v>1634</v>
      </c>
      <c r="H326" s="178">
        <v>0.735</v>
      </c>
      <c r="L326" s="175"/>
      <c r="M326" s="179"/>
      <c r="N326" s="180"/>
      <c r="O326" s="180"/>
      <c r="P326" s="180"/>
      <c r="Q326" s="180"/>
      <c r="R326" s="180"/>
      <c r="S326" s="180"/>
      <c r="T326" s="181"/>
      <c r="AT326" s="176" t="s">
        <v>186</v>
      </c>
      <c r="AU326" s="176" t="s">
        <v>80</v>
      </c>
      <c r="AV326" s="174" t="s">
        <v>80</v>
      </c>
      <c r="AW326" s="174" t="s">
        <v>29</v>
      </c>
      <c r="AX326" s="174" t="s">
        <v>72</v>
      </c>
      <c r="AY326" s="176" t="s">
        <v>176</v>
      </c>
    </row>
    <row r="327" spans="2:51" s="182" customFormat="1" ht="12">
      <c r="B327" s="183"/>
      <c r="D327" s="105" t="s">
        <v>186</v>
      </c>
      <c r="E327" s="184" t="s">
        <v>1</v>
      </c>
      <c r="F327" s="185" t="s">
        <v>191</v>
      </c>
      <c r="H327" s="186">
        <v>0.9159999999999999</v>
      </c>
      <c r="L327" s="183"/>
      <c r="M327" s="187"/>
      <c r="N327" s="188"/>
      <c r="O327" s="188"/>
      <c r="P327" s="188"/>
      <c r="Q327" s="188"/>
      <c r="R327" s="188"/>
      <c r="S327" s="188"/>
      <c r="T327" s="189"/>
      <c r="AT327" s="184" t="s">
        <v>186</v>
      </c>
      <c r="AU327" s="184" t="s">
        <v>80</v>
      </c>
      <c r="AV327" s="182" t="s">
        <v>86</v>
      </c>
      <c r="AW327" s="182" t="s">
        <v>29</v>
      </c>
      <c r="AX327" s="182" t="s">
        <v>76</v>
      </c>
      <c r="AY327" s="184" t="s">
        <v>176</v>
      </c>
    </row>
    <row r="328" spans="1:65" s="15" customFormat="1" ht="24.2" customHeight="1">
      <c r="A328" s="12"/>
      <c r="B328" s="13"/>
      <c r="C328" s="92" t="s">
        <v>334</v>
      </c>
      <c r="D328" s="92" t="s">
        <v>178</v>
      </c>
      <c r="E328" s="93" t="s">
        <v>1635</v>
      </c>
      <c r="F328" s="94" t="s">
        <v>1636</v>
      </c>
      <c r="G328" s="95" t="s">
        <v>181</v>
      </c>
      <c r="H328" s="96">
        <v>119.2</v>
      </c>
      <c r="I328" s="1">
        <v>0</v>
      </c>
      <c r="J328" s="97">
        <f>ROUND(I328*H328,2)</f>
        <v>0</v>
      </c>
      <c r="K328" s="94" t="s">
        <v>182</v>
      </c>
      <c r="L328" s="13"/>
      <c r="M328" s="98" t="s">
        <v>1</v>
      </c>
      <c r="N328" s="99" t="s">
        <v>37</v>
      </c>
      <c r="O328" s="100"/>
      <c r="P328" s="101">
        <f>O328*H328</f>
        <v>0</v>
      </c>
      <c r="Q328" s="101">
        <v>0</v>
      </c>
      <c r="R328" s="101">
        <f>Q328*H328</f>
        <v>0</v>
      </c>
      <c r="S328" s="101">
        <v>0</v>
      </c>
      <c r="T328" s="102">
        <f>S328*H328</f>
        <v>0</v>
      </c>
      <c r="U328" s="12"/>
      <c r="V328" s="12"/>
      <c r="W328" s="12"/>
      <c r="X328" s="12"/>
      <c r="Y328" s="12"/>
      <c r="Z328" s="12"/>
      <c r="AA328" s="12"/>
      <c r="AB328" s="12"/>
      <c r="AC328" s="12"/>
      <c r="AD328" s="12"/>
      <c r="AE328" s="12"/>
      <c r="AR328" s="103" t="s">
        <v>86</v>
      </c>
      <c r="AT328" s="103" t="s">
        <v>178</v>
      </c>
      <c r="AU328" s="103" t="s">
        <v>80</v>
      </c>
      <c r="AY328" s="5" t="s">
        <v>176</v>
      </c>
      <c r="BE328" s="104">
        <f>IF(N328="základní",J328,0)</f>
        <v>0</v>
      </c>
      <c r="BF328" s="104">
        <f>IF(N328="snížená",J328,0)</f>
        <v>0</v>
      </c>
      <c r="BG328" s="104">
        <f>IF(N328="zákl. přenesená",J328,0)</f>
        <v>0</v>
      </c>
      <c r="BH328" s="104">
        <f>IF(N328="sníž. přenesená",J328,0)</f>
        <v>0</v>
      </c>
      <c r="BI328" s="104">
        <f>IF(N328="nulová",J328,0)</f>
        <v>0</v>
      </c>
      <c r="BJ328" s="5" t="s">
        <v>76</v>
      </c>
      <c r="BK328" s="104">
        <f>ROUND(I328*H328,2)</f>
        <v>0</v>
      </c>
      <c r="BL328" s="5" t="s">
        <v>86</v>
      </c>
      <c r="BM328" s="103" t="s">
        <v>479</v>
      </c>
    </row>
    <row r="329" spans="2:51" s="167" customFormat="1" ht="12">
      <c r="B329" s="168"/>
      <c r="D329" s="105" t="s">
        <v>186</v>
      </c>
      <c r="E329" s="169" t="s">
        <v>1</v>
      </c>
      <c r="F329" s="170" t="s">
        <v>197</v>
      </c>
      <c r="H329" s="169" t="s">
        <v>1</v>
      </c>
      <c r="L329" s="168"/>
      <c r="M329" s="171"/>
      <c r="N329" s="172"/>
      <c r="O329" s="172"/>
      <c r="P329" s="172"/>
      <c r="Q329" s="172"/>
      <c r="R329" s="172"/>
      <c r="S329" s="172"/>
      <c r="T329" s="173"/>
      <c r="AT329" s="169" t="s">
        <v>186</v>
      </c>
      <c r="AU329" s="169" t="s">
        <v>80</v>
      </c>
      <c r="AV329" s="167" t="s">
        <v>76</v>
      </c>
      <c r="AW329" s="167" t="s">
        <v>29</v>
      </c>
      <c r="AX329" s="167" t="s">
        <v>72</v>
      </c>
      <c r="AY329" s="169" t="s">
        <v>176</v>
      </c>
    </row>
    <row r="330" spans="2:51" s="167" customFormat="1" ht="12">
      <c r="B330" s="168"/>
      <c r="D330" s="105" t="s">
        <v>186</v>
      </c>
      <c r="E330" s="169" t="s">
        <v>1</v>
      </c>
      <c r="F330" s="170" t="s">
        <v>1637</v>
      </c>
      <c r="H330" s="169" t="s">
        <v>1</v>
      </c>
      <c r="L330" s="168"/>
      <c r="M330" s="171"/>
      <c r="N330" s="172"/>
      <c r="O330" s="172"/>
      <c r="P330" s="172"/>
      <c r="Q330" s="172"/>
      <c r="R330" s="172"/>
      <c r="S330" s="172"/>
      <c r="T330" s="173"/>
      <c r="AT330" s="169" t="s">
        <v>186</v>
      </c>
      <c r="AU330" s="169" t="s">
        <v>80</v>
      </c>
      <c r="AV330" s="167" t="s">
        <v>76</v>
      </c>
      <c r="AW330" s="167" t="s">
        <v>29</v>
      </c>
      <c r="AX330" s="167" t="s">
        <v>72</v>
      </c>
      <c r="AY330" s="169" t="s">
        <v>176</v>
      </c>
    </row>
    <row r="331" spans="2:51" s="174" customFormat="1" ht="12">
      <c r="B331" s="175"/>
      <c r="D331" s="105" t="s">
        <v>186</v>
      </c>
      <c r="E331" s="176" t="s">
        <v>1</v>
      </c>
      <c r="F331" s="177" t="s">
        <v>1638</v>
      </c>
      <c r="H331" s="178">
        <v>119.2</v>
      </c>
      <c r="L331" s="175"/>
      <c r="M331" s="179"/>
      <c r="N331" s="180"/>
      <c r="O331" s="180"/>
      <c r="P331" s="180"/>
      <c r="Q331" s="180"/>
      <c r="R331" s="180"/>
      <c r="S331" s="180"/>
      <c r="T331" s="181"/>
      <c r="AT331" s="176" t="s">
        <v>186</v>
      </c>
      <c r="AU331" s="176" t="s">
        <v>80</v>
      </c>
      <c r="AV331" s="174" t="s">
        <v>80</v>
      </c>
      <c r="AW331" s="174" t="s">
        <v>29</v>
      </c>
      <c r="AX331" s="174" t="s">
        <v>72</v>
      </c>
      <c r="AY331" s="176" t="s">
        <v>176</v>
      </c>
    </row>
    <row r="332" spans="2:51" s="182" customFormat="1" ht="12">
      <c r="B332" s="183"/>
      <c r="D332" s="105" t="s">
        <v>186</v>
      </c>
      <c r="E332" s="184" t="s">
        <v>1</v>
      </c>
      <c r="F332" s="185" t="s">
        <v>191</v>
      </c>
      <c r="H332" s="186">
        <v>119.2</v>
      </c>
      <c r="L332" s="183"/>
      <c r="M332" s="187"/>
      <c r="N332" s="188"/>
      <c r="O332" s="188"/>
      <c r="P332" s="188"/>
      <c r="Q332" s="188"/>
      <c r="R332" s="188"/>
      <c r="S332" s="188"/>
      <c r="T332" s="189"/>
      <c r="AT332" s="184" t="s">
        <v>186</v>
      </c>
      <c r="AU332" s="184" t="s">
        <v>80</v>
      </c>
      <c r="AV332" s="182" t="s">
        <v>86</v>
      </c>
      <c r="AW332" s="182" t="s">
        <v>29</v>
      </c>
      <c r="AX332" s="182" t="s">
        <v>76</v>
      </c>
      <c r="AY332" s="184" t="s">
        <v>176</v>
      </c>
    </row>
    <row r="333" spans="1:65" s="15" customFormat="1" ht="24.2" customHeight="1">
      <c r="A333" s="12"/>
      <c r="B333" s="13"/>
      <c r="C333" s="92" t="s">
        <v>483</v>
      </c>
      <c r="D333" s="92" t="s">
        <v>178</v>
      </c>
      <c r="E333" s="93" t="s">
        <v>1639</v>
      </c>
      <c r="F333" s="94" t="s">
        <v>1640</v>
      </c>
      <c r="G333" s="95" t="s">
        <v>259</v>
      </c>
      <c r="H333" s="96">
        <v>2</v>
      </c>
      <c r="I333" s="1">
        <v>0</v>
      </c>
      <c r="J333" s="97">
        <f>ROUND(I333*H333,2)</f>
        <v>0</v>
      </c>
      <c r="K333" s="94" t="s">
        <v>182</v>
      </c>
      <c r="L333" s="13"/>
      <c r="M333" s="98" t="s">
        <v>1</v>
      </c>
      <c r="N333" s="99" t="s">
        <v>37</v>
      </c>
      <c r="O333" s="100"/>
      <c r="P333" s="101">
        <f>O333*H333</f>
        <v>0</v>
      </c>
      <c r="Q333" s="101">
        <v>0</v>
      </c>
      <c r="R333" s="101">
        <f>Q333*H333</f>
        <v>0</v>
      </c>
      <c r="S333" s="101">
        <v>0</v>
      </c>
      <c r="T333" s="102">
        <f>S333*H333</f>
        <v>0</v>
      </c>
      <c r="U333" s="12"/>
      <c r="V333" s="12"/>
      <c r="W333" s="12"/>
      <c r="X333" s="12"/>
      <c r="Y333" s="12"/>
      <c r="Z333" s="12"/>
      <c r="AA333" s="12"/>
      <c r="AB333" s="12"/>
      <c r="AC333" s="12"/>
      <c r="AD333" s="12"/>
      <c r="AE333" s="12"/>
      <c r="AR333" s="103" t="s">
        <v>86</v>
      </c>
      <c r="AT333" s="103" t="s">
        <v>178</v>
      </c>
      <c r="AU333" s="103" t="s">
        <v>80</v>
      </c>
      <c r="AY333" s="5" t="s">
        <v>176</v>
      </c>
      <c r="BE333" s="104">
        <f>IF(N333="základní",J333,0)</f>
        <v>0</v>
      </c>
      <c r="BF333" s="104">
        <f>IF(N333="snížená",J333,0)</f>
        <v>0</v>
      </c>
      <c r="BG333" s="104">
        <f>IF(N333="zákl. přenesená",J333,0)</f>
        <v>0</v>
      </c>
      <c r="BH333" s="104">
        <f>IF(N333="sníž. přenesená",J333,0)</f>
        <v>0</v>
      </c>
      <c r="BI333" s="104">
        <f>IF(N333="nulová",J333,0)</f>
        <v>0</v>
      </c>
      <c r="BJ333" s="5" t="s">
        <v>76</v>
      </c>
      <c r="BK333" s="104">
        <f>ROUND(I333*H333,2)</f>
        <v>0</v>
      </c>
      <c r="BL333" s="5" t="s">
        <v>86</v>
      </c>
      <c r="BM333" s="103" t="s">
        <v>484</v>
      </c>
    </row>
    <row r="334" spans="2:51" s="167" customFormat="1" ht="12">
      <c r="B334" s="168"/>
      <c r="D334" s="105" t="s">
        <v>186</v>
      </c>
      <c r="E334" s="169" t="s">
        <v>1</v>
      </c>
      <c r="F334" s="170" t="s">
        <v>1318</v>
      </c>
      <c r="H334" s="169" t="s">
        <v>1</v>
      </c>
      <c r="L334" s="168"/>
      <c r="M334" s="171"/>
      <c r="N334" s="172"/>
      <c r="O334" s="172"/>
      <c r="P334" s="172"/>
      <c r="Q334" s="172"/>
      <c r="R334" s="172"/>
      <c r="S334" s="172"/>
      <c r="T334" s="173"/>
      <c r="AT334" s="169" t="s">
        <v>186</v>
      </c>
      <c r="AU334" s="169" t="s">
        <v>80</v>
      </c>
      <c r="AV334" s="167" t="s">
        <v>76</v>
      </c>
      <c r="AW334" s="167" t="s">
        <v>29</v>
      </c>
      <c r="AX334" s="167" t="s">
        <v>72</v>
      </c>
      <c r="AY334" s="169" t="s">
        <v>176</v>
      </c>
    </row>
    <row r="335" spans="2:51" s="174" customFormat="1" ht="12">
      <c r="B335" s="175"/>
      <c r="D335" s="105" t="s">
        <v>186</v>
      </c>
      <c r="E335" s="176" t="s">
        <v>1</v>
      </c>
      <c r="F335" s="177" t="s">
        <v>1641</v>
      </c>
      <c r="H335" s="178">
        <v>1</v>
      </c>
      <c r="L335" s="175"/>
      <c r="M335" s="179"/>
      <c r="N335" s="180"/>
      <c r="O335" s="180"/>
      <c r="P335" s="180"/>
      <c r="Q335" s="180"/>
      <c r="R335" s="180"/>
      <c r="S335" s="180"/>
      <c r="T335" s="181"/>
      <c r="AT335" s="176" t="s">
        <v>186</v>
      </c>
      <c r="AU335" s="176" t="s">
        <v>80</v>
      </c>
      <c r="AV335" s="174" t="s">
        <v>80</v>
      </c>
      <c r="AW335" s="174" t="s">
        <v>29</v>
      </c>
      <c r="AX335" s="174" t="s">
        <v>72</v>
      </c>
      <c r="AY335" s="176" t="s">
        <v>176</v>
      </c>
    </row>
    <row r="336" spans="2:51" s="174" customFormat="1" ht="12">
      <c r="B336" s="175"/>
      <c r="D336" s="105" t="s">
        <v>186</v>
      </c>
      <c r="E336" s="176" t="s">
        <v>1</v>
      </c>
      <c r="F336" s="177" t="s">
        <v>1642</v>
      </c>
      <c r="H336" s="178">
        <v>1</v>
      </c>
      <c r="L336" s="175"/>
      <c r="M336" s="179"/>
      <c r="N336" s="180"/>
      <c r="O336" s="180"/>
      <c r="P336" s="180"/>
      <c r="Q336" s="180"/>
      <c r="R336" s="180"/>
      <c r="S336" s="180"/>
      <c r="T336" s="181"/>
      <c r="AT336" s="176" t="s">
        <v>186</v>
      </c>
      <c r="AU336" s="176" t="s">
        <v>80</v>
      </c>
      <c r="AV336" s="174" t="s">
        <v>80</v>
      </c>
      <c r="AW336" s="174" t="s">
        <v>29</v>
      </c>
      <c r="AX336" s="174" t="s">
        <v>72</v>
      </c>
      <c r="AY336" s="176" t="s">
        <v>176</v>
      </c>
    </row>
    <row r="337" spans="2:51" s="182" customFormat="1" ht="12">
      <c r="B337" s="183"/>
      <c r="D337" s="105" t="s">
        <v>186</v>
      </c>
      <c r="E337" s="184" t="s">
        <v>1</v>
      </c>
      <c r="F337" s="185" t="s">
        <v>191</v>
      </c>
      <c r="H337" s="186">
        <v>2</v>
      </c>
      <c r="L337" s="183"/>
      <c r="M337" s="187"/>
      <c r="N337" s="188"/>
      <c r="O337" s="188"/>
      <c r="P337" s="188"/>
      <c r="Q337" s="188"/>
      <c r="R337" s="188"/>
      <c r="S337" s="188"/>
      <c r="T337" s="189"/>
      <c r="AT337" s="184" t="s">
        <v>186</v>
      </c>
      <c r="AU337" s="184" t="s">
        <v>80</v>
      </c>
      <c r="AV337" s="182" t="s">
        <v>86</v>
      </c>
      <c r="AW337" s="182" t="s">
        <v>29</v>
      </c>
      <c r="AX337" s="182" t="s">
        <v>76</v>
      </c>
      <c r="AY337" s="184" t="s">
        <v>176</v>
      </c>
    </row>
    <row r="338" spans="1:65" s="15" customFormat="1" ht="37.7" customHeight="1">
      <c r="A338" s="12"/>
      <c r="B338" s="13"/>
      <c r="C338" s="190" t="s">
        <v>337</v>
      </c>
      <c r="D338" s="190" t="s">
        <v>265</v>
      </c>
      <c r="E338" s="191" t="s">
        <v>1643</v>
      </c>
      <c r="F338" s="192" t="s">
        <v>1644</v>
      </c>
      <c r="G338" s="193" t="s">
        <v>259</v>
      </c>
      <c r="H338" s="194">
        <v>2</v>
      </c>
      <c r="I338" s="2">
        <v>0</v>
      </c>
      <c r="J338" s="195">
        <f>ROUND(I338*H338,2)</f>
        <v>0</v>
      </c>
      <c r="K338" s="192" t="s">
        <v>182</v>
      </c>
      <c r="L338" s="196"/>
      <c r="M338" s="197" t="s">
        <v>1</v>
      </c>
      <c r="N338" s="198" t="s">
        <v>37</v>
      </c>
      <c r="O338" s="100"/>
      <c r="P338" s="101">
        <f>O338*H338</f>
        <v>0</v>
      </c>
      <c r="Q338" s="101">
        <v>0</v>
      </c>
      <c r="R338" s="101">
        <f>Q338*H338</f>
        <v>0</v>
      </c>
      <c r="S338" s="101">
        <v>0</v>
      </c>
      <c r="T338" s="102">
        <f>S338*H338</f>
        <v>0</v>
      </c>
      <c r="U338" s="12"/>
      <c r="V338" s="12"/>
      <c r="W338" s="12"/>
      <c r="X338" s="12"/>
      <c r="Y338" s="12"/>
      <c r="Z338" s="12"/>
      <c r="AA338" s="12"/>
      <c r="AB338" s="12"/>
      <c r="AC338" s="12"/>
      <c r="AD338" s="12"/>
      <c r="AE338" s="12"/>
      <c r="AR338" s="103" t="s">
        <v>98</v>
      </c>
      <c r="AT338" s="103" t="s">
        <v>265</v>
      </c>
      <c r="AU338" s="103" t="s">
        <v>80</v>
      </c>
      <c r="AY338" s="5" t="s">
        <v>176</v>
      </c>
      <c r="BE338" s="104">
        <f>IF(N338="základní",J338,0)</f>
        <v>0</v>
      </c>
      <c r="BF338" s="104">
        <f>IF(N338="snížená",J338,0)</f>
        <v>0</v>
      </c>
      <c r="BG338" s="104">
        <f>IF(N338="zákl. přenesená",J338,0)</f>
        <v>0</v>
      </c>
      <c r="BH338" s="104">
        <f>IF(N338="sníž. přenesená",J338,0)</f>
        <v>0</v>
      </c>
      <c r="BI338" s="104">
        <f>IF(N338="nulová",J338,0)</f>
        <v>0</v>
      </c>
      <c r="BJ338" s="5" t="s">
        <v>76</v>
      </c>
      <c r="BK338" s="104">
        <f>ROUND(I338*H338,2)</f>
        <v>0</v>
      </c>
      <c r="BL338" s="5" t="s">
        <v>86</v>
      </c>
      <c r="BM338" s="103" t="s">
        <v>494</v>
      </c>
    </row>
    <row r="339" spans="1:47" s="15" customFormat="1" ht="29.25">
      <c r="A339" s="12"/>
      <c r="B339" s="13"/>
      <c r="C339" s="12"/>
      <c r="D339" s="105" t="s">
        <v>906</v>
      </c>
      <c r="E339" s="12"/>
      <c r="F339" s="106" t="s">
        <v>1645</v>
      </c>
      <c r="G339" s="12"/>
      <c r="H339" s="12"/>
      <c r="I339" s="12"/>
      <c r="J339" s="12"/>
      <c r="K339" s="12"/>
      <c r="L339" s="13"/>
      <c r="M339" s="107"/>
      <c r="N339" s="108"/>
      <c r="O339" s="100"/>
      <c r="P339" s="100"/>
      <c r="Q339" s="100"/>
      <c r="R339" s="100"/>
      <c r="S339" s="100"/>
      <c r="T339" s="109"/>
      <c r="U339" s="12"/>
      <c r="V339" s="12"/>
      <c r="W339" s="12"/>
      <c r="X339" s="12"/>
      <c r="Y339" s="12"/>
      <c r="Z339" s="12"/>
      <c r="AA339" s="12"/>
      <c r="AB339" s="12"/>
      <c r="AC339" s="12"/>
      <c r="AD339" s="12"/>
      <c r="AE339" s="12"/>
      <c r="AT339" s="5" t="s">
        <v>906</v>
      </c>
      <c r="AU339" s="5" t="s">
        <v>80</v>
      </c>
    </row>
    <row r="340" spans="2:63" s="79" customFormat="1" ht="22.7" customHeight="1">
      <c r="B340" s="80"/>
      <c r="D340" s="81" t="s">
        <v>71</v>
      </c>
      <c r="E340" s="90" t="s">
        <v>126</v>
      </c>
      <c r="F340" s="90" t="s">
        <v>696</v>
      </c>
      <c r="J340" s="91">
        <f>BK340</f>
        <v>0</v>
      </c>
      <c r="L340" s="80"/>
      <c r="M340" s="84"/>
      <c r="N340" s="85"/>
      <c r="O340" s="85"/>
      <c r="P340" s="86">
        <f>SUM(P341:P487)</f>
        <v>0</v>
      </c>
      <c r="Q340" s="85"/>
      <c r="R340" s="86">
        <f>SUM(R341:R487)</f>
        <v>0</v>
      </c>
      <c r="S340" s="85"/>
      <c r="T340" s="87">
        <f>SUM(T341:T487)</f>
        <v>0</v>
      </c>
      <c r="AR340" s="81" t="s">
        <v>76</v>
      </c>
      <c r="AT340" s="88" t="s">
        <v>71</v>
      </c>
      <c r="AU340" s="88" t="s">
        <v>76</v>
      </c>
      <c r="AY340" s="81" t="s">
        <v>176</v>
      </c>
      <c r="BK340" s="89">
        <f>SUM(BK341:BK487)</f>
        <v>0</v>
      </c>
    </row>
    <row r="341" spans="1:65" s="15" customFormat="1" ht="33" customHeight="1">
      <c r="A341" s="12"/>
      <c r="B341" s="13"/>
      <c r="C341" s="92" t="s">
        <v>501</v>
      </c>
      <c r="D341" s="92" t="s">
        <v>178</v>
      </c>
      <c r="E341" s="93" t="s">
        <v>742</v>
      </c>
      <c r="F341" s="94" t="s">
        <v>743</v>
      </c>
      <c r="G341" s="95" t="s">
        <v>181</v>
      </c>
      <c r="H341" s="96">
        <v>57.225</v>
      </c>
      <c r="I341" s="1">
        <v>0</v>
      </c>
      <c r="J341" s="97">
        <f>ROUND(I341*H341,2)</f>
        <v>0</v>
      </c>
      <c r="K341" s="94" t="s">
        <v>182</v>
      </c>
      <c r="L341" s="13"/>
      <c r="M341" s="98" t="s">
        <v>1</v>
      </c>
      <c r="N341" s="99" t="s">
        <v>37</v>
      </c>
      <c r="O341" s="100"/>
      <c r="P341" s="101">
        <f>O341*H341</f>
        <v>0</v>
      </c>
      <c r="Q341" s="101">
        <v>0</v>
      </c>
      <c r="R341" s="101">
        <f>Q341*H341</f>
        <v>0</v>
      </c>
      <c r="S341" s="101">
        <v>0</v>
      </c>
      <c r="T341" s="102">
        <f>S341*H341</f>
        <v>0</v>
      </c>
      <c r="U341" s="12"/>
      <c r="V341" s="12"/>
      <c r="W341" s="12"/>
      <c r="X341" s="12"/>
      <c r="Y341" s="12"/>
      <c r="Z341" s="12"/>
      <c r="AA341" s="12"/>
      <c r="AB341" s="12"/>
      <c r="AC341" s="12"/>
      <c r="AD341" s="12"/>
      <c r="AE341" s="12"/>
      <c r="AR341" s="103" t="s">
        <v>86</v>
      </c>
      <c r="AT341" s="103" t="s">
        <v>178</v>
      </c>
      <c r="AU341" s="103" t="s">
        <v>80</v>
      </c>
      <c r="AY341" s="5" t="s">
        <v>176</v>
      </c>
      <c r="BE341" s="104">
        <f>IF(N341="základní",J341,0)</f>
        <v>0</v>
      </c>
      <c r="BF341" s="104">
        <f>IF(N341="snížená",J341,0)</f>
        <v>0</v>
      </c>
      <c r="BG341" s="104">
        <f>IF(N341="zákl. přenesená",J341,0)</f>
        <v>0</v>
      </c>
      <c r="BH341" s="104">
        <f>IF(N341="sníž. přenesená",J341,0)</f>
        <v>0</v>
      </c>
      <c r="BI341" s="104">
        <f>IF(N341="nulová",J341,0)</f>
        <v>0</v>
      </c>
      <c r="BJ341" s="5" t="s">
        <v>76</v>
      </c>
      <c r="BK341" s="104">
        <f>ROUND(I341*H341,2)</f>
        <v>0</v>
      </c>
      <c r="BL341" s="5" t="s">
        <v>86</v>
      </c>
      <c r="BM341" s="103" t="s">
        <v>504</v>
      </c>
    </row>
    <row r="342" spans="2:51" s="167" customFormat="1" ht="12">
      <c r="B342" s="168"/>
      <c r="D342" s="105" t="s">
        <v>186</v>
      </c>
      <c r="E342" s="169" t="s">
        <v>1</v>
      </c>
      <c r="F342" s="170" t="s">
        <v>1646</v>
      </c>
      <c r="H342" s="169" t="s">
        <v>1</v>
      </c>
      <c r="L342" s="168"/>
      <c r="M342" s="171"/>
      <c r="N342" s="172"/>
      <c r="O342" s="172"/>
      <c r="P342" s="172"/>
      <c r="Q342" s="172"/>
      <c r="R342" s="172"/>
      <c r="S342" s="172"/>
      <c r="T342" s="173"/>
      <c r="AT342" s="169" t="s">
        <v>186</v>
      </c>
      <c r="AU342" s="169" t="s">
        <v>80</v>
      </c>
      <c r="AV342" s="167" t="s">
        <v>76</v>
      </c>
      <c r="AW342" s="167" t="s">
        <v>29</v>
      </c>
      <c r="AX342" s="167" t="s">
        <v>72</v>
      </c>
      <c r="AY342" s="169" t="s">
        <v>176</v>
      </c>
    </row>
    <row r="343" spans="2:51" s="174" customFormat="1" ht="12">
      <c r="B343" s="175"/>
      <c r="D343" s="105" t="s">
        <v>186</v>
      </c>
      <c r="E343" s="176" t="s">
        <v>1</v>
      </c>
      <c r="F343" s="177" t="s">
        <v>1647</v>
      </c>
      <c r="H343" s="178">
        <v>57.225</v>
      </c>
      <c r="L343" s="175"/>
      <c r="M343" s="179"/>
      <c r="N343" s="180"/>
      <c r="O343" s="180"/>
      <c r="P343" s="180"/>
      <c r="Q343" s="180"/>
      <c r="R343" s="180"/>
      <c r="S343" s="180"/>
      <c r="T343" s="181"/>
      <c r="AT343" s="176" t="s">
        <v>186</v>
      </c>
      <c r="AU343" s="176" t="s">
        <v>80</v>
      </c>
      <c r="AV343" s="174" t="s">
        <v>80</v>
      </c>
      <c r="AW343" s="174" t="s">
        <v>29</v>
      </c>
      <c r="AX343" s="174" t="s">
        <v>72</v>
      </c>
      <c r="AY343" s="176" t="s">
        <v>176</v>
      </c>
    </row>
    <row r="344" spans="2:51" s="182" customFormat="1" ht="12">
      <c r="B344" s="183"/>
      <c r="D344" s="105" t="s">
        <v>186</v>
      </c>
      <c r="E344" s="184" t="s">
        <v>1</v>
      </c>
      <c r="F344" s="185" t="s">
        <v>191</v>
      </c>
      <c r="H344" s="186">
        <v>57.225</v>
      </c>
      <c r="L344" s="183"/>
      <c r="M344" s="187"/>
      <c r="N344" s="188"/>
      <c r="O344" s="188"/>
      <c r="P344" s="188"/>
      <c r="Q344" s="188"/>
      <c r="R344" s="188"/>
      <c r="S344" s="188"/>
      <c r="T344" s="189"/>
      <c r="AT344" s="184" t="s">
        <v>186</v>
      </c>
      <c r="AU344" s="184" t="s">
        <v>80</v>
      </c>
      <c r="AV344" s="182" t="s">
        <v>86</v>
      </c>
      <c r="AW344" s="182" t="s">
        <v>29</v>
      </c>
      <c r="AX344" s="182" t="s">
        <v>76</v>
      </c>
      <c r="AY344" s="184" t="s">
        <v>176</v>
      </c>
    </row>
    <row r="345" spans="1:65" s="15" customFormat="1" ht="37.7" customHeight="1">
      <c r="A345" s="12"/>
      <c r="B345" s="13"/>
      <c r="C345" s="92" t="s">
        <v>343</v>
      </c>
      <c r="D345" s="92" t="s">
        <v>178</v>
      </c>
      <c r="E345" s="93" t="s">
        <v>1648</v>
      </c>
      <c r="F345" s="94" t="s">
        <v>1649</v>
      </c>
      <c r="G345" s="95" t="s">
        <v>181</v>
      </c>
      <c r="H345" s="96">
        <v>167.115</v>
      </c>
      <c r="I345" s="1">
        <v>0</v>
      </c>
      <c r="J345" s="97">
        <f>ROUND(I345*H345,2)</f>
        <v>0</v>
      </c>
      <c r="K345" s="94" t="s">
        <v>182</v>
      </c>
      <c r="L345" s="13"/>
      <c r="M345" s="98" t="s">
        <v>1</v>
      </c>
      <c r="N345" s="99" t="s">
        <v>37</v>
      </c>
      <c r="O345" s="100"/>
      <c r="P345" s="101">
        <f>O345*H345</f>
        <v>0</v>
      </c>
      <c r="Q345" s="101">
        <v>0</v>
      </c>
      <c r="R345" s="101">
        <f>Q345*H345</f>
        <v>0</v>
      </c>
      <c r="S345" s="101">
        <v>0</v>
      </c>
      <c r="T345" s="102">
        <f>S345*H345</f>
        <v>0</v>
      </c>
      <c r="U345" s="12"/>
      <c r="V345" s="12"/>
      <c r="W345" s="12"/>
      <c r="X345" s="12"/>
      <c r="Y345" s="12"/>
      <c r="Z345" s="12"/>
      <c r="AA345" s="12"/>
      <c r="AB345" s="12"/>
      <c r="AC345" s="12"/>
      <c r="AD345" s="12"/>
      <c r="AE345" s="12"/>
      <c r="AR345" s="103" t="s">
        <v>86</v>
      </c>
      <c r="AT345" s="103" t="s">
        <v>178</v>
      </c>
      <c r="AU345" s="103" t="s">
        <v>80</v>
      </c>
      <c r="AY345" s="5" t="s">
        <v>176</v>
      </c>
      <c r="BE345" s="104">
        <f>IF(N345="základní",J345,0)</f>
        <v>0</v>
      </c>
      <c r="BF345" s="104">
        <f>IF(N345="snížená",J345,0)</f>
        <v>0</v>
      </c>
      <c r="BG345" s="104">
        <f>IF(N345="zákl. přenesená",J345,0)</f>
        <v>0</v>
      </c>
      <c r="BH345" s="104">
        <f>IF(N345="sníž. přenesená",J345,0)</f>
        <v>0</v>
      </c>
      <c r="BI345" s="104">
        <f>IF(N345="nulová",J345,0)</f>
        <v>0</v>
      </c>
      <c r="BJ345" s="5" t="s">
        <v>76</v>
      </c>
      <c r="BK345" s="104">
        <f>ROUND(I345*H345,2)</f>
        <v>0</v>
      </c>
      <c r="BL345" s="5" t="s">
        <v>86</v>
      </c>
      <c r="BM345" s="103" t="s">
        <v>509</v>
      </c>
    </row>
    <row r="346" spans="2:51" s="167" customFormat="1" ht="12">
      <c r="B346" s="168"/>
      <c r="D346" s="105" t="s">
        <v>186</v>
      </c>
      <c r="E346" s="169" t="s">
        <v>1</v>
      </c>
      <c r="F346" s="170" t="s">
        <v>1646</v>
      </c>
      <c r="H346" s="169" t="s">
        <v>1</v>
      </c>
      <c r="L346" s="168"/>
      <c r="M346" s="171"/>
      <c r="N346" s="172"/>
      <c r="O346" s="172"/>
      <c r="P346" s="172"/>
      <c r="Q346" s="172"/>
      <c r="R346" s="172"/>
      <c r="S346" s="172"/>
      <c r="T346" s="173"/>
      <c r="AT346" s="169" t="s">
        <v>186</v>
      </c>
      <c r="AU346" s="169" t="s">
        <v>80</v>
      </c>
      <c r="AV346" s="167" t="s">
        <v>76</v>
      </c>
      <c r="AW346" s="167" t="s">
        <v>29</v>
      </c>
      <c r="AX346" s="167" t="s">
        <v>72</v>
      </c>
      <c r="AY346" s="169" t="s">
        <v>176</v>
      </c>
    </row>
    <row r="347" spans="2:51" s="174" customFormat="1" ht="12">
      <c r="B347" s="175"/>
      <c r="D347" s="105" t="s">
        <v>186</v>
      </c>
      <c r="E347" s="176" t="s">
        <v>1</v>
      </c>
      <c r="F347" s="177" t="s">
        <v>1650</v>
      </c>
      <c r="H347" s="178">
        <v>167.115</v>
      </c>
      <c r="L347" s="175"/>
      <c r="M347" s="179"/>
      <c r="N347" s="180"/>
      <c r="O347" s="180"/>
      <c r="P347" s="180"/>
      <c r="Q347" s="180"/>
      <c r="R347" s="180"/>
      <c r="S347" s="180"/>
      <c r="T347" s="181"/>
      <c r="AT347" s="176" t="s">
        <v>186</v>
      </c>
      <c r="AU347" s="176" t="s">
        <v>80</v>
      </c>
      <c r="AV347" s="174" t="s">
        <v>80</v>
      </c>
      <c r="AW347" s="174" t="s">
        <v>29</v>
      </c>
      <c r="AX347" s="174" t="s">
        <v>72</v>
      </c>
      <c r="AY347" s="176" t="s">
        <v>176</v>
      </c>
    </row>
    <row r="348" spans="2:51" s="182" customFormat="1" ht="12">
      <c r="B348" s="183"/>
      <c r="D348" s="105" t="s">
        <v>186</v>
      </c>
      <c r="E348" s="184" t="s">
        <v>1</v>
      </c>
      <c r="F348" s="185" t="s">
        <v>191</v>
      </c>
      <c r="H348" s="186">
        <v>167.115</v>
      </c>
      <c r="L348" s="183"/>
      <c r="M348" s="187"/>
      <c r="N348" s="188"/>
      <c r="O348" s="188"/>
      <c r="P348" s="188"/>
      <c r="Q348" s="188"/>
      <c r="R348" s="188"/>
      <c r="S348" s="188"/>
      <c r="T348" s="189"/>
      <c r="AT348" s="184" t="s">
        <v>186</v>
      </c>
      <c r="AU348" s="184" t="s">
        <v>80</v>
      </c>
      <c r="AV348" s="182" t="s">
        <v>86</v>
      </c>
      <c r="AW348" s="182" t="s">
        <v>29</v>
      </c>
      <c r="AX348" s="182" t="s">
        <v>76</v>
      </c>
      <c r="AY348" s="184" t="s">
        <v>176</v>
      </c>
    </row>
    <row r="349" spans="1:65" s="15" customFormat="1" ht="24.2" customHeight="1">
      <c r="A349" s="12"/>
      <c r="B349" s="13"/>
      <c r="C349" s="92" t="s">
        <v>511</v>
      </c>
      <c r="D349" s="92" t="s">
        <v>178</v>
      </c>
      <c r="E349" s="93" t="s">
        <v>1651</v>
      </c>
      <c r="F349" s="94" t="s">
        <v>1652</v>
      </c>
      <c r="G349" s="95" t="s">
        <v>181</v>
      </c>
      <c r="H349" s="96">
        <v>268.255</v>
      </c>
      <c r="I349" s="1">
        <v>0</v>
      </c>
      <c r="J349" s="97">
        <f>ROUND(I349*H349,2)</f>
        <v>0</v>
      </c>
      <c r="K349" s="94" t="s">
        <v>182</v>
      </c>
      <c r="L349" s="13"/>
      <c r="M349" s="98" t="s">
        <v>1</v>
      </c>
      <c r="N349" s="99" t="s">
        <v>37</v>
      </c>
      <c r="O349" s="100"/>
      <c r="P349" s="101">
        <f>O349*H349</f>
        <v>0</v>
      </c>
      <c r="Q349" s="101">
        <v>0</v>
      </c>
      <c r="R349" s="101">
        <f>Q349*H349</f>
        <v>0</v>
      </c>
      <c r="S349" s="101">
        <v>0</v>
      </c>
      <c r="T349" s="102">
        <f>S349*H349</f>
        <v>0</v>
      </c>
      <c r="U349" s="12"/>
      <c r="V349" s="12"/>
      <c r="W349" s="12"/>
      <c r="X349" s="12"/>
      <c r="Y349" s="12"/>
      <c r="Z349" s="12"/>
      <c r="AA349" s="12"/>
      <c r="AB349" s="12"/>
      <c r="AC349" s="12"/>
      <c r="AD349" s="12"/>
      <c r="AE349" s="12"/>
      <c r="AR349" s="103" t="s">
        <v>86</v>
      </c>
      <c r="AT349" s="103" t="s">
        <v>178</v>
      </c>
      <c r="AU349" s="103" t="s">
        <v>80</v>
      </c>
      <c r="AY349" s="5" t="s">
        <v>176</v>
      </c>
      <c r="BE349" s="104">
        <f>IF(N349="základní",J349,0)</f>
        <v>0</v>
      </c>
      <c r="BF349" s="104">
        <f>IF(N349="snížená",J349,0)</f>
        <v>0</v>
      </c>
      <c r="BG349" s="104">
        <f>IF(N349="zákl. přenesená",J349,0)</f>
        <v>0</v>
      </c>
      <c r="BH349" s="104">
        <f>IF(N349="sníž. přenesená",J349,0)</f>
        <v>0</v>
      </c>
      <c r="BI349" s="104">
        <f>IF(N349="nulová",J349,0)</f>
        <v>0</v>
      </c>
      <c r="BJ349" s="5" t="s">
        <v>76</v>
      </c>
      <c r="BK349" s="104">
        <f>ROUND(I349*H349,2)</f>
        <v>0</v>
      </c>
      <c r="BL349" s="5" t="s">
        <v>86</v>
      </c>
      <c r="BM349" s="103" t="s">
        <v>514</v>
      </c>
    </row>
    <row r="350" spans="2:51" s="167" customFormat="1" ht="12">
      <c r="B350" s="168"/>
      <c r="D350" s="105" t="s">
        <v>186</v>
      </c>
      <c r="E350" s="169" t="s">
        <v>1</v>
      </c>
      <c r="F350" s="170" t="s">
        <v>197</v>
      </c>
      <c r="H350" s="169" t="s">
        <v>1</v>
      </c>
      <c r="L350" s="168"/>
      <c r="M350" s="171"/>
      <c r="N350" s="172"/>
      <c r="O350" s="172"/>
      <c r="P350" s="172"/>
      <c r="Q350" s="172"/>
      <c r="R350" s="172"/>
      <c r="S350" s="172"/>
      <c r="T350" s="173"/>
      <c r="AT350" s="169" t="s">
        <v>186</v>
      </c>
      <c r="AU350" s="169" t="s">
        <v>80</v>
      </c>
      <c r="AV350" s="167" t="s">
        <v>76</v>
      </c>
      <c r="AW350" s="167" t="s">
        <v>29</v>
      </c>
      <c r="AX350" s="167" t="s">
        <v>72</v>
      </c>
      <c r="AY350" s="169" t="s">
        <v>176</v>
      </c>
    </row>
    <row r="351" spans="2:51" s="174" customFormat="1" ht="12">
      <c r="B351" s="175"/>
      <c r="D351" s="105" t="s">
        <v>186</v>
      </c>
      <c r="E351" s="176" t="s">
        <v>1</v>
      </c>
      <c r="F351" s="177" t="s">
        <v>1653</v>
      </c>
      <c r="H351" s="178">
        <v>268.255</v>
      </c>
      <c r="L351" s="175"/>
      <c r="M351" s="179"/>
      <c r="N351" s="180"/>
      <c r="O351" s="180"/>
      <c r="P351" s="180"/>
      <c r="Q351" s="180"/>
      <c r="R351" s="180"/>
      <c r="S351" s="180"/>
      <c r="T351" s="181"/>
      <c r="AT351" s="176" t="s">
        <v>186</v>
      </c>
      <c r="AU351" s="176" t="s">
        <v>80</v>
      </c>
      <c r="AV351" s="174" t="s">
        <v>80</v>
      </c>
      <c r="AW351" s="174" t="s">
        <v>29</v>
      </c>
      <c r="AX351" s="174" t="s">
        <v>72</v>
      </c>
      <c r="AY351" s="176" t="s">
        <v>176</v>
      </c>
    </row>
    <row r="352" spans="2:51" s="182" customFormat="1" ht="12">
      <c r="B352" s="183"/>
      <c r="D352" s="105" t="s">
        <v>186</v>
      </c>
      <c r="E352" s="184" t="s">
        <v>1</v>
      </c>
      <c r="F352" s="185" t="s">
        <v>191</v>
      </c>
      <c r="H352" s="186">
        <v>268.255</v>
      </c>
      <c r="L352" s="183"/>
      <c r="M352" s="187"/>
      <c r="N352" s="188"/>
      <c r="O352" s="188"/>
      <c r="P352" s="188"/>
      <c r="Q352" s="188"/>
      <c r="R352" s="188"/>
      <c r="S352" s="188"/>
      <c r="T352" s="189"/>
      <c r="AT352" s="184" t="s">
        <v>186</v>
      </c>
      <c r="AU352" s="184" t="s">
        <v>80</v>
      </c>
      <c r="AV352" s="182" t="s">
        <v>86</v>
      </c>
      <c r="AW352" s="182" t="s">
        <v>29</v>
      </c>
      <c r="AX352" s="182" t="s">
        <v>76</v>
      </c>
      <c r="AY352" s="184" t="s">
        <v>176</v>
      </c>
    </row>
    <row r="353" spans="1:65" s="15" customFormat="1" ht="16.5" customHeight="1">
      <c r="A353" s="12"/>
      <c r="B353" s="13"/>
      <c r="C353" s="92" t="s">
        <v>349</v>
      </c>
      <c r="D353" s="92" t="s">
        <v>178</v>
      </c>
      <c r="E353" s="93" t="s">
        <v>1654</v>
      </c>
      <c r="F353" s="94" t="s">
        <v>1655</v>
      </c>
      <c r="G353" s="95" t="s">
        <v>259</v>
      </c>
      <c r="H353" s="96">
        <v>1</v>
      </c>
      <c r="I353" s="1">
        <v>0</v>
      </c>
      <c r="J353" s="97">
        <f>ROUND(I353*H353,2)</f>
        <v>0</v>
      </c>
      <c r="K353" s="94" t="s">
        <v>182</v>
      </c>
      <c r="L353" s="13"/>
      <c r="M353" s="98" t="s">
        <v>1</v>
      </c>
      <c r="N353" s="99" t="s">
        <v>37</v>
      </c>
      <c r="O353" s="100"/>
      <c r="P353" s="101">
        <f>O353*H353</f>
        <v>0</v>
      </c>
      <c r="Q353" s="101">
        <v>0</v>
      </c>
      <c r="R353" s="101">
        <f>Q353*H353</f>
        <v>0</v>
      </c>
      <c r="S353" s="101">
        <v>0</v>
      </c>
      <c r="T353" s="102">
        <f>S353*H353</f>
        <v>0</v>
      </c>
      <c r="U353" s="12"/>
      <c r="V353" s="12"/>
      <c r="W353" s="12"/>
      <c r="X353" s="12"/>
      <c r="Y353" s="12"/>
      <c r="Z353" s="12"/>
      <c r="AA353" s="12"/>
      <c r="AB353" s="12"/>
      <c r="AC353" s="12"/>
      <c r="AD353" s="12"/>
      <c r="AE353" s="12"/>
      <c r="AR353" s="103" t="s">
        <v>86</v>
      </c>
      <c r="AT353" s="103" t="s">
        <v>178</v>
      </c>
      <c r="AU353" s="103" t="s">
        <v>80</v>
      </c>
      <c r="AY353" s="5" t="s">
        <v>176</v>
      </c>
      <c r="BE353" s="104">
        <f>IF(N353="základní",J353,0)</f>
        <v>0</v>
      </c>
      <c r="BF353" s="104">
        <f>IF(N353="snížená",J353,0)</f>
        <v>0</v>
      </c>
      <c r="BG353" s="104">
        <f>IF(N353="zákl. přenesená",J353,0)</f>
        <v>0</v>
      </c>
      <c r="BH353" s="104">
        <f>IF(N353="sníž. přenesená",J353,0)</f>
        <v>0</v>
      </c>
      <c r="BI353" s="104">
        <f>IF(N353="nulová",J353,0)</f>
        <v>0</v>
      </c>
      <c r="BJ353" s="5" t="s">
        <v>76</v>
      </c>
      <c r="BK353" s="104">
        <f>ROUND(I353*H353,2)</f>
        <v>0</v>
      </c>
      <c r="BL353" s="5" t="s">
        <v>86</v>
      </c>
      <c r="BM353" s="103" t="s">
        <v>520</v>
      </c>
    </row>
    <row r="354" spans="1:65" s="15" customFormat="1" ht="16.5" customHeight="1">
      <c r="A354" s="12"/>
      <c r="B354" s="13"/>
      <c r="C354" s="190" t="s">
        <v>522</v>
      </c>
      <c r="D354" s="190" t="s">
        <v>265</v>
      </c>
      <c r="E354" s="191" t="s">
        <v>1656</v>
      </c>
      <c r="F354" s="192" t="s">
        <v>1657</v>
      </c>
      <c r="G354" s="193" t="s">
        <v>259</v>
      </c>
      <c r="H354" s="194">
        <v>1</v>
      </c>
      <c r="I354" s="2">
        <v>0</v>
      </c>
      <c r="J354" s="195">
        <f>ROUND(I354*H354,2)</f>
        <v>0</v>
      </c>
      <c r="K354" s="192" t="s">
        <v>1</v>
      </c>
      <c r="L354" s="196"/>
      <c r="M354" s="197" t="s">
        <v>1</v>
      </c>
      <c r="N354" s="198" t="s">
        <v>37</v>
      </c>
      <c r="O354" s="100"/>
      <c r="P354" s="101">
        <f>O354*H354</f>
        <v>0</v>
      </c>
      <c r="Q354" s="101">
        <v>0</v>
      </c>
      <c r="R354" s="101">
        <f>Q354*H354</f>
        <v>0</v>
      </c>
      <c r="S354" s="101">
        <v>0</v>
      </c>
      <c r="T354" s="102">
        <f>S354*H354</f>
        <v>0</v>
      </c>
      <c r="U354" s="12"/>
      <c r="V354" s="12"/>
      <c r="W354" s="12"/>
      <c r="X354" s="12"/>
      <c r="Y354" s="12"/>
      <c r="Z354" s="12"/>
      <c r="AA354" s="12"/>
      <c r="AB354" s="12"/>
      <c r="AC354" s="12"/>
      <c r="AD354" s="12"/>
      <c r="AE354" s="12"/>
      <c r="AR354" s="103" t="s">
        <v>98</v>
      </c>
      <c r="AT354" s="103" t="s">
        <v>265</v>
      </c>
      <c r="AU354" s="103" t="s">
        <v>80</v>
      </c>
      <c r="AY354" s="5" t="s">
        <v>176</v>
      </c>
      <c r="BE354" s="104">
        <f>IF(N354="základní",J354,0)</f>
        <v>0</v>
      </c>
      <c r="BF354" s="104">
        <f>IF(N354="snížená",J354,0)</f>
        <v>0</v>
      </c>
      <c r="BG354" s="104">
        <f>IF(N354="zákl. přenesená",J354,0)</f>
        <v>0</v>
      </c>
      <c r="BH354" s="104">
        <f>IF(N354="sníž. přenesená",J354,0)</f>
        <v>0</v>
      </c>
      <c r="BI354" s="104">
        <f>IF(N354="nulová",J354,0)</f>
        <v>0</v>
      </c>
      <c r="BJ354" s="5" t="s">
        <v>76</v>
      </c>
      <c r="BK354" s="104">
        <f>ROUND(I354*H354,2)</f>
        <v>0</v>
      </c>
      <c r="BL354" s="5" t="s">
        <v>86</v>
      </c>
      <c r="BM354" s="103" t="s">
        <v>525</v>
      </c>
    </row>
    <row r="355" spans="1:65" s="15" customFormat="1" ht="16.5" customHeight="1">
      <c r="A355" s="12"/>
      <c r="B355" s="13"/>
      <c r="C355" s="92" t="s">
        <v>354</v>
      </c>
      <c r="D355" s="92" t="s">
        <v>178</v>
      </c>
      <c r="E355" s="93" t="s">
        <v>756</v>
      </c>
      <c r="F355" s="94" t="s">
        <v>757</v>
      </c>
      <c r="G355" s="95" t="s">
        <v>185</v>
      </c>
      <c r="H355" s="96">
        <v>22.068</v>
      </c>
      <c r="I355" s="1">
        <v>0</v>
      </c>
      <c r="J355" s="97">
        <f>ROUND(I355*H355,2)</f>
        <v>0</v>
      </c>
      <c r="K355" s="94" t="s">
        <v>182</v>
      </c>
      <c r="L355" s="13"/>
      <c r="M355" s="98" t="s">
        <v>1</v>
      </c>
      <c r="N355" s="99" t="s">
        <v>37</v>
      </c>
      <c r="O355" s="100"/>
      <c r="P355" s="101">
        <f>O355*H355</f>
        <v>0</v>
      </c>
      <c r="Q355" s="101">
        <v>0</v>
      </c>
      <c r="R355" s="101">
        <f>Q355*H355</f>
        <v>0</v>
      </c>
      <c r="S355" s="101">
        <v>0</v>
      </c>
      <c r="T355" s="102">
        <f>S355*H355</f>
        <v>0</v>
      </c>
      <c r="U355" s="12"/>
      <c r="V355" s="12"/>
      <c r="W355" s="12"/>
      <c r="X355" s="12"/>
      <c r="Y355" s="12"/>
      <c r="Z355" s="12"/>
      <c r="AA355" s="12"/>
      <c r="AB355" s="12"/>
      <c r="AC355" s="12"/>
      <c r="AD355" s="12"/>
      <c r="AE355" s="12"/>
      <c r="AR355" s="103" t="s">
        <v>86</v>
      </c>
      <c r="AT355" s="103" t="s">
        <v>178</v>
      </c>
      <c r="AU355" s="103" t="s">
        <v>80</v>
      </c>
      <c r="AY355" s="5" t="s">
        <v>176</v>
      </c>
      <c r="BE355" s="104">
        <f>IF(N355="základní",J355,0)</f>
        <v>0</v>
      </c>
      <c r="BF355" s="104">
        <f>IF(N355="snížená",J355,0)</f>
        <v>0</v>
      </c>
      <c r="BG355" s="104">
        <f>IF(N355="zákl. přenesená",J355,0)</f>
        <v>0</v>
      </c>
      <c r="BH355" s="104">
        <f>IF(N355="sníž. přenesená",J355,0)</f>
        <v>0</v>
      </c>
      <c r="BI355" s="104">
        <f>IF(N355="nulová",J355,0)</f>
        <v>0</v>
      </c>
      <c r="BJ355" s="5" t="s">
        <v>76</v>
      </c>
      <c r="BK355" s="104">
        <f>ROUND(I355*H355,2)</f>
        <v>0</v>
      </c>
      <c r="BL355" s="5" t="s">
        <v>86</v>
      </c>
      <c r="BM355" s="103" t="s">
        <v>531</v>
      </c>
    </row>
    <row r="356" spans="2:51" s="167" customFormat="1" ht="12">
      <c r="B356" s="168"/>
      <c r="D356" s="105" t="s">
        <v>186</v>
      </c>
      <c r="E356" s="169" t="s">
        <v>1</v>
      </c>
      <c r="F356" s="170" t="s">
        <v>771</v>
      </c>
      <c r="H356" s="169" t="s">
        <v>1</v>
      </c>
      <c r="L356" s="168"/>
      <c r="M356" s="171"/>
      <c r="N356" s="172"/>
      <c r="O356" s="172"/>
      <c r="P356" s="172"/>
      <c r="Q356" s="172"/>
      <c r="R356" s="172"/>
      <c r="S356" s="172"/>
      <c r="T356" s="173"/>
      <c r="AT356" s="169" t="s">
        <v>186</v>
      </c>
      <c r="AU356" s="169" t="s">
        <v>80</v>
      </c>
      <c r="AV356" s="167" t="s">
        <v>76</v>
      </c>
      <c r="AW356" s="167" t="s">
        <v>29</v>
      </c>
      <c r="AX356" s="167" t="s">
        <v>72</v>
      </c>
      <c r="AY356" s="169" t="s">
        <v>176</v>
      </c>
    </row>
    <row r="357" spans="2:51" s="167" customFormat="1" ht="12">
      <c r="B357" s="168"/>
      <c r="D357" s="105" t="s">
        <v>186</v>
      </c>
      <c r="E357" s="169" t="s">
        <v>1</v>
      </c>
      <c r="F357" s="170" t="s">
        <v>1658</v>
      </c>
      <c r="H357" s="169" t="s">
        <v>1</v>
      </c>
      <c r="L357" s="168"/>
      <c r="M357" s="171"/>
      <c r="N357" s="172"/>
      <c r="O357" s="172"/>
      <c r="P357" s="172"/>
      <c r="Q357" s="172"/>
      <c r="R357" s="172"/>
      <c r="S357" s="172"/>
      <c r="T357" s="173"/>
      <c r="AT357" s="169" t="s">
        <v>186</v>
      </c>
      <c r="AU357" s="169" t="s">
        <v>80</v>
      </c>
      <c r="AV357" s="167" t="s">
        <v>76</v>
      </c>
      <c r="AW357" s="167" t="s">
        <v>29</v>
      </c>
      <c r="AX357" s="167" t="s">
        <v>72</v>
      </c>
      <c r="AY357" s="169" t="s">
        <v>176</v>
      </c>
    </row>
    <row r="358" spans="2:51" s="174" customFormat="1" ht="12">
      <c r="B358" s="175"/>
      <c r="D358" s="105" t="s">
        <v>186</v>
      </c>
      <c r="E358" s="176" t="s">
        <v>1</v>
      </c>
      <c r="F358" s="177" t="s">
        <v>1659</v>
      </c>
      <c r="H358" s="178">
        <v>4.5</v>
      </c>
      <c r="L358" s="175"/>
      <c r="M358" s="179"/>
      <c r="N358" s="180"/>
      <c r="O358" s="180"/>
      <c r="P358" s="180"/>
      <c r="Q358" s="180"/>
      <c r="R358" s="180"/>
      <c r="S358" s="180"/>
      <c r="T358" s="181"/>
      <c r="AT358" s="176" t="s">
        <v>186</v>
      </c>
      <c r="AU358" s="176" t="s">
        <v>80</v>
      </c>
      <c r="AV358" s="174" t="s">
        <v>80</v>
      </c>
      <c r="AW358" s="174" t="s">
        <v>29</v>
      </c>
      <c r="AX358" s="174" t="s">
        <v>72</v>
      </c>
      <c r="AY358" s="176" t="s">
        <v>176</v>
      </c>
    </row>
    <row r="359" spans="2:51" s="174" customFormat="1" ht="12">
      <c r="B359" s="175"/>
      <c r="D359" s="105" t="s">
        <v>186</v>
      </c>
      <c r="E359" s="176" t="s">
        <v>1</v>
      </c>
      <c r="F359" s="177" t="s">
        <v>1660</v>
      </c>
      <c r="H359" s="178">
        <v>1.192</v>
      </c>
      <c r="L359" s="175"/>
      <c r="M359" s="179"/>
      <c r="N359" s="180"/>
      <c r="O359" s="180"/>
      <c r="P359" s="180"/>
      <c r="Q359" s="180"/>
      <c r="R359" s="180"/>
      <c r="S359" s="180"/>
      <c r="T359" s="181"/>
      <c r="AT359" s="176" t="s">
        <v>186</v>
      </c>
      <c r="AU359" s="176" t="s">
        <v>80</v>
      </c>
      <c r="AV359" s="174" t="s">
        <v>80</v>
      </c>
      <c r="AW359" s="174" t="s">
        <v>29</v>
      </c>
      <c r="AX359" s="174" t="s">
        <v>72</v>
      </c>
      <c r="AY359" s="176" t="s">
        <v>176</v>
      </c>
    </row>
    <row r="360" spans="2:51" s="174" customFormat="1" ht="12">
      <c r="B360" s="175"/>
      <c r="D360" s="105" t="s">
        <v>186</v>
      </c>
      <c r="E360" s="176" t="s">
        <v>1</v>
      </c>
      <c r="F360" s="177" t="s">
        <v>1661</v>
      </c>
      <c r="H360" s="178">
        <v>0.264</v>
      </c>
      <c r="L360" s="175"/>
      <c r="M360" s="179"/>
      <c r="N360" s="180"/>
      <c r="O360" s="180"/>
      <c r="P360" s="180"/>
      <c r="Q360" s="180"/>
      <c r="R360" s="180"/>
      <c r="S360" s="180"/>
      <c r="T360" s="181"/>
      <c r="AT360" s="176" t="s">
        <v>186</v>
      </c>
      <c r="AU360" s="176" t="s">
        <v>80</v>
      </c>
      <c r="AV360" s="174" t="s">
        <v>80</v>
      </c>
      <c r="AW360" s="174" t="s">
        <v>29</v>
      </c>
      <c r="AX360" s="174" t="s">
        <v>72</v>
      </c>
      <c r="AY360" s="176" t="s">
        <v>176</v>
      </c>
    </row>
    <row r="361" spans="2:51" s="174" customFormat="1" ht="12">
      <c r="B361" s="175"/>
      <c r="D361" s="105" t="s">
        <v>186</v>
      </c>
      <c r="E361" s="176" t="s">
        <v>1</v>
      </c>
      <c r="F361" s="177" t="s">
        <v>1662</v>
      </c>
      <c r="H361" s="178">
        <v>0.441</v>
      </c>
      <c r="L361" s="175"/>
      <c r="M361" s="179"/>
      <c r="N361" s="180"/>
      <c r="O361" s="180"/>
      <c r="P361" s="180"/>
      <c r="Q361" s="180"/>
      <c r="R361" s="180"/>
      <c r="S361" s="180"/>
      <c r="T361" s="181"/>
      <c r="AT361" s="176" t="s">
        <v>186</v>
      </c>
      <c r="AU361" s="176" t="s">
        <v>80</v>
      </c>
      <c r="AV361" s="174" t="s">
        <v>80</v>
      </c>
      <c r="AW361" s="174" t="s">
        <v>29</v>
      </c>
      <c r="AX361" s="174" t="s">
        <v>72</v>
      </c>
      <c r="AY361" s="176" t="s">
        <v>176</v>
      </c>
    </row>
    <row r="362" spans="2:51" s="174" customFormat="1" ht="12">
      <c r="B362" s="175"/>
      <c r="D362" s="105" t="s">
        <v>186</v>
      </c>
      <c r="E362" s="176" t="s">
        <v>1</v>
      </c>
      <c r="F362" s="177" t="s">
        <v>1663</v>
      </c>
      <c r="H362" s="178">
        <v>0.24</v>
      </c>
      <c r="L362" s="175"/>
      <c r="M362" s="179"/>
      <c r="N362" s="180"/>
      <c r="O362" s="180"/>
      <c r="P362" s="180"/>
      <c r="Q362" s="180"/>
      <c r="R362" s="180"/>
      <c r="S362" s="180"/>
      <c r="T362" s="181"/>
      <c r="AT362" s="176" t="s">
        <v>186</v>
      </c>
      <c r="AU362" s="176" t="s">
        <v>80</v>
      </c>
      <c r="AV362" s="174" t="s">
        <v>80</v>
      </c>
      <c r="AW362" s="174" t="s">
        <v>29</v>
      </c>
      <c r="AX362" s="174" t="s">
        <v>72</v>
      </c>
      <c r="AY362" s="176" t="s">
        <v>176</v>
      </c>
    </row>
    <row r="363" spans="2:51" s="167" customFormat="1" ht="12">
      <c r="B363" s="168"/>
      <c r="D363" s="105" t="s">
        <v>186</v>
      </c>
      <c r="E363" s="169" t="s">
        <v>1</v>
      </c>
      <c r="F363" s="170" t="s">
        <v>1664</v>
      </c>
      <c r="H363" s="169" t="s">
        <v>1</v>
      </c>
      <c r="L363" s="168"/>
      <c r="M363" s="171"/>
      <c r="N363" s="172"/>
      <c r="O363" s="172"/>
      <c r="P363" s="172"/>
      <c r="Q363" s="172"/>
      <c r="R363" s="172"/>
      <c r="S363" s="172"/>
      <c r="T363" s="173"/>
      <c r="AT363" s="169" t="s">
        <v>186</v>
      </c>
      <c r="AU363" s="169" t="s">
        <v>80</v>
      </c>
      <c r="AV363" s="167" t="s">
        <v>76</v>
      </c>
      <c r="AW363" s="167" t="s">
        <v>29</v>
      </c>
      <c r="AX363" s="167" t="s">
        <v>72</v>
      </c>
      <c r="AY363" s="169" t="s">
        <v>176</v>
      </c>
    </row>
    <row r="364" spans="2:51" s="174" customFormat="1" ht="12">
      <c r="B364" s="175"/>
      <c r="D364" s="105" t="s">
        <v>186</v>
      </c>
      <c r="E364" s="176" t="s">
        <v>1</v>
      </c>
      <c r="F364" s="177" t="s">
        <v>1665</v>
      </c>
      <c r="H364" s="178">
        <v>7.7</v>
      </c>
      <c r="L364" s="175"/>
      <c r="M364" s="179"/>
      <c r="N364" s="180"/>
      <c r="O364" s="180"/>
      <c r="P364" s="180"/>
      <c r="Q364" s="180"/>
      <c r="R364" s="180"/>
      <c r="S364" s="180"/>
      <c r="T364" s="181"/>
      <c r="AT364" s="176" t="s">
        <v>186</v>
      </c>
      <c r="AU364" s="176" t="s">
        <v>80</v>
      </c>
      <c r="AV364" s="174" t="s">
        <v>80</v>
      </c>
      <c r="AW364" s="174" t="s">
        <v>29</v>
      </c>
      <c r="AX364" s="174" t="s">
        <v>72</v>
      </c>
      <c r="AY364" s="176" t="s">
        <v>176</v>
      </c>
    </row>
    <row r="365" spans="2:51" s="167" customFormat="1" ht="12">
      <c r="B365" s="168"/>
      <c r="D365" s="105" t="s">
        <v>186</v>
      </c>
      <c r="E365" s="169" t="s">
        <v>1</v>
      </c>
      <c r="F365" s="170" t="s">
        <v>1666</v>
      </c>
      <c r="H365" s="169" t="s">
        <v>1</v>
      </c>
      <c r="L365" s="168"/>
      <c r="M365" s="171"/>
      <c r="N365" s="172"/>
      <c r="O365" s="172"/>
      <c r="P365" s="172"/>
      <c r="Q365" s="172"/>
      <c r="R365" s="172"/>
      <c r="S365" s="172"/>
      <c r="T365" s="173"/>
      <c r="AT365" s="169" t="s">
        <v>186</v>
      </c>
      <c r="AU365" s="169" t="s">
        <v>80</v>
      </c>
      <c r="AV365" s="167" t="s">
        <v>76</v>
      </c>
      <c r="AW365" s="167" t="s">
        <v>29</v>
      </c>
      <c r="AX365" s="167" t="s">
        <v>72</v>
      </c>
      <c r="AY365" s="169" t="s">
        <v>176</v>
      </c>
    </row>
    <row r="366" spans="2:51" s="174" customFormat="1" ht="12">
      <c r="B366" s="175"/>
      <c r="D366" s="105" t="s">
        <v>186</v>
      </c>
      <c r="E366" s="176" t="s">
        <v>1</v>
      </c>
      <c r="F366" s="177" t="s">
        <v>1667</v>
      </c>
      <c r="H366" s="178">
        <v>5.616</v>
      </c>
      <c r="L366" s="175"/>
      <c r="M366" s="179"/>
      <c r="N366" s="180"/>
      <c r="O366" s="180"/>
      <c r="P366" s="180"/>
      <c r="Q366" s="180"/>
      <c r="R366" s="180"/>
      <c r="S366" s="180"/>
      <c r="T366" s="181"/>
      <c r="AT366" s="176" t="s">
        <v>186</v>
      </c>
      <c r="AU366" s="176" t="s">
        <v>80</v>
      </c>
      <c r="AV366" s="174" t="s">
        <v>80</v>
      </c>
      <c r="AW366" s="174" t="s">
        <v>29</v>
      </c>
      <c r="AX366" s="174" t="s">
        <v>72</v>
      </c>
      <c r="AY366" s="176" t="s">
        <v>176</v>
      </c>
    </row>
    <row r="367" spans="2:51" s="174" customFormat="1" ht="12">
      <c r="B367" s="175"/>
      <c r="D367" s="105" t="s">
        <v>186</v>
      </c>
      <c r="E367" s="176" t="s">
        <v>1</v>
      </c>
      <c r="F367" s="177" t="s">
        <v>1668</v>
      </c>
      <c r="H367" s="178">
        <v>2.115</v>
      </c>
      <c r="L367" s="175"/>
      <c r="M367" s="179"/>
      <c r="N367" s="180"/>
      <c r="O367" s="180"/>
      <c r="P367" s="180"/>
      <c r="Q367" s="180"/>
      <c r="R367" s="180"/>
      <c r="S367" s="180"/>
      <c r="T367" s="181"/>
      <c r="AT367" s="176" t="s">
        <v>186</v>
      </c>
      <c r="AU367" s="176" t="s">
        <v>80</v>
      </c>
      <c r="AV367" s="174" t="s">
        <v>80</v>
      </c>
      <c r="AW367" s="174" t="s">
        <v>29</v>
      </c>
      <c r="AX367" s="174" t="s">
        <v>72</v>
      </c>
      <c r="AY367" s="176" t="s">
        <v>176</v>
      </c>
    </row>
    <row r="368" spans="2:51" s="182" customFormat="1" ht="12">
      <c r="B368" s="183"/>
      <c r="D368" s="105" t="s">
        <v>186</v>
      </c>
      <c r="E368" s="184" t="s">
        <v>1</v>
      </c>
      <c r="F368" s="185" t="s">
        <v>191</v>
      </c>
      <c r="H368" s="186">
        <v>22.067999999999998</v>
      </c>
      <c r="L368" s="183"/>
      <c r="M368" s="187"/>
      <c r="N368" s="188"/>
      <c r="O368" s="188"/>
      <c r="P368" s="188"/>
      <c r="Q368" s="188"/>
      <c r="R368" s="188"/>
      <c r="S368" s="188"/>
      <c r="T368" s="189"/>
      <c r="AT368" s="184" t="s">
        <v>186</v>
      </c>
      <c r="AU368" s="184" t="s">
        <v>80</v>
      </c>
      <c r="AV368" s="182" t="s">
        <v>86</v>
      </c>
      <c r="AW368" s="182" t="s">
        <v>29</v>
      </c>
      <c r="AX368" s="182" t="s">
        <v>76</v>
      </c>
      <c r="AY368" s="184" t="s">
        <v>176</v>
      </c>
    </row>
    <row r="369" spans="1:65" s="15" customFormat="1" ht="21.75" customHeight="1">
      <c r="A369" s="12"/>
      <c r="B369" s="13"/>
      <c r="C369" s="92" t="s">
        <v>533</v>
      </c>
      <c r="D369" s="92" t="s">
        <v>178</v>
      </c>
      <c r="E369" s="93" t="s">
        <v>1669</v>
      </c>
      <c r="F369" s="94" t="s">
        <v>1670</v>
      </c>
      <c r="G369" s="95" t="s">
        <v>181</v>
      </c>
      <c r="H369" s="96">
        <v>46.613</v>
      </c>
      <c r="I369" s="1">
        <v>0</v>
      </c>
      <c r="J369" s="97">
        <f>ROUND(I369*H369,2)</f>
        <v>0</v>
      </c>
      <c r="K369" s="94" t="s">
        <v>182</v>
      </c>
      <c r="L369" s="13"/>
      <c r="M369" s="98" t="s">
        <v>1</v>
      </c>
      <c r="N369" s="99" t="s">
        <v>37</v>
      </c>
      <c r="O369" s="100"/>
      <c r="P369" s="101">
        <f>O369*H369</f>
        <v>0</v>
      </c>
      <c r="Q369" s="101">
        <v>0</v>
      </c>
      <c r="R369" s="101">
        <f>Q369*H369</f>
        <v>0</v>
      </c>
      <c r="S369" s="101">
        <v>0</v>
      </c>
      <c r="T369" s="102">
        <f>S369*H369</f>
        <v>0</v>
      </c>
      <c r="U369" s="12"/>
      <c r="V369" s="12"/>
      <c r="W369" s="12"/>
      <c r="X369" s="12"/>
      <c r="Y369" s="12"/>
      <c r="Z369" s="12"/>
      <c r="AA369" s="12"/>
      <c r="AB369" s="12"/>
      <c r="AC369" s="12"/>
      <c r="AD369" s="12"/>
      <c r="AE369" s="12"/>
      <c r="AR369" s="103" t="s">
        <v>86</v>
      </c>
      <c r="AT369" s="103" t="s">
        <v>178</v>
      </c>
      <c r="AU369" s="103" t="s">
        <v>80</v>
      </c>
      <c r="AY369" s="5" t="s">
        <v>176</v>
      </c>
      <c r="BE369" s="104">
        <f>IF(N369="základní",J369,0)</f>
        <v>0</v>
      </c>
      <c r="BF369" s="104">
        <f>IF(N369="snížená",J369,0)</f>
        <v>0</v>
      </c>
      <c r="BG369" s="104">
        <f>IF(N369="zákl. přenesená",J369,0)</f>
        <v>0</v>
      </c>
      <c r="BH369" s="104">
        <f>IF(N369="sníž. přenesená",J369,0)</f>
        <v>0</v>
      </c>
      <c r="BI369" s="104">
        <f>IF(N369="nulová",J369,0)</f>
        <v>0</v>
      </c>
      <c r="BJ369" s="5" t="s">
        <v>76</v>
      </c>
      <c r="BK369" s="104">
        <f>ROUND(I369*H369,2)</f>
        <v>0</v>
      </c>
      <c r="BL369" s="5" t="s">
        <v>86</v>
      </c>
      <c r="BM369" s="103" t="s">
        <v>536</v>
      </c>
    </row>
    <row r="370" spans="2:51" s="167" customFormat="1" ht="12">
      <c r="B370" s="168"/>
      <c r="D370" s="105" t="s">
        <v>186</v>
      </c>
      <c r="E370" s="169" t="s">
        <v>1</v>
      </c>
      <c r="F370" s="170" t="s">
        <v>1491</v>
      </c>
      <c r="H370" s="169" t="s">
        <v>1</v>
      </c>
      <c r="L370" s="168"/>
      <c r="M370" s="171"/>
      <c r="N370" s="172"/>
      <c r="O370" s="172"/>
      <c r="P370" s="172"/>
      <c r="Q370" s="172"/>
      <c r="R370" s="172"/>
      <c r="S370" s="172"/>
      <c r="T370" s="173"/>
      <c r="AT370" s="169" t="s">
        <v>186</v>
      </c>
      <c r="AU370" s="169" t="s">
        <v>80</v>
      </c>
      <c r="AV370" s="167" t="s">
        <v>76</v>
      </c>
      <c r="AW370" s="167" t="s">
        <v>29</v>
      </c>
      <c r="AX370" s="167" t="s">
        <v>72</v>
      </c>
      <c r="AY370" s="169" t="s">
        <v>176</v>
      </c>
    </row>
    <row r="371" spans="2:51" s="174" customFormat="1" ht="12">
      <c r="B371" s="175"/>
      <c r="D371" s="105" t="s">
        <v>186</v>
      </c>
      <c r="E371" s="176" t="s">
        <v>1</v>
      </c>
      <c r="F371" s="177" t="s">
        <v>1671</v>
      </c>
      <c r="H371" s="178">
        <v>47.598</v>
      </c>
      <c r="L371" s="175"/>
      <c r="M371" s="179"/>
      <c r="N371" s="180"/>
      <c r="O371" s="180"/>
      <c r="P371" s="180"/>
      <c r="Q371" s="180"/>
      <c r="R371" s="180"/>
      <c r="S371" s="180"/>
      <c r="T371" s="181"/>
      <c r="AT371" s="176" t="s">
        <v>186</v>
      </c>
      <c r="AU371" s="176" t="s">
        <v>80</v>
      </c>
      <c r="AV371" s="174" t="s">
        <v>80</v>
      </c>
      <c r="AW371" s="174" t="s">
        <v>29</v>
      </c>
      <c r="AX371" s="174" t="s">
        <v>72</v>
      </c>
      <c r="AY371" s="176" t="s">
        <v>176</v>
      </c>
    </row>
    <row r="372" spans="2:51" s="174" customFormat="1" ht="12">
      <c r="B372" s="175"/>
      <c r="D372" s="105" t="s">
        <v>186</v>
      </c>
      <c r="E372" s="176" t="s">
        <v>1</v>
      </c>
      <c r="F372" s="177" t="s">
        <v>1672</v>
      </c>
      <c r="H372" s="178">
        <v>-0.985</v>
      </c>
      <c r="L372" s="175"/>
      <c r="M372" s="179"/>
      <c r="N372" s="180"/>
      <c r="O372" s="180"/>
      <c r="P372" s="180"/>
      <c r="Q372" s="180"/>
      <c r="R372" s="180"/>
      <c r="S372" s="180"/>
      <c r="T372" s="181"/>
      <c r="AT372" s="176" t="s">
        <v>186</v>
      </c>
      <c r="AU372" s="176" t="s">
        <v>80</v>
      </c>
      <c r="AV372" s="174" t="s">
        <v>80</v>
      </c>
      <c r="AW372" s="174" t="s">
        <v>29</v>
      </c>
      <c r="AX372" s="174" t="s">
        <v>72</v>
      </c>
      <c r="AY372" s="176" t="s">
        <v>176</v>
      </c>
    </row>
    <row r="373" spans="2:51" s="182" customFormat="1" ht="12">
      <c r="B373" s="183"/>
      <c r="D373" s="105" t="s">
        <v>186</v>
      </c>
      <c r="E373" s="184" t="s">
        <v>1</v>
      </c>
      <c r="F373" s="185" t="s">
        <v>191</v>
      </c>
      <c r="H373" s="186">
        <v>46.613</v>
      </c>
      <c r="L373" s="183"/>
      <c r="M373" s="187"/>
      <c r="N373" s="188"/>
      <c r="O373" s="188"/>
      <c r="P373" s="188"/>
      <c r="Q373" s="188"/>
      <c r="R373" s="188"/>
      <c r="S373" s="188"/>
      <c r="T373" s="189"/>
      <c r="AT373" s="184" t="s">
        <v>186</v>
      </c>
      <c r="AU373" s="184" t="s">
        <v>80</v>
      </c>
      <c r="AV373" s="182" t="s">
        <v>86</v>
      </c>
      <c r="AW373" s="182" t="s">
        <v>29</v>
      </c>
      <c r="AX373" s="182" t="s">
        <v>76</v>
      </c>
      <c r="AY373" s="184" t="s">
        <v>176</v>
      </c>
    </row>
    <row r="374" spans="1:65" s="15" customFormat="1" ht="37.7" customHeight="1">
      <c r="A374" s="12"/>
      <c r="B374" s="13"/>
      <c r="C374" s="92" t="s">
        <v>363</v>
      </c>
      <c r="D374" s="92" t="s">
        <v>178</v>
      </c>
      <c r="E374" s="93" t="s">
        <v>1673</v>
      </c>
      <c r="F374" s="94" t="s">
        <v>1674</v>
      </c>
      <c r="G374" s="95" t="s">
        <v>185</v>
      </c>
      <c r="H374" s="96">
        <v>0.612</v>
      </c>
      <c r="I374" s="1">
        <v>0</v>
      </c>
      <c r="J374" s="97">
        <f>ROUND(I374*H374,2)</f>
        <v>0</v>
      </c>
      <c r="K374" s="94" t="s">
        <v>182</v>
      </c>
      <c r="L374" s="13"/>
      <c r="M374" s="98" t="s">
        <v>1</v>
      </c>
      <c r="N374" s="99" t="s">
        <v>37</v>
      </c>
      <c r="O374" s="100"/>
      <c r="P374" s="101">
        <f>O374*H374</f>
        <v>0</v>
      </c>
      <c r="Q374" s="101">
        <v>0</v>
      </c>
      <c r="R374" s="101">
        <f>Q374*H374</f>
        <v>0</v>
      </c>
      <c r="S374" s="101">
        <v>0</v>
      </c>
      <c r="T374" s="102">
        <f>S374*H374</f>
        <v>0</v>
      </c>
      <c r="U374" s="12"/>
      <c r="V374" s="12"/>
      <c r="W374" s="12"/>
      <c r="X374" s="12"/>
      <c r="Y374" s="12"/>
      <c r="Z374" s="12"/>
      <c r="AA374" s="12"/>
      <c r="AB374" s="12"/>
      <c r="AC374" s="12"/>
      <c r="AD374" s="12"/>
      <c r="AE374" s="12"/>
      <c r="AR374" s="103" t="s">
        <v>86</v>
      </c>
      <c r="AT374" s="103" t="s">
        <v>178</v>
      </c>
      <c r="AU374" s="103" t="s">
        <v>80</v>
      </c>
      <c r="AY374" s="5" t="s">
        <v>176</v>
      </c>
      <c r="BE374" s="104">
        <f>IF(N374="základní",J374,0)</f>
        <v>0</v>
      </c>
      <c r="BF374" s="104">
        <f>IF(N374="snížená",J374,0)</f>
        <v>0</v>
      </c>
      <c r="BG374" s="104">
        <f>IF(N374="zákl. přenesená",J374,0)</f>
        <v>0</v>
      </c>
      <c r="BH374" s="104">
        <f>IF(N374="sníž. přenesená",J374,0)</f>
        <v>0</v>
      </c>
      <c r="BI374" s="104">
        <f>IF(N374="nulová",J374,0)</f>
        <v>0</v>
      </c>
      <c r="BJ374" s="5" t="s">
        <v>76</v>
      </c>
      <c r="BK374" s="104">
        <f>ROUND(I374*H374,2)</f>
        <v>0</v>
      </c>
      <c r="BL374" s="5" t="s">
        <v>86</v>
      </c>
      <c r="BM374" s="103" t="s">
        <v>547</v>
      </c>
    </row>
    <row r="375" spans="2:51" s="167" customFormat="1" ht="12">
      <c r="B375" s="168"/>
      <c r="D375" s="105" t="s">
        <v>186</v>
      </c>
      <c r="E375" s="169" t="s">
        <v>1</v>
      </c>
      <c r="F375" s="170" t="s">
        <v>1491</v>
      </c>
      <c r="H375" s="169" t="s">
        <v>1</v>
      </c>
      <c r="L375" s="168"/>
      <c r="M375" s="171"/>
      <c r="N375" s="172"/>
      <c r="O375" s="172"/>
      <c r="P375" s="172"/>
      <c r="Q375" s="172"/>
      <c r="R375" s="172"/>
      <c r="S375" s="172"/>
      <c r="T375" s="173"/>
      <c r="AT375" s="169" t="s">
        <v>186</v>
      </c>
      <c r="AU375" s="169" t="s">
        <v>80</v>
      </c>
      <c r="AV375" s="167" t="s">
        <v>76</v>
      </c>
      <c r="AW375" s="167" t="s">
        <v>29</v>
      </c>
      <c r="AX375" s="167" t="s">
        <v>72</v>
      </c>
      <c r="AY375" s="169" t="s">
        <v>176</v>
      </c>
    </row>
    <row r="376" spans="2:51" s="167" customFormat="1" ht="22.5">
      <c r="B376" s="168"/>
      <c r="D376" s="105" t="s">
        <v>186</v>
      </c>
      <c r="E376" s="169" t="s">
        <v>1</v>
      </c>
      <c r="F376" s="170" t="s">
        <v>1675</v>
      </c>
      <c r="H376" s="169" t="s">
        <v>1</v>
      </c>
      <c r="L376" s="168"/>
      <c r="M376" s="171"/>
      <c r="N376" s="172"/>
      <c r="O376" s="172"/>
      <c r="P376" s="172"/>
      <c r="Q376" s="172"/>
      <c r="R376" s="172"/>
      <c r="S376" s="172"/>
      <c r="T376" s="173"/>
      <c r="AT376" s="169" t="s">
        <v>186</v>
      </c>
      <c r="AU376" s="169" t="s">
        <v>80</v>
      </c>
      <c r="AV376" s="167" t="s">
        <v>76</v>
      </c>
      <c r="AW376" s="167" t="s">
        <v>29</v>
      </c>
      <c r="AX376" s="167" t="s">
        <v>72</v>
      </c>
      <c r="AY376" s="169" t="s">
        <v>176</v>
      </c>
    </row>
    <row r="377" spans="2:51" s="174" customFormat="1" ht="12">
      <c r="B377" s="175"/>
      <c r="D377" s="105" t="s">
        <v>186</v>
      </c>
      <c r="E377" s="176" t="s">
        <v>1</v>
      </c>
      <c r="F377" s="177" t="s">
        <v>1676</v>
      </c>
      <c r="H377" s="178">
        <v>0.612</v>
      </c>
      <c r="L377" s="175"/>
      <c r="M377" s="179"/>
      <c r="N377" s="180"/>
      <c r="O377" s="180"/>
      <c r="P377" s="180"/>
      <c r="Q377" s="180"/>
      <c r="R377" s="180"/>
      <c r="S377" s="180"/>
      <c r="T377" s="181"/>
      <c r="AT377" s="176" t="s">
        <v>186</v>
      </c>
      <c r="AU377" s="176" t="s">
        <v>80</v>
      </c>
      <c r="AV377" s="174" t="s">
        <v>80</v>
      </c>
      <c r="AW377" s="174" t="s">
        <v>29</v>
      </c>
      <c r="AX377" s="174" t="s">
        <v>72</v>
      </c>
      <c r="AY377" s="176" t="s">
        <v>176</v>
      </c>
    </row>
    <row r="378" spans="2:51" s="182" customFormat="1" ht="12">
      <c r="B378" s="183"/>
      <c r="D378" s="105" t="s">
        <v>186</v>
      </c>
      <c r="E378" s="184" t="s">
        <v>1</v>
      </c>
      <c r="F378" s="185" t="s">
        <v>191</v>
      </c>
      <c r="H378" s="186">
        <v>0.612</v>
      </c>
      <c r="L378" s="183"/>
      <c r="M378" s="187"/>
      <c r="N378" s="188"/>
      <c r="O378" s="188"/>
      <c r="P378" s="188"/>
      <c r="Q378" s="188"/>
      <c r="R378" s="188"/>
      <c r="S378" s="188"/>
      <c r="T378" s="189"/>
      <c r="AT378" s="184" t="s">
        <v>186</v>
      </c>
      <c r="AU378" s="184" t="s">
        <v>80</v>
      </c>
      <c r="AV378" s="182" t="s">
        <v>86</v>
      </c>
      <c r="AW378" s="182" t="s">
        <v>29</v>
      </c>
      <c r="AX378" s="182" t="s">
        <v>76</v>
      </c>
      <c r="AY378" s="184" t="s">
        <v>176</v>
      </c>
    </row>
    <row r="379" spans="1:65" s="15" customFormat="1" ht="21.75" customHeight="1">
      <c r="A379" s="12"/>
      <c r="B379" s="13"/>
      <c r="C379" s="92" t="s">
        <v>549</v>
      </c>
      <c r="D379" s="92" t="s">
        <v>178</v>
      </c>
      <c r="E379" s="93" t="s">
        <v>1677</v>
      </c>
      <c r="F379" s="94" t="s">
        <v>1678</v>
      </c>
      <c r="G379" s="95" t="s">
        <v>181</v>
      </c>
      <c r="H379" s="96">
        <v>125.954</v>
      </c>
      <c r="I379" s="1">
        <v>0</v>
      </c>
      <c r="J379" s="97">
        <f>ROUND(I379*H379,2)</f>
        <v>0</v>
      </c>
      <c r="K379" s="94" t="s">
        <v>182</v>
      </c>
      <c r="L379" s="13"/>
      <c r="M379" s="98" t="s">
        <v>1</v>
      </c>
      <c r="N379" s="99" t="s">
        <v>37</v>
      </c>
      <c r="O379" s="100"/>
      <c r="P379" s="101">
        <f>O379*H379</f>
        <v>0</v>
      </c>
      <c r="Q379" s="101">
        <v>0</v>
      </c>
      <c r="R379" s="101">
        <f>Q379*H379</f>
        <v>0</v>
      </c>
      <c r="S379" s="101">
        <v>0</v>
      </c>
      <c r="T379" s="102">
        <f>S379*H379</f>
        <v>0</v>
      </c>
      <c r="U379" s="12"/>
      <c r="V379" s="12"/>
      <c r="W379" s="12"/>
      <c r="X379" s="12"/>
      <c r="Y379" s="12"/>
      <c r="Z379" s="12"/>
      <c r="AA379" s="12"/>
      <c r="AB379" s="12"/>
      <c r="AC379" s="12"/>
      <c r="AD379" s="12"/>
      <c r="AE379" s="12"/>
      <c r="AR379" s="103" t="s">
        <v>86</v>
      </c>
      <c r="AT379" s="103" t="s">
        <v>178</v>
      </c>
      <c r="AU379" s="103" t="s">
        <v>80</v>
      </c>
      <c r="AY379" s="5" t="s">
        <v>176</v>
      </c>
      <c r="BE379" s="104">
        <f>IF(N379="základní",J379,0)</f>
        <v>0</v>
      </c>
      <c r="BF379" s="104">
        <f>IF(N379="snížená",J379,0)</f>
        <v>0</v>
      </c>
      <c r="BG379" s="104">
        <f>IF(N379="zákl. přenesená",J379,0)</f>
        <v>0</v>
      </c>
      <c r="BH379" s="104">
        <f>IF(N379="sníž. přenesená",J379,0)</f>
        <v>0</v>
      </c>
      <c r="BI379" s="104">
        <f>IF(N379="nulová",J379,0)</f>
        <v>0</v>
      </c>
      <c r="BJ379" s="5" t="s">
        <v>76</v>
      </c>
      <c r="BK379" s="104">
        <f>ROUND(I379*H379,2)</f>
        <v>0</v>
      </c>
      <c r="BL379" s="5" t="s">
        <v>86</v>
      </c>
      <c r="BM379" s="103" t="s">
        <v>552</v>
      </c>
    </row>
    <row r="380" spans="2:51" s="167" customFormat="1" ht="12">
      <c r="B380" s="168"/>
      <c r="D380" s="105" t="s">
        <v>186</v>
      </c>
      <c r="E380" s="169" t="s">
        <v>1</v>
      </c>
      <c r="F380" s="170" t="s">
        <v>842</v>
      </c>
      <c r="H380" s="169" t="s">
        <v>1</v>
      </c>
      <c r="L380" s="168"/>
      <c r="M380" s="171"/>
      <c r="N380" s="172"/>
      <c r="O380" s="172"/>
      <c r="P380" s="172"/>
      <c r="Q380" s="172"/>
      <c r="R380" s="172"/>
      <c r="S380" s="172"/>
      <c r="T380" s="173"/>
      <c r="AT380" s="169" t="s">
        <v>186</v>
      </c>
      <c r="AU380" s="169" t="s">
        <v>80</v>
      </c>
      <c r="AV380" s="167" t="s">
        <v>76</v>
      </c>
      <c r="AW380" s="167" t="s">
        <v>29</v>
      </c>
      <c r="AX380" s="167" t="s">
        <v>72</v>
      </c>
      <c r="AY380" s="169" t="s">
        <v>176</v>
      </c>
    </row>
    <row r="381" spans="2:51" s="167" customFormat="1" ht="12">
      <c r="B381" s="168"/>
      <c r="D381" s="105" t="s">
        <v>186</v>
      </c>
      <c r="E381" s="169" t="s">
        <v>1</v>
      </c>
      <c r="F381" s="170" t="s">
        <v>1637</v>
      </c>
      <c r="H381" s="169" t="s">
        <v>1</v>
      </c>
      <c r="L381" s="168"/>
      <c r="M381" s="171"/>
      <c r="N381" s="172"/>
      <c r="O381" s="172"/>
      <c r="P381" s="172"/>
      <c r="Q381" s="172"/>
      <c r="R381" s="172"/>
      <c r="S381" s="172"/>
      <c r="T381" s="173"/>
      <c r="AT381" s="169" t="s">
        <v>186</v>
      </c>
      <c r="AU381" s="169" t="s">
        <v>80</v>
      </c>
      <c r="AV381" s="167" t="s">
        <v>76</v>
      </c>
      <c r="AW381" s="167" t="s">
        <v>29</v>
      </c>
      <c r="AX381" s="167" t="s">
        <v>72</v>
      </c>
      <c r="AY381" s="169" t="s">
        <v>176</v>
      </c>
    </row>
    <row r="382" spans="2:51" s="174" customFormat="1" ht="12">
      <c r="B382" s="175"/>
      <c r="D382" s="105" t="s">
        <v>186</v>
      </c>
      <c r="E382" s="176" t="s">
        <v>1</v>
      </c>
      <c r="F382" s="177" t="s">
        <v>1638</v>
      </c>
      <c r="H382" s="178">
        <v>119.2</v>
      </c>
      <c r="L382" s="175"/>
      <c r="M382" s="179"/>
      <c r="N382" s="180"/>
      <c r="O382" s="180"/>
      <c r="P382" s="180"/>
      <c r="Q382" s="180"/>
      <c r="R382" s="180"/>
      <c r="S382" s="180"/>
      <c r="T382" s="181"/>
      <c r="AT382" s="176" t="s">
        <v>186</v>
      </c>
      <c r="AU382" s="176" t="s">
        <v>80</v>
      </c>
      <c r="AV382" s="174" t="s">
        <v>80</v>
      </c>
      <c r="AW382" s="174" t="s">
        <v>29</v>
      </c>
      <c r="AX382" s="174" t="s">
        <v>72</v>
      </c>
      <c r="AY382" s="176" t="s">
        <v>176</v>
      </c>
    </row>
    <row r="383" spans="2:51" s="167" customFormat="1" ht="12">
      <c r="B383" s="168"/>
      <c r="D383" s="105" t="s">
        <v>186</v>
      </c>
      <c r="E383" s="169" t="s">
        <v>1</v>
      </c>
      <c r="F383" s="170" t="s">
        <v>1679</v>
      </c>
      <c r="H383" s="169" t="s">
        <v>1</v>
      </c>
      <c r="L383" s="168"/>
      <c r="M383" s="171"/>
      <c r="N383" s="172"/>
      <c r="O383" s="172"/>
      <c r="P383" s="172"/>
      <c r="Q383" s="172"/>
      <c r="R383" s="172"/>
      <c r="S383" s="172"/>
      <c r="T383" s="173"/>
      <c r="AT383" s="169" t="s">
        <v>186</v>
      </c>
      <c r="AU383" s="169" t="s">
        <v>80</v>
      </c>
      <c r="AV383" s="167" t="s">
        <v>76</v>
      </c>
      <c r="AW383" s="167" t="s">
        <v>29</v>
      </c>
      <c r="AX383" s="167" t="s">
        <v>72</v>
      </c>
      <c r="AY383" s="169" t="s">
        <v>176</v>
      </c>
    </row>
    <row r="384" spans="2:51" s="174" customFormat="1" ht="12">
      <c r="B384" s="175"/>
      <c r="D384" s="105" t="s">
        <v>186</v>
      </c>
      <c r="E384" s="176" t="s">
        <v>1</v>
      </c>
      <c r="F384" s="177" t="s">
        <v>1680</v>
      </c>
      <c r="H384" s="178">
        <v>1.363</v>
      </c>
      <c r="L384" s="175"/>
      <c r="M384" s="179"/>
      <c r="N384" s="180"/>
      <c r="O384" s="180"/>
      <c r="P384" s="180"/>
      <c r="Q384" s="180"/>
      <c r="R384" s="180"/>
      <c r="S384" s="180"/>
      <c r="T384" s="181"/>
      <c r="AT384" s="176" t="s">
        <v>186</v>
      </c>
      <c r="AU384" s="176" t="s">
        <v>80</v>
      </c>
      <c r="AV384" s="174" t="s">
        <v>80</v>
      </c>
      <c r="AW384" s="174" t="s">
        <v>29</v>
      </c>
      <c r="AX384" s="174" t="s">
        <v>72</v>
      </c>
      <c r="AY384" s="176" t="s">
        <v>176</v>
      </c>
    </row>
    <row r="385" spans="2:51" s="174" customFormat="1" ht="12">
      <c r="B385" s="175"/>
      <c r="D385" s="105" t="s">
        <v>186</v>
      </c>
      <c r="E385" s="176" t="s">
        <v>1</v>
      </c>
      <c r="F385" s="177" t="s">
        <v>1681</v>
      </c>
      <c r="H385" s="178">
        <v>1.363</v>
      </c>
      <c r="L385" s="175"/>
      <c r="M385" s="179"/>
      <c r="N385" s="180"/>
      <c r="O385" s="180"/>
      <c r="P385" s="180"/>
      <c r="Q385" s="180"/>
      <c r="R385" s="180"/>
      <c r="S385" s="180"/>
      <c r="T385" s="181"/>
      <c r="AT385" s="176" t="s">
        <v>186</v>
      </c>
      <c r="AU385" s="176" t="s">
        <v>80</v>
      </c>
      <c r="AV385" s="174" t="s">
        <v>80</v>
      </c>
      <c r="AW385" s="174" t="s">
        <v>29</v>
      </c>
      <c r="AX385" s="174" t="s">
        <v>72</v>
      </c>
      <c r="AY385" s="176" t="s">
        <v>176</v>
      </c>
    </row>
    <row r="386" spans="2:51" s="174" customFormat="1" ht="12">
      <c r="B386" s="175"/>
      <c r="D386" s="105" t="s">
        <v>186</v>
      </c>
      <c r="E386" s="176" t="s">
        <v>1</v>
      </c>
      <c r="F386" s="177" t="s">
        <v>1682</v>
      </c>
      <c r="H386" s="178">
        <v>1.2</v>
      </c>
      <c r="L386" s="175"/>
      <c r="M386" s="179"/>
      <c r="N386" s="180"/>
      <c r="O386" s="180"/>
      <c r="P386" s="180"/>
      <c r="Q386" s="180"/>
      <c r="R386" s="180"/>
      <c r="S386" s="180"/>
      <c r="T386" s="181"/>
      <c r="AT386" s="176" t="s">
        <v>186</v>
      </c>
      <c r="AU386" s="176" t="s">
        <v>80</v>
      </c>
      <c r="AV386" s="174" t="s">
        <v>80</v>
      </c>
      <c r="AW386" s="174" t="s">
        <v>29</v>
      </c>
      <c r="AX386" s="174" t="s">
        <v>72</v>
      </c>
      <c r="AY386" s="176" t="s">
        <v>176</v>
      </c>
    </row>
    <row r="387" spans="2:51" s="174" customFormat="1" ht="12">
      <c r="B387" s="175"/>
      <c r="D387" s="105" t="s">
        <v>186</v>
      </c>
      <c r="E387" s="176" t="s">
        <v>1</v>
      </c>
      <c r="F387" s="177" t="s">
        <v>1683</v>
      </c>
      <c r="H387" s="178">
        <v>2.805</v>
      </c>
      <c r="L387" s="175"/>
      <c r="M387" s="179"/>
      <c r="N387" s="180"/>
      <c r="O387" s="180"/>
      <c r="P387" s="180"/>
      <c r="Q387" s="180"/>
      <c r="R387" s="180"/>
      <c r="S387" s="180"/>
      <c r="T387" s="181"/>
      <c r="AT387" s="176" t="s">
        <v>186</v>
      </c>
      <c r="AU387" s="176" t="s">
        <v>80</v>
      </c>
      <c r="AV387" s="174" t="s">
        <v>80</v>
      </c>
      <c r="AW387" s="174" t="s">
        <v>29</v>
      </c>
      <c r="AX387" s="174" t="s">
        <v>72</v>
      </c>
      <c r="AY387" s="176" t="s">
        <v>176</v>
      </c>
    </row>
    <row r="388" spans="2:51" s="174" customFormat="1" ht="12">
      <c r="B388" s="175"/>
      <c r="D388" s="105" t="s">
        <v>186</v>
      </c>
      <c r="E388" s="176" t="s">
        <v>1</v>
      </c>
      <c r="F388" s="177" t="s">
        <v>1684</v>
      </c>
      <c r="H388" s="178">
        <v>0.023</v>
      </c>
      <c r="L388" s="175"/>
      <c r="M388" s="179"/>
      <c r="N388" s="180"/>
      <c r="O388" s="180"/>
      <c r="P388" s="180"/>
      <c r="Q388" s="180"/>
      <c r="R388" s="180"/>
      <c r="S388" s="180"/>
      <c r="T388" s="181"/>
      <c r="AT388" s="176" t="s">
        <v>186</v>
      </c>
      <c r="AU388" s="176" t="s">
        <v>80</v>
      </c>
      <c r="AV388" s="174" t="s">
        <v>80</v>
      </c>
      <c r="AW388" s="174" t="s">
        <v>29</v>
      </c>
      <c r="AX388" s="174" t="s">
        <v>72</v>
      </c>
      <c r="AY388" s="176" t="s">
        <v>176</v>
      </c>
    </row>
    <row r="389" spans="2:51" s="182" customFormat="1" ht="12">
      <c r="B389" s="183"/>
      <c r="D389" s="105" t="s">
        <v>186</v>
      </c>
      <c r="E389" s="184" t="s">
        <v>1</v>
      </c>
      <c r="F389" s="185" t="s">
        <v>191</v>
      </c>
      <c r="H389" s="186">
        <v>125.95400000000001</v>
      </c>
      <c r="L389" s="183"/>
      <c r="M389" s="187"/>
      <c r="N389" s="188"/>
      <c r="O389" s="188"/>
      <c r="P389" s="188"/>
      <c r="Q389" s="188"/>
      <c r="R389" s="188"/>
      <c r="S389" s="188"/>
      <c r="T389" s="189"/>
      <c r="AT389" s="184" t="s">
        <v>186</v>
      </c>
      <c r="AU389" s="184" t="s">
        <v>80</v>
      </c>
      <c r="AV389" s="182" t="s">
        <v>86</v>
      </c>
      <c r="AW389" s="182" t="s">
        <v>29</v>
      </c>
      <c r="AX389" s="182" t="s">
        <v>76</v>
      </c>
      <c r="AY389" s="184" t="s">
        <v>176</v>
      </c>
    </row>
    <row r="390" spans="1:65" s="15" customFormat="1" ht="24.2" customHeight="1">
      <c r="A390" s="12"/>
      <c r="B390" s="13"/>
      <c r="C390" s="92" t="s">
        <v>368</v>
      </c>
      <c r="D390" s="92" t="s">
        <v>178</v>
      </c>
      <c r="E390" s="93" t="s">
        <v>1685</v>
      </c>
      <c r="F390" s="94" t="s">
        <v>1686</v>
      </c>
      <c r="G390" s="95" t="s">
        <v>181</v>
      </c>
      <c r="H390" s="96">
        <v>119.2</v>
      </c>
      <c r="I390" s="1">
        <v>0</v>
      </c>
      <c r="J390" s="97">
        <f>ROUND(I390*H390,2)</f>
        <v>0</v>
      </c>
      <c r="K390" s="94" t="s">
        <v>182</v>
      </c>
      <c r="L390" s="13"/>
      <c r="M390" s="98" t="s">
        <v>1</v>
      </c>
      <c r="N390" s="99" t="s">
        <v>37</v>
      </c>
      <c r="O390" s="100"/>
      <c r="P390" s="101">
        <f>O390*H390</f>
        <v>0</v>
      </c>
      <c r="Q390" s="101">
        <v>0</v>
      </c>
      <c r="R390" s="101">
        <f>Q390*H390</f>
        <v>0</v>
      </c>
      <c r="S390" s="101">
        <v>0</v>
      </c>
      <c r="T390" s="102">
        <f>S390*H390</f>
        <v>0</v>
      </c>
      <c r="U390" s="12"/>
      <c r="V390" s="12"/>
      <c r="W390" s="12"/>
      <c r="X390" s="12"/>
      <c r="Y390" s="12"/>
      <c r="Z390" s="12"/>
      <c r="AA390" s="12"/>
      <c r="AB390" s="12"/>
      <c r="AC390" s="12"/>
      <c r="AD390" s="12"/>
      <c r="AE390" s="12"/>
      <c r="AR390" s="103" t="s">
        <v>86</v>
      </c>
      <c r="AT390" s="103" t="s">
        <v>178</v>
      </c>
      <c r="AU390" s="103" t="s">
        <v>80</v>
      </c>
      <c r="AY390" s="5" t="s">
        <v>176</v>
      </c>
      <c r="BE390" s="104">
        <f>IF(N390="základní",J390,0)</f>
        <v>0</v>
      </c>
      <c r="BF390" s="104">
        <f>IF(N390="snížená",J390,0)</f>
        <v>0</v>
      </c>
      <c r="BG390" s="104">
        <f>IF(N390="zákl. přenesená",J390,0)</f>
        <v>0</v>
      </c>
      <c r="BH390" s="104">
        <f>IF(N390="sníž. přenesená",J390,0)</f>
        <v>0</v>
      </c>
      <c r="BI390" s="104">
        <f>IF(N390="nulová",J390,0)</f>
        <v>0</v>
      </c>
      <c r="BJ390" s="5" t="s">
        <v>76</v>
      </c>
      <c r="BK390" s="104">
        <f>ROUND(I390*H390,2)</f>
        <v>0</v>
      </c>
      <c r="BL390" s="5" t="s">
        <v>86</v>
      </c>
      <c r="BM390" s="103" t="s">
        <v>556</v>
      </c>
    </row>
    <row r="391" spans="2:51" s="167" customFormat="1" ht="12">
      <c r="B391" s="168"/>
      <c r="D391" s="105" t="s">
        <v>186</v>
      </c>
      <c r="E391" s="169" t="s">
        <v>1</v>
      </c>
      <c r="F391" s="170" t="s">
        <v>842</v>
      </c>
      <c r="H391" s="169" t="s">
        <v>1</v>
      </c>
      <c r="L391" s="168"/>
      <c r="M391" s="171"/>
      <c r="N391" s="172"/>
      <c r="O391" s="172"/>
      <c r="P391" s="172"/>
      <c r="Q391" s="172"/>
      <c r="R391" s="172"/>
      <c r="S391" s="172"/>
      <c r="T391" s="173"/>
      <c r="AT391" s="169" t="s">
        <v>186</v>
      </c>
      <c r="AU391" s="169" t="s">
        <v>80</v>
      </c>
      <c r="AV391" s="167" t="s">
        <v>76</v>
      </c>
      <c r="AW391" s="167" t="s">
        <v>29</v>
      </c>
      <c r="AX391" s="167" t="s">
        <v>72</v>
      </c>
      <c r="AY391" s="169" t="s">
        <v>176</v>
      </c>
    </row>
    <row r="392" spans="2:51" s="167" customFormat="1" ht="12">
      <c r="B392" s="168"/>
      <c r="D392" s="105" t="s">
        <v>186</v>
      </c>
      <c r="E392" s="169" t="s">
        <v>1</v>
      </c>
      <c r="F392" s="170" t="s">
        <v>1637</v>
      </c>
      <c r="H392" s="169" t="s">
        <v>1</v>
      </c>
      <c r="L392" s="168"/>
      <c r="M392" s="171"/>
      <c r="N392" s="172"/>
      <c r="O392" s="172"/>
      <c r="P392" s="172"/>
      <c r="Q392" s="172"/>
      <c r="R392" s="172"/>
      <c r="S392" s="172"/>
      <c r="T392" s="173"/>
      <c r="AT392" s="169" t="s">
        <v>186</v>
      </c>
      <c r="AU392" s="169" t="s">
        <v>80</v>
      </c>
      <c r="AV392" s="167" t="s">
        <v>76</v>
      </c>
      <c r="AW392" s="167" t="s">
        <v>29</v>
      </c>
      <c r="AX392" s="167" t="s">
        <v>72</v>
      </c>
      <c r="AY392" s="169" t="s">
        <v>176</v>
      </c>
    </row>
    <row r="393" spans="2:51" s="174" customFormat="1" ht="12">
      <c r="B393" s="175"/>
      <c r="D393" s="105" t="s">
        <v>186</v>
      </c>
      <c r="E393" s="176" t="s">
        <v>1</v>
      </c>
      <c r="F393" s="177" t="s">
        <v>1687</v>
      </c>
      <c r="H393" s="178">
        <v>119.2</v>
      </c>
      <c r="L393" s="175"/>
      <c r="M393" s="179"/>
      <c r="N393" s="180"/>
      <c r="O393" s="180"/>
      <c r="P393" s="180"/>
      <c r="Q393" s="180"/>
      <c r="R393" s="180"/>
      <c r="S393" s="180"/>
      <c r="T393" s="181"/>
      <c r="AT393" s="176" t="s">
        <v>186</v>
      </c>
      <c r="AU393" s="176" t="s">
        <v>80</v>
      </c>
      <c r="AV393" s="174" t="s">
        <v>80</v>
      </c>
      <c r="AW393" s="174" t="s">
        <v>29</v>
      </c>
      <c r="AX393" s="174" t="s">
        <v>72</v>
      </c>
      <c r="AY393" s="176" t="s">
        <v>176</v>
      </c>
    </row>
    <row r="394" spans="2:51" s="182" customFormat="1" ht="12">
      <c r="B394" s="183"/>
      <c r="D394" s="105" t="s">
        <v>186</v>
      </c>
      <c r="E394" s="184" t="s">
        <v>1</v>
      </c>
      <c r="F394" s="185" t="s">
        <v>191</v>
      </c>
      <c r="H394" s="186">
        <v>119.2</v>
      </c>
      <c r="L394" s="183"/>
      <c r="M394" s="187"/>
      <c r="N394" s="188"/>
      <c r="O394" s="188"/>
      <c r="P394" s="188"/>
      <c r="Q394" s="188"/>
      <c r="R394" s="188"/>
      <c r="S394" s="188"/>
      <c r="T394" s="189"/>
      <c r="AT394" s="184" t="s">
        <v>186</v>
      </c>
      <c r="AU394" s="184" t="s">
        <v>80</v>
      </c>
      <c r="AV394" s="182" t="s">
        <v>86</v>
      </c>
      <c r="AW394" s="182" t="s">
        <v>29</v>
      </c>
      <c r="AX394" s="182" t="s">
        <v>76</v>
      </c>
      <c r="AY394" s="184" t="s">
        <v>176</v>
      </c>
    </row>
    <row r="395" spans="1:65" s="15" customFormat="1" ht="33" customHeight="1">
      <c r="A395" s="12"/>
      <c r="B395" s="13"/>
      <c r="C395" s="92" t="s">
        <v>558</v>
      </c>
      <c r="D395" s="92" t="s">
        <v>178</v>
      </c>
      <c r="E395" s="93" t="s">
        <v>1688</v>
      </c>
      <c r="F395" s="94" t="s">
        <v>1689</v>
      </c>
      <c r="G395" s="95" t="s">
        <v>185</v>
      </c>
      <c r="H395" s="96">
        <v>0.612</v>
      </c>
      <c r="I395" s="1">
        <v>0</v>
      </c>
      <c r="J395" s="97">
        <f>ROUND(I395*H395,2)</f>
        <v>0</v>
      </c>
      <c r="K395" s="94" t="s">
        <v>182</v>
      </c>
      <c r="L395" s="13"/>
      <c r="M395" s="98" t="s">
        <v>1</v>
      </c>
      <c r="N395" s="99" t="s">
        <v>37</v>
      </c>
      <c r="O395" s="100"/>
      <c r="P395" s="101">
        <f>O395*H395</f>
        <v>0</v>
      </c>
      <c r="Q395" s="101">
        <v>0</v>
      </c>
      <c r="R395" s="101">
        <f>Q395*H395</f>
        <v>0</v>
      </c>
      <c r="S395" s="101">
        <v>0</v>
      </c>
      <c r="T395" s="102">
        <f>S395*H395</f>
        <v>0</v>
      </c>
      <c r="U395" s="12"/>
      <c r="V395" s="12"/>
      <c r="W395" s="12"/>
      <c r="X395" s="12"/>
      <c r="Y395" s="12"/>
      <c r="Z395" s="12"/>
      <c r="AA395" s="12"/>
      <c r="AB395" s="12"/>
      <c r="AC395" s="12"/>
      <c r="AD395" s="12"/>
      <c r="AE395" s="12"/>
      <c r="AR395" s="103" t="s">
        <v>86</v>
      </c>
      <c r="AT395" s="103" t="s">
        <v>178</v>
      </c>
      <c r="AU395" s="103" t="s">
        <v>80</v>
      </c>
      <c r="AY395" s="5" t="s">
        <v>176</v>
      </c>
      <c r="BE395" s="104">
        <f>IF(N395="základní",J395,0)</f>
        <v>0</v>
      </c>
      <c r="BF395" s="104">
        <f>IF(N395="snížená",J395,0)</f>
        <v>0</v>
      </c>
      <c r="BG395" s="104">
        <f>IF(N395="zákl. přenesená",J395,0)</f>
        <v>0</v>
      </c>
      <c r="BH395" s="104">
        <f>IF(N395="sníž. přenesená",J395,0)</f>
        <v>0</v>
      </c>
      <c r="BI395" s="104">
        <f>IF(N395="nulová",J395,0)</f>
        <v>0</v>
      </c>
      <c r="BJ395" s="5" t="s">
        <v>76</v>
      </c>
      <c r="BK395" s="104">
        <f>ROUND(I395*H395,2)</f>
        <v>0</v>
      </c>
      <c r="BL395" s="5" t="s">
        <v>86</v>
      </c>
      <c r="BM395" s="103" t="s">
        <v>561</v>
      </c>
    </row>
    <row r="396" spans="1:65" s="15" customFormat="1" ht="24.2" customHeight="1">
      <c r="A396" s="12"/>
      <c r="B396" s="13"/>
      <c r="C396" s="92" t="s">
        <v>372</v>
      </c>
      <c r="D396" s="92" t="s">
        <v>178</v>
      </c>
      <c r="E396" s="93" t="s">
        <v>1690</v>
      </c>
      <c r="F396" s="94" t="s">
        <v>1691</v>
      </c>
      <c r="G396" s="95" t="s">
        <v>181</v>
      </c>
      <c r="H396" s="96">
        <v>6.765</v>
      </c>
      <c r="I396" s="1">
        <v>0</v>
      </c>
      <c r="J396" s="97">
        <f>ROUND(I396*H396,2)</f>
        <v>0</v>
      </c>
      <c r="K396" s="94" t="s">
        <v>182</v>
      </c>
      <c r="L396" s="13"/>
      <c r="M396" s="98" t="s">
        <v>1</v>
      </c>
      <c r="N396" s="99" t="s">
        <v>37</v>
      </c>
      <c r="O396" s="100"/>
      <c r="P396" s="101">
        <f>O396*H396</f>
        <v>0</v>
      </c>
      <c r="Q396" s="101">
        <v>0</v>
      </c>
      <c r="R396" s="101">
        <f>Q396*H396</f>
        <v>0</v>
      </c>
      <c r="S396" s="101">
        <v>0</v>
      </c>
      <c r="T396" s="102">
        <f>S396*H396</f>
        <v>0</v>
      </c>
      <c r="U396" s="12"/>
      <c r="V396" s="12"/>
      <c r="W396" s="12"/>
      <c r="X396" s="12"/>
      <c r="Y396" s="12"/>
      <c r="Z396" s="12"/>
      <c r="AA396" s="12"/>
      <c r="AB396" s="12"/>
      <c r="AC396" s="12"/>
      <c r="AD396" s="12"/>
      <c r="AE396" s="12"/>
      <c r="AR396" s="103" t="s">
        <v>86</v>
      </c>
      <c r="AT396" s="103" t="s">
        <v>178</v>
      </c>
      <c r="AU396" s="103" t="s">
        <v>80</v>
      </c>
      <c r="AY396" s="5" t="s">
        <v>176</v>
      </c>
      <c r="BE396" s="104">
        <f>IF(N396="základní",J396,0)</f>
        <v>0</v>
      </c>
      <c r="BF396" s="104">
        <f>IF(N396="snížená",J396,0)</f>
        <v>0</v>
      </c>
      <c r="BG396" s="104">
        <f>IF(N396="zákl. přenesená",J396,0)</f>
        <v>0</v>
      </c>
      <c r="BH396" s="104">
        <f>IF(N396="sníž. přenesená",J396,0)</f>
        <v>0</v>
      </c>
      <c r="BI396" s="104">
        <f>IF(N396="nulová",J396,0)</f>
        <v>0</v>
      </c>
      <c r="BJ396" s="5" t="s">
        <v>76</v>
      </c>
      <c r="BK396" s="104">
        <f>ROUND(I396*H396,2)</f>
        <v>0</v>
      </c>
      <c r="BL396" s="5" t="s">
        <v>86</v>
      </c>
      <c r="BM396" s="103" t="s">
        <v>566</v>
      </c>
    </row>
    <row r="397" spans="2:51" s="167" customFormat="1" ht="12">
      <c r="B397" s="168"/>
      <c r="D397" s="105" t="s">
        <v>186</v>
      </c>
      <c r="E397" s="169" t="s">
        <v>1</v>
      </c>
      <c r="F397" s="170" t="s">
        <v>771</v>
      </c>
      <c r="H397" s="169" t="s">
        <v>1</v>
      </c>
      <c r="L397" s="168"/>
      <c r="M397" s="171"/>
      <c r="N397" s="172"/>
      <c r="O397" s="172"/>
      <c r="P397" s="172"/>
      <c r="Q397" s="172"/>
      <c r="R397" s="172"/>
      <c r="S397" s="172"/>
      <c r="T397" s="173"/>
      <c r="AT397" s="169" t="s">
        <v>186</v>
      </c>
      <c r="AU397" s="169" t="s">
        <v>80</v>
      </c>
      <c r="AV397" s="167" t="s">
        <v>76</v>
      </c>
      <c r="AW397" s="167" t="s">
        <v>29</v>
      </c>
      <c r="AX397" s="167" t="s">
        <v>72</v>
      </c>
      <c r="AY397" s="169" t="s">
        <v>176</v>
      </c>
    </row>
    <row r="398" spans="2:51" s="174" customFormat="1" ht="12">
      <c r="B398" s="175"/>
      <c r="D398" s="105" t="s">
        <v>186</v>
      </c>
      <c r="E398" s="176" t="s">
        <v>1</v>
      </c>
      <c r="F398" s="177" t="s">
        <v>1680</v>
      </c>
      <c r="H398" s="178">
        <v>1.363</v>
      </c>
      <c r="L398" s="175"/>
      <c r="M398" s="179"/>
      <c r="N398" s="180"/>
      <c r="O398" s="180"/>
      <c r="P398" s="180"/>
      <c r="Q398" s="180"/>
      <c r="R398" s="180"/>
      <c r="S398" s="180"/>
      <c r="T398" s="181"/>
      <c r="AT398" s="176" t="s">
        <v>186</v>
      </c>
      <c r="AU398" s="176" t="s">
        <v>80</v>
      </c>
      <c r="AV398" s="174" t="s">
        <v>80</v>
      </c>
      <c r="AW398" s="174" t="s">
        <v>29</v>
      </c>
      <c r="AX398" s="174" t="s">
        <v>72</v>
      </c>
      <c r="AY398" s="176" t="s">
        <v>176</v>
      </c>
    </row>
    <row r="399" spans="2:51" s="174" customFormat="1" ht="12">
      <c r="B399" s="175"/>
      <c r="D399" s="105" t="s">
        <v>186</v>
      </c>
      <c r="E399" s="176" t="s">
        <v>1</v>
      </c>
      <c r="F399" s="177" t="s">
        <v>1681</v>
      </c>
      <c r="H399" s="178">
        <v>1.363</v>
      </c>
      <c r="L399" s="175"/>
      <c r="M399" s="179"/>
      <c r="N399" s="180"/>
      <c r="O399" s="180"/>
      <c r="P399" s="180"/>
      <c r="Q399" s="180"/>
      <c r="R399" s="180"/>
      <c r="S399" s="180"/>
      <c r="T399" s="181"/>
      <c r="AT399" s="176" t="s">
        <v>186</v>
      </c>
      <c r="AU399" s="176" t="s">
        <v>80</v>
      </c>
      <c r="AV399" s="174" t="s">
        <v>80</v>
      </c>
      <c r="AW399" s="174" t="s">
        <v>29</v>
      </c>
      <c r="AX399" s="174" t="s">
        <v>72</v>
      </c>
      <c r="AY399" s="176" t="s">
        <v>176</v>
      </c>
    </row>
    <row r="400" spans="2:51" s="174" customFormat="1" ht="12">
      <c r="B400" s="175"/>
      <c r="D400" s="105" t="s">
        <v>186</v>
      </c>
      <c r="E400" s="176" t="s">
        <v>1</v>
      </c>
      <c r="F400" s="177" t="s">
        <v>1682</v>
      </c>
      <c r="H400" s="178">
        <v>1.2</v>
      </c>
      <c r="L400" s="175"/>
      <c r="M400" s="179"/>
      <c r="N400" s="180"/>
      <c r="O400" s="180"/>
      <c r="P400" s="180"/>
      <c r="Q400" s="180"/>
      <c r="R400" s="180"/>
      <c r="S400" s="180"/>
      <c r="T400" s="181"/>
      <c r="AT400" s="176" t="s">
        <v>186</v>
      </c>
      <c r="AU400" s="176" t="s">
        <v>80</v>
      </c>
      <c r="AV400" s="174" t="s">
        <v>80</v>
      </c>
      <c r="AW400" s="174" t="s">
        <v>29</v>
      </c>
      <c r="AX400" s="174" t="s">
        <v>72</v>
      </c>
      <c r="AY400" s="176" t="s">
        <v>176</v>
      </c>
    </row>
    <row r="401" spans="2:51" s="174" customFormat="1" ht="12">
      <c r="B401" s="175"/>
      <c r="D401" s="105" t="s">
        <v>186</v>
      </c>
      <c r="E401" s="176" t="s">
        <v>1</v>
      </c>
      <c r="F401" s="177" t="s">
        <v>1683</v>
      </c>
      <c r="H401" s="178">
        <v>2.805</v>
      </c>
      <c r="L401" s="175"/>
      <c r="M401" s="179"/>
      <c r="N401" s="180"/>
      <c r="O401" s="180"/>
      <c r="P401" s="180"/>
      <c r="Q401" s="180"/>
      <c r="R401" s="180"/>
      <c r="S401" s="180"/>
      <c r="T401" s="181"/>
      <c r="AT401" s="176" t="s">
        <v>186</v>
      </c>
      <c r="AU401" s="176" t="s">
        <v>80</v>
      </c>
      <c r="AV401" s="174" t="s">
        <v>80</v>
      </c>
      <c r="AW401" s="174" t="s">
        <v>29</v>
      </c>
      <c r="AX401" s="174" t="s">
        <v>72</v>
      </c>
      <c r="AY401" s="176" t="s">
        <v>176</v>
      </c>
    </row>
    <row r="402" spans="2:51" s="174" customFormat="1" ht="12">
      <c r="B402" s="175"/>
      <c r="D402" s="105" t="s">
        <v>186</v>
      </c>
      <c r="E402" s="176" t="s">
        <v>1</v>
      </c>
      <c r="F402" s="177" t="s">
        <v>1692</v>
      </c>
      <c r="H402" s="178">
        <v>0.034</v>
      </c>
      <c r="L402" s="175"/>
      <c r="M402" s="179"/>
      <c r="N402" s="180"/>
      <c r="O402" s="180"/>
      <c r="P402" s="180"/>
      <c r="Q402" s="180"/>
      <c r="R402" s="180"/>
      <c r="S402" s="180"/>
      <c r="T402" s="181"/>
      <c r="AT402" s="176" t="s">
        <v>186</v>
      </c>
      <c r="AU402" s="176" t="s">
        <v>80</v>
      </c>
      <c r="AV402" s="174" t="s">
        <v>80</v>
      </c>
      <c r="AW402" s="174" t="s">
        <v>29</v>
      </c>
      <c r="AX402" s="174" t="s">
        <v>72</v>
      </c>
      <c r="AY402" s="176" t="s">
        <v>176</v>
      </c>
    </row>
    <row r="403" spans="2:51" s="182" customFormat="1" ht="12">
      <c r="B403" s="183"/>
      <c r="D403" s="105" t="s">
        <v>186</v>
      </c>
      <c r="E403" s="184" t="s">
        <v>1</v>
      </c>
      <c r="F403" s="185" t="s">
        <v>191</v>
      </c>
      <c r="H403" s="186">
        <v>6.765</v>
      </c>
      <c r="L403" s="183"/>
      <c r="M403" s="187"/>
      <c r="N403" s="188"/>
      <c r="O403" s="188"/>
      <c r="P403" s="188"/>
      <c r="Q403" s="188"/>
      <c r="R403" s="188"/>
      <c r="S403" s="188"/>
      <c r="T403" s="189"/>
      <c r="AT403" s="184" t="s">
        <v>186</v>
      </c>
      <c r="AU403" s="184" t="s">
        <v>80</v>
      </c>
      <c r="AV403" s="182" t="s">
        <v>86</v>
      </c>
      <c r="AW403" s="182" t="s">
        <v>29</v>
      </c>
      <c r="AX403" s="182" t="s">
        <v>76</v>
      </c>
      <c r="AY403" s="184" t="s">
        <v>176</v>
      </c>
    </row>
    <row r="404" spans="1:65" s="15" customFormat="1" ht="24.2" customHeight="1">
      <c r="A404" s="12"/>
      <c r="B404" s="13"/>
      <c r="C404" s="92" t="s">
        <v>568</v>
      </c>
      <c r="D404" s="92" t="s">
        <v>178</v>
      </c>
      <c r="E404" s="93" t="s">
        <v>1693</v>
      </c>
      <c r="F404" s="94" t="s">
        <v>1694</v>
      </c>
      <c r="G404" s="95" t="s">
        <v>181</v>
      </c>
      <c r="H404" s="96">
        <v>0.8</v>
      </c>
      <c r="I404" s="1">
        <v>0</v>
      </c>
      <c r="J404" s="97">
        <f>ROUND(I404*H404,2)</f>
        <v>0</v>
      </c>
      <c r="K404" s="94" t="s">
        <v>182</v>
      </c>
      <c r="L404" s="13"/>
      <c r="M404" s="98" t="s">
        <v>1</v>
      </c>
      <c r="N404" s="99" t="s">
        <v>37</v>
      </c>
      <c r="O404" s="100"/>
      <c r="P404" s="101">
        <f>O404*H404</f>
        <v>0</v>
      </c>
      <c r="Q404" s="101">
        <v>0</v>
      </c>
      <c r="R404" s="101">
        <f>Q404*H404</f>
        <v>0</v>
      </c>
      <c r="S404" s="101">
        <v>0</v>
      </c>
      <c r="T404" s="102">
        <f>S404*H404</f>
        <v>0</v>
      </c>
      <c r="U404" s="12"/>
      <c r="V404" s="12"/>
      <c r="W404" s="12"/>
      <c r="X404" s="12"/>
      <c r="Y404" s="12"/>
      <c r="Z404" s="12"/>
      <c r="AA404" s="12"/>
      <c r="AB404" s="12"/>
      <c r="AC404" s="12"/>
      <c r="AD404" s="12"/>
      <c r="AE404" s="12"/>
      <c r="AR404" s="103" t="s">
        <v>86</v>
      </c>
      <c r="AT404" s="103" t="s">
        <v>178</v>
      </c>
      <c r="AU404" s="103" t="s">
        <v>80</v>
      </c>
      <c r="AY404" s="5" t="s">
        <v>176</v>
      </c>
      <c r="BE404" s="104">
        <f>IF(N404="základní",J404,0)</f>
        <v>0</v>
      </c>
      <c r="BF404" s="104">
        <f>IF(N404="snížená",J404,0)</f>
        <v>0</v>
      </c>
      <c r="BG404" s="104">
        <f>IF(N404="zákl. přenesená",J404,0)</f>
        <v>0</v>
      </c>
      <c r="BH404" s="104">
        <f>IF(N404="sníž. přenesená",J404,0)</f>
        <v>0</v>
      </c>
      <c r="BI404" s="104">
        <f>IF(N404="nulová",J404,0)</f>
        <v>0</v>
      </c>
      <c r="BJ404" s="5" t="s">
        <v>76</v>
      </c>
      <c r="BK404" s="104">
        <f>ROUND(I404*H404,2)</f>
        <v>0</v>
      </c>
      <c r="BL404" s="5" t="s">
        <v>86</v>
      </c>
      <c r="BM404" s="103" t="s">
        <v>571</v>
      </c>
    </row>
    <row r="405" spans="2:51" s="167" customFormat="1" ht="12">
      <c r="B405" s="168"/>
      <c r="D405" s="105" t="s">
        <v>186</v>
      </c>
      <c r="E405" s="169" t="s">
        <v>1</v>
      </c>
      <c r="F405" s="170" t="s">
        <v>771</v>
      </c>
      <c r="H405" s="169" t="s">
        <v>1</v>
      </c>
      <c r="L405" s="168"/>
      <c r="M405" s="171"/>
      <c r="N405" s="172"/>
      <c r="O405" s="172"/>
      <c r="P405" s="172"/>
      <c r="Q405" s="172"/>
      <c r="R405" s="172"/>
      <c r="S405" s="172"/>
      <c r="T405" s="173"/>
      <c r="AT405" s="169" t="s">
        <v>186</v>
      </c>
      <c r="AU405" s="169" t="s">
        <v>80</v>
      </c>
      <c r="AV405" s="167" t="s">
        <v>76</v>
      </c>
      <c r="AW405" s="167" t="s">
        <v>29</v>
      </c>
      <c r="AX405" s="167" t="s">
        <v>72</v>
      </c>
      <c r="AY405" s="169" t="s">
        <v>176</v>
      </c>
    </row>
    <row r="406" spans="2:51" s="174" customFormat="1" ht="12">
      <c r="B406" s="175"/>
      <c r="D406" s="105" t="s">
        <v>186</v>
      </c>
      <c r="E406" s="176" t="s">
        <v>1</v>
      </c>
      <c r="F406" s="177" t="s">
        <v>1695</v>
      </c>
      <c r="H406" s="178">
        <v>0.8</v>
      </c>
      <c r="L406" s="175"/>
      <c r="M406" s="179"/>
      <c r="N406" s="180"/>
      <c r="O406" s="180"/>
      <c r="P406" s="180"/>
      <c r="Q406" s="180"/>
      <c r="R406" s="180"/>
      <c r="S406" s="180"/>
      <c r="T406" s="181"/>
      <c r="AT406" s="176" t="s">
        <v>186</v>
      </c>
      <c r="AU406" s="176" t="s">
        <v>80</v>
      </c>
      <c r="AV406" s="174" t="s">
        <v>80</v>
      </c>
      <c r="AW406" s="174" t="s">
        <v>29</v>
      </c>
      <c r="AX406" s="174" t="s">
        <v>72</v>
      </c>
      <c r="AY406" s="176" t="s">
        <v>176</v>
      </c>
    </row>
    <row r="407" spans="2:51" s="182" customFormat="1" ht="12">
      <c r="B407" s="183"/>
      <c r="D407" s="105" t="s">
        <v>186</v>
      </c>
      <c r="E407" s="184" t="s">
        <v>1</v>
      </c>
      <c r="F407" s="185" t="s">
        <v>191</v>
      </c>
      <c r="H407" s="186">
        <v>0.8</v>
      </c>
      <c r="L407" s="183"/>
      <c r="M407" s="187"/>
      <c r="N407" s="188"/>
      <c r="O407" s="188"/>
      <c r="P407" s="188"/>
      <c r="Q407" s="188"/>
      <c r="R407" s="188"/>
      <c r="S407" s="188"/>
      <c r="T407" s="189"/>
      <c r="AT407" s="184" t="s">
        <v>186</v>
      </c>
      <c r="AU407" s="184" t="s">
        <v>80</v>
      </c>
      <c r="AV407" s="182" t="s">
        <v>86</v>
      </c>
      <c r="AW407" s="182" t="s">
        <v>29</v>
      </c>
      <c r="AX407" s="182" t="s">
        <v>76</v>
      </c>
      <c r="AY407" s="184" t="s">
        <v>176</v>
      </c>
    </row>
    <row r="408" spans="1:65" s="15" customFormat="1" ht="21.75" customHeight="1">
      <c r="A408" s="12"/>
      <c r="B408" s="13"/>
      <c r="C408" s="92" t="s">
        <v>378</v>
      </c>
      <c r="D408" s="92" t="s">
        <v>178</v>
      </c>
      <c r="E408" s="93" t="s">
        <v>1696</v>
      </c>
      <c r="F408" s="94" t="s">
        <v>1697</v>
      </c>
      <c r="G408" s="95" t="s">
        <v>181</v>
      </c>
      <c r="H408" s="96">
        <v>3.8</v>
      </c>
      <c r="I408" s="1">
        <v>0</v>
      </c>
      <c r="J408" s="97">
        <f>ROUND(I408*H408,2)</f>
        <v>0</v>
      </c>
      <c r="K408" s="94" t="s">
        <v>182</v>
      </c>
      <c r="L408" s="13"/>
      <c r="M408" s="98" t="s">
        <v>1</v>
      </c>
      <c r="N408" s="99" t="s">
        <v>37</v>
      </c>
      <c r="O408" s="100"/>
      <c r="P408" s="101">
        <f>O408*H408</f>
        <v>0</v>
      </c>
      <c r="Q408" s="101">
        <v>0</v>
      </c>
      <c r="R408" s="101">
        <f>Q408*H408</f>
        <v>0</v>
      </c>
      <c r="S408" s="101">
        <v>0</v>
      </c>
      <c r="T408" s="102">
        <f>S408*H408</f>
        <v>0</v>
      </c>
      <c r="U408" s="12"/>
      <c r="V408" s="12"/>
      <c r="W408" s="12"/>
      <c r="X408" s="12"/>
      <c r="Y408" s="12"/>
      <c r="Z408" s="12"/>
      <c r="AA408" s="12"/>
      <c r="AB408" s="12"/>
      <c r="AC408" s="12"/>
      <c r="AD408" s="12"/>
      <c r="AE408" s="12"/>
      <c r="AR408" s="103" t="s">
        <v>86</v>
      </c>
      <c r="AT408" s="103" t="s">
        <v>178</v>
      </c>
      <c r="AU408" s="103" t="s">
        <v>80</v>
      </c>
      <c r="AY408" s="5" t="s">
        <v>176</v>
      </c>
      <c r="BE408" s="104">
        <f>IF(N408="základní",J408,0)</f>
        <v>0</v>
      </c>
      <c r="BF408" s="104">
        <f>IF(N408="snížená",J408,0)</f>
        <v>0</v>
      </c>
      <c r="BG408" s="104">
        <f>IF(N408="zákl. přenesená",J408,0)</f>
        <v>0</v>
      </c>
      <c r="BH408" s="104">
        <f>IF(N408="sníž. přenesená",J408,0)</f>
        <v>0</v>
      </c>
      <c r="BI408" s="104">
        <f>IF(N408="nulová",J408,0)</f>
        <v>0</v>
      </c>
      <c r="BJ408" s="5" t="s">
        <v>76</v>
      </c>
      <c r="BK408" s="104">
        <f>ROUND(I408*H408,2)</f>
        <v>0</v>
      </c>
      <c r="BL408" s="5" t="s">
        <v>86</v>
      </c>
      <c r="BM408" s="103" t="s">
        <v>579</v>
      </c>
    </row>
    <row r="409" spans="2:51" s="167" customFormat="1" ht="12">
      <c r="B409" s="168"/>
      <c r="D409" s="105" t="s">
        <v>186</v>
      </c>
      <c r="E409" s="169" t="s">
        <v>1</v>
      </c>
      <c r="F409" s="170" t="s">
        <v>771</v>
      </c>
      <c r="H409" s="169" t="s">
        <v>1</v>
      </c>
      <c r="L409" s="168"/>
      <c r="M409" s="171"/>
      <c r="N409" s="172"/>
      <c r="O409" s="172"/>
      <c r="P409" s="172"/>
      <c r="Q409" s="172"/>
      <c r="R409" s="172"/>
      <c r="S409" s="172"/>
      <c r="T409" s="173"/>
      <c r="AT409" s="169" t="s">
        <v>186</v>
      </c>
      <c r="AU409" s="169" t="s">
        <v>80</v>
      </c>
      <c r="AV409" s="167" t="s">
        <v>76</v>
      </c>
      <c r="AW409" s="167" t="s">
        <v>29</v>
      </c>
      <c r="AX409" s="167" t="s">
        <v>72</v>
      </c>
      <c r="AY409" s="169" t="s">
        <v>176</v>
      </c>
    </row>
    <row r="410" spans="2:51" s="174" customFormat="1" ht="12">
      <c r="B410" s="175"/>
      <c r="D410" s="105" t="s">
        <v>186</v>
      </c>
      <c r="E410" s="176" t="s">
        <v>1</v>
      </c>
      <c r="F410" s="177" t="s">
        <v>1698</v>
      </c>
      <c r="H410" s="178">
        <v>1.6</v>
      </c>
      <c r="L410" s="175"/>
      <c r="M410" s="179"/>
      <c r="N410" s="180"/>
      <c r="O410" s="180"/>
      <c r="P410" s="180"/>
      <c r="Q410" s="180"/>
      <c r="R410" s="180"/>
      <c r="S410" s="180"/>
      <c r="T410" s="181"/>
      <c r="AT410" s="176" t="s">
        <v>186</v>
      </c>
      <c r="AU410" s="176" t="s">
        <v>80</v>
      </c>
      <c r="AV410" s="174" t="s">
        <v>80</v>
      </c>
      <c r="AW410" s="174" t="s">
        <v>29</v>
      </c>
      <c r="AX410" s="174" t="s">
        <v>72</v>
      </c>
      <c r="AY410" s="176" t="s">
        <v>176</v>
      </c>
    </row>
    <row r="411" spans="2:51" s="174" customFormat="1" ht="12">
      <c r="B411" s="175"/>
      <c r="D411" s="105" t="s">
        <v>186</v>
      </c>
      <c r="E411" s="176" t="s">
        <v>1</v>
      </c>
      <c r="F411" s="177" t="s">
        <v>1699</v>
      </c>
      <c r="H411" s="178">
        <v>2.2</v>
      </c>
      <c r="L411" s="175"/>
      <c r="M411" s="179"/>
      <c r="N411" s="180"/>
      <c r="O411" s="180"/>
      <c r="P411" s="180"/>
      <c r="Q411" s="180"/>
      <c r="R411" s="180"/>
      <c r="S411" s="180"/>
      <c r="T411" s="181"/>
      <c r="AT411" s="176" t="s">
        <v>186</v>
      </c>
      <c r="AU411" s="176" t="s">
        <v>80</v>
      </c>
      <c r="AV411" s="174" t="s">
        <v>80</v>
      </c>
      <c r="AW411" s="174" t="s">
        <v>29</v>
      </c>
      <c r="AX411" s="174" t="s">
        <v>72</v>
      </c>
      <c r="AY411" s="176" t="s">
        <v>176</v>
      </c>
    </row>
    <row r="412" spans="2:51" s="182" customFormat="1" ht="12">
      <c r="B412" s="183"/>
      <c r="D412" s="105" t="s">
        <v>186</v>
      </c>
      <c r="E412" s="184" t="s">
        <v>1</v>
      </c>
      <c r="F412" s="185" t="s">
        <v>191</v>
      </c>
      <c r="H412" s="186">
        <v>3.8000000000000003</v>
      </c>
      <c r="L412" s="183"/>
      <c r="M412" s="187"/>
      <c r="N412" s="188"/>
      <c r="O412" s="188"/>
      <c r="P412" s="188"/>
      <c r="Q412" s="188"/>
      <c r="R412" s="188"/>
      <c r="S412" s="188"/>
      <c r="T412" s="189"/>
      <c r="AT412" s="184" t="s">
        <v>186</v>
      </c>
      <c r="AU412" s="184" t="s">
        <v>80</v>
      </c>
      <c r="AV412" s="182" t="s">
        <v>86</v>
      </c>
      <c r="AW412" s="182" t="s">
        <v>29</v>
      </c>
      <c r="AX412" s="182" t="s">
        <v>76</v>
      </c>
      <c r="AY412" s="184" t="s">
        <v>176</v>
      </c>
    </row>
    <row r="413" spans="1:65" s="15" customFormat="1" ht="24.2" customHeight="1">
      <c r="A413" s="12"/>
      <c r="B413" s="13"/>
      <c r="C413" s="92" t="s">
        <v>585</v>
      </c>
      <c r="D413" s="92" t="s">
        <v>178</v>
      </c>
      <c r="E413" s="93" t="s">
        <v>1700</v>
      </c>
      <c r="F413" s="94" t="s">
        <v>1701</v>
      </c>
      <c r="G413" s="95" t="s">
        <v>259</v>
      </c>
      <c r="H413" s="96">
        <v>8</v>
      </c>
      <c r="I413" s="1">
        <v>0</v>
      </c>
      <c r="J413" s="97">
        <f>ROUND(I413*H413,2)</f>
        <v>0</v>
      </c>
      <c r="K413" s="94" t="s">
        <v>182</v>
      </c>
      <c r="L413" s="13"/>
      <c r="M413" s="98" t="s">
        <v>1</v>
      </c>
      <c r="N413" s="99" t="s">
        <v>37</v>
      </c>
      <c r="O413" s="100"/>
      <c r="P413" s="101">
        <f>O413*H413</f>
        <v>0</v>
      </c>
      <c r="Q413" s="101">
        <v>0</v>
      </c>
      <c r="R413" s="101">
        <f>Q413*H413</f>
        <v>0</v>
      </c>
      <c r="S413" s="101">
        <v>0</v>
      </c>
      <c r="T413" s="102">
        <f>S413*H413</f>
        <v>0</v>
      </c>
      <c r="U413" s="12"/>
      <c r="V413" s="12"/>
      <c r="W413" s="12"/>
      <c r="X413" s="12"/>
      <c r="Y413" s="12"/>
      <c r="Z413" s="12"/>
      <c r="AA413" s="12"/>
      <c r="AB413" s="12"/>
      <c r="AC413" s="12"/>
      <c r="AD413" s="12"/>
      <c r="AE413" s="12"/>
      <c r="AR413" s="103" t="s">
        <v>86</v>
      </c>
      <c r="AT413" s="103" t="s">
        <v>178</v>
      </c>
      <c r="AU413" s="103" t="s">
        <v>80</v>
      </c>
      <c r="AY413" s="5" t="s">
        <v>176</v>
      </c>
      <c r="BE413" s="104">
        <f>IF(N413="základní",J413,0)</f>
        <v>0</v>
      </c>
      <c r="BF413" s="104">
        <f>IF(N413="snížená",J413,0)</f>
        <v>0</v>
      </c>
      <c r="BG413" s="104">
        <f>IF(N413="zákl. přenesená",J413,0)</f>
        <v>0</v>
      </c>
      <c r="BH413" s="104">
        <f>IF(N413="sníž. přenesená",J413,0)</f>
        <v>0</v>
      </c>
      <c r="BI413" s="104">
        <f>IF(N413="nulová",J413,0)</f>
        <v>0</v>
      </c>
      <c r="BJ413" s="5" t="s">
        <v>76</v>
      </c>
      <c r="BK413" s="104">
        <f>ROUND(I413*H413,2)</f>
        <v>0</v>
      </c>
      <c r="BL413" s="5" t="s">
        <v>86</v>
      </c>
      <c r="BM413" s="103" t="s">
        <v>588</v>
      </c>
    </row>
    <row r="414" spans="2:51" s="167" customFormat="1" ht="12">
      <c r="B414" s="168"/>
      <c r="D414" s="105" t="s">
        <v>186</v>
      </c>
      <c r="E414" s="169" t="s">
        <v>1</v>
      </c>
      <c r="F414" s="170" t="s">
        <v>279</v>
      </c>
      <c r="H414" s="169" t="s">
        <v>1</v>
      </c>
      <c r="L414" s="168"/>
      <c r="M414" s="171"/>
      <c r="N414" s="172"/>
      <c r="O414" s="172"/>
      <c r="P414" s="172"/>
      <c r="Q414" s="172"/>
      <c r="R414" s="172"/>
      <c r="S414" s="172"/>
      <c r="T414" s="173"/>
      <c r="AT414" s="169" t="s">
        <v>186</v>
      </c>
      <c r="AU414" s="169" t="s">
        <v>80</v>
      </c>
      <c r="AV414" s="167" t="s">
        <v>76</v>
      </c>
      <c r="AW414" s="167" t="s">
        <v>29</v>
      </c>
      <c r="AX414" s="167" t="s">
        <v>72</v>
      </c>
      <c r="AY414" s="169" t="s">
        <v>176</v>
      </c>
    </row>
    <row r="415" spans="2:51" s="174" customFormat="1" ht="12">
      <c r="B415" s="175"/>
      <c r="D415" s="105" t="s">
        <v>186</v>
      </c>
      <c r="E415" s="176" t="s">
        <v>1</v>
      </c>
      <c r="F415" s="177" t="s">
        <v>1702</v>
      </c>
      <c r="H415" s="178">
        <v>1</v>
      </c>
      <c r="L415" s="175"/>
      <c r="M415" s="179"/>
      <c r="N415" s="180"/>
      <c r="O415" s="180"/>
      <c r="P415" s="180"/>
      <c r="Q415" s="180"/>
      <c r="R415" s="180"/>
      <c r="S415" s="180"/>
      <c r="T415" s="181"/>
      <c r="AT415" s="176" t="s">
        <v>186</v>
      </c>
      <c r="AU415" s="176" t="s">
        <v>80</v>
      </c>
      <c r="AV415" s="174" t="s">
        <v>80</v>
      </c>
      <c r="AW415" s="174" t="s">
        <v>29</v>
      </c>
      <c r="AX415" s="174" t="s">
        <v>72</v>
      </c>
      <c r="AY415" s="176" t="s">
        <v>176</v>
      </c>
    </row>
    <row r="416" spans="2:51" s="174" customFormat="1" ht="12">
      <c r="B416" s="175"/>
      <c r="D416" s="105" t="s">
        <v>186</v>
      </c>
      <c r="E416" s="176" t="s">
        <v>1</v>
      </c>
      <c r="F416" s="177" t="s">
        <v>1703</v>
      </c>
      <c r="H416" s="178">
        <v>1</v>
      </c>
      <c r="L416" s="175"/>
      <c r="M416" s="179"/>
      <c r="N416" s="180"/>
      <c r="O416" s="180"/>
      <c r="P416" s="180"/>
      <c r="Q416" s="180"/>
      <c r="R416" s="180"/>
      <c r="S416" s="180"/>
      <c r="T416" s="181"/>
      <c r="AT416" s="176" t="s">
        <v>186</v>
      </c>
      <c r="AU416" s="176" t="s">
        <v>80</v>
      </c>
      <c r="AV416" s="174" t="s">
        <v>80</v>
      </c>
      <c r="AW416" s="174" t="s">
        <v>29</v>
      </c>
      <c r="AX416" s="174" t="s">
        <v>72</v>
      </c>
      <c r="AY416" s="176" t="s">
        <v>176</v>
      </c>
    </row>
    <row r="417" spans="2:51" s="174" customFormat="1" ht="12">
      <c r="B417" s="175"/>
      <c r="D417" s="105" t="s">
        <v>186</v>
      </c>
      <c r="E417" s="176" t="s">
        <v>1</v>
      </c>
      <c r="F417" s="177" t="s">
        <v>1704</v>
      </c>
      <c r="H417" s="178">
        <v>6</v>
      </c>
      <c r="L417" s="175"/>
      <c r="M417" s="179"/>
      <c r="N417" s="180"/>
      <c r="O417" s="180"/>
      <c r="P417" s="180"/>
      <c r="Q417" s="180"/>
      <c r="R417" s="180"/>
      <c r="S417" s="180"/>
      <c r="T417" s="181"/>
      <c r="AT417" s="176" t="s">
        <v>186</v>
      </c>
      <c r="AU417" s="176" t="s">
        <v>80</v>
      </c>
      <c r="AV417" s="174" t="s">
        <v>80</v>
      </c>
      <c r="AW417" s="174" t="s">
        <v>29</v>
      </c>
      <c r="AX417" s="174" t="s">
        <v>72</v>
      </c>
      <c r="AY417" s="176" t="s">
        <v>176</v>
      </c>
    </row>
    <row r="418" spans="2:51" s="182" customFormat="1" ht="12">
      <c r="B418" s="183"/>
      <c r="D418" s="105" t="s">
        <v>186</v>
      </c>
      <c r="E418" s="184" t="s">
        <v>1</v>
      </c>
      <c r="F418" s="185" t="s">
        <v>191</v>
      </c>
      <c r="H418" s="186">
        <v>8</v>
      </c>
      <c r="L418" s="183"/>
      <c r="M418" s="187"/>
      <c r="N418" s="188"/>
      <c r="O418" s="188"/>
      <c r="P418" s="188"/>
      <c r="Q418" s="188"/>
      <c r="R418" s="188"/>
      <c r="S418" s="188"/>
      <c r="T418" s="189"/>
      <c r="AT418" s="184" t="s">
        <v>186</v>
      </c>
      <c r="AU418" s="184" t="s">
        <v>80</v>
      </c>
      <c r="AV418" s="182" t="s">
        <v>86</v>
      </c>
      <c r="AW418" s="182" t="s">
        <v>29</v>
      </c>
      <c r="AX418" s="182" t="s">
        <v>76</v>
      </c>
      <c r="AY418" s="184" t="s">
        <v>176</v>
      </c>
    </row>
    <row r="419" spans="1:65" s="15" customFormat="1" ht="24.2" customHeight="1">
      <c r="A419" s="12"/>
      <c r="B419" s="13"/>
      <c r="C419" s="92" t="s">
        <v>381</v>
      </c>
      <c r="D419" s="92" t="s">
        <v>178</v>
      </c>
      <c r="E419" s="93" t="s">
        <v>1705</v>
      </c>
      <c r="F419" s="94" t="s">
        <v>1706</v>
      </c>
      <c r="G419" s="95" t="s">
        <v>259</v>
      </c>
      <c r="H419" s="96">
        <v>2</v>
      </c>
      <c r="I419" s="1">
        <v>0</v>
      </c>
      <c r="J419" s="97">
        <f>ROUND(I419*H419,2)</f>
        <v>0</v>
      </c>
      <c r="K419" s="94" t="s">
        <v>182</v>
      </c>
      <c r="L419" s="13"/>
      <c r="M419" s="98" t="s">
        <v>1</v>
      </c>
      <c r="N419" s="99" t="s">
        <v>37</v>
      </c>
      <c r="O419" s="100"/>
      <c r="P419" s="101">
        <f>O419*H419</f>
        <v>0</v>
      </c>
      <c r="Q419" s="101">
        <v>0</v>
      </c>
      <c r="R419" s="101">
        <f>Q419*H419</f>
        <v>0</v>
      </c>
      <c r="S419" s="101">
        <v>0</v>
      </c>
      <c r="T419" s="102">
        <f>S419*H419</f>
        <v>0</v>
      </c>
      <c r="U419" s="12"/>
      <c r="V419" s="12"/>
      <c r="W419" s="12"/>
      <c r="X419" s="12"/>
      <c r="Y419" s="12"/>
      <c r="Z419" s="12"/>
      <c r="AA419" s="12"/>
      <c r="AB419" s="12"/>
      <c r="AC419" s="12"/>
      <c r="AD419" s="12"/>
      <c r="AE419" s="12"/>
      <c r="AR419" s="103" t="s">
        <v>86</v>
      </c>
      <c r="AT419" s="103" t="s">
        <v>178</v>
      </c>
      <c r="AU419" s="103" t="s">
        <v>80</v>
      </c>
      <c r="AY419" s="5" t="s">
        <v>176</v>
      </c>
      <c r="BE419" s="104">
        <f>IF(N419="základní",J419,0)</f>
        <v>0</v>
      </c>
      <c r="BF419" s="104">
        <f>IF(N419="snížená",J419,0)</f>
        <v>0</v>
      </c>
      <c r="BG419" s="104">
        <f>IF(N419="zákl. přenesená",J419,0)</f>
        <v>0</v>
      </c>
      <c r="BH419" s="104">
        <f>IF(N419="sníž. přenesená",J419,0)</f>
        <v>0</v>
      </c>
      <c r="BI419" s="104">
        <f>IF(N419="nulová",J419,0)</f>
        <v>0</v>
      </c>
      <c r="BJ419" s="5" t="s">
        <v>76</v>
      </c>
      <c r="BK419" s="104">
        <f>ROUND(I419*H419,2)</f>
        <v>0</v>
      </c>
      <c r="BL419" s="5" t="s">
        <v>86</v>
      </c>
      <c r="BM419" s="103" t="s">
        <v>591</v>
      </c>
    </row>
    <row r="420" spans="2:51" s="167" customFormat="1" ht="12">
      <c r="B420" s="168"/>
      <c r="D420" s="105" t="s">
        <v>186</v>
      </c>
      <c r="E420" s="169" t="s">
        <v>1</v>
      </c>
      <c r="F420" s="170" t="s">
        <v>279</v>
      </c>
      <c r="H420" s="169" t="s">
        <v>1</v>
      </c>
      <c r="L420" s="168"/>
      <c r="M420" s="171"/>
      <c r="N420" s="172"/>
      <c r="O420" s="172"/>
      <c r="P420" s="172"/>
      <c r="Q420" s="172"/>
      <c r="R420" s="172"/>
      <c r="S420" s="172"/>
      <c r="T420" s="173"/>
      <c r="AT420" s="169" t="s">
        <v>186</v>
      </c>
      <c r="AU420" s="169" t="s">
        <v>80</v>
      </c>
      <c r="AV420" s="167" t="s">
        <v>76</v>
      </c>
      <c r="AW420" s="167" t="s">
        <v>29</v>
      </c>
      <c r="AX420" s="167" t="s">
        <v>72</v>
      </c>
      <c r="AY420" s="169" t="s">
        <v>176</v>
      </c>
    </row>
    <row r="421" spans="2:51" s="174" customFormat="1" ht="12">
      <c r="B421" s="175"/>
      <c r="D421" s="105" t="s">
        <v>186</v>
      </c>
      <c r="E421" s="176" t="s">
        <v>1</v>
      </c>
      <c r="F421" s="177" t="s">
        <v>1707</v>
      </c>
      <c r="H421" s="178">
        <v>2</v>
      </c>
      <c r="L421" s="175"/>
      <c r="M421" s="179"/>
      <c r="N421" s="180"/>
      <c r="O421" s="180"/>
      <c r="P421" s="180"/>
      <c r="Q421" s="180"/>
      <c r="R421" s="180"/>
      <c r="S421" s="180"/>
      <c r="T421" s="181"/>
      <c r="AT421" s="176" t="s">
        <v>186</v>
      </c>
      <c r="AU421" s="176" t="s">
        <v>80</v>
      </c>
      <c r="AV421" s="174" t="s">
        <v>80</v>
      </c>
      <c r="AW421" s="174" t="s">
        <v>29</v>
      </c>
      <c r="AX421" s="174" t="s">
        <v>72</v>
      </c>
      <c r="AY421" s="176" t="s">
        <v>176</v>
      </c>
    </row>
    <row r="422" spans="2:51" s="182" customFormat="1" ht="12">
      <c r="B422" s="183"/>
      <c r="D422" s="105" t="s">
        <v>186</v>
      </c>
      <c r="E422" s="184" t="s">
        <v>1</v>
      </c>
      <c r="F422" s="185" t="s">
        <v>191</v>
      </c>
      <c r="H422" s="186">
        <v>2</v>
      </c>
      <c r="L422" s="183"/>
      <c r="M422" s="187"/>
      <c r="N422" s="188"/>
      <c r="O422" s="188"/>
      <c r="P422" s="188"/>
      <c r="Q422" s="188"/>
      <c r="R422" s="188"/>
      <c r="S422" s="188"/>
      <c r="T422" s="189"/>
      <c r="AT422" s="184" t="s">
        <v>186</v>
      </c>
      <c r="AU422" s="184" t="s">
        <v>80</v>
      </c>
      <c r="AV422" s="182" t="s">
        <v>86</v>
      </c>
      <c r="AW422" s="182" t="s">
        <v>29</v>
      </c>
      <c r="AX422" s="182" t="s">
        <v>76</v>
      </c>
      <c r="AY422" s="184" t="s">
        <v>176</v>
      </c>
    </row>
    <row r="423" spans="1:65" s="15" customFormat="1" ht="24.2" customHeight="1">
      <c r="A423" s="12"/>
      <c r="B423" s="13"/>
      <c r="C423" s="92" t="s">
        <v>592</v>
      </c>
      <c r="D423" s="92" t="s">
        <v>178</v>
      </c>
      <c r="E423" s="93" t="s">
        <v>1708</v>
      </c>
      <c r="F423" s="94" t="s">
        <v>1709</v>
      </c>
      <c r="G423" s="95" t="s">
        <v>185</v>
      </c>
      <c r="H423" s="96">
        <v>0.4</v>
      </c>
      <c r="I423" s="1">
        <v>0</v>
      </c>
      <c r="J423" s="97">
        <f>ROUND(I423*H423,2)</f>
        <v>0</v>
      </c>
      <c r="K423" s="94" t="s">
        <v>182</v>
      </c>
      <c r="L423" s="13"/>
      <c r="M423" s="98" t="s">
        <v>1</v>
      </c>
      <c r="N423" s="99" t="s">
        <v>37</v>
      </c>
      <c r="O423" s="100"/>
      <c r="P423" s="101">
        <f>O423*H423</f>
        <v>0</v>
      </c>
      <c r="Q423" s="101">
        <v>0</v>
      </c>
      <c r="R423" s="101">
        <f>Q423*H423</f>
        <v>0</v>
      </c>
      <c r="S423" s="101">
        <v>0</v>
      </c>
      <c r="T423" s="102">
        <f>S423*H423</f>
        <v>0</v>
      </c>
      <c r="U423" s="12"/>
      <c r="V423" s="12"/>
      <c r="W423" s="12"/>
      <c r="X423" s="12"/>
      <c r="Y423" s="12"/>
      <c r="Z423" s="12"/>
      <c r="AA423" s="12"/>
      <c r="AB423" s="12"/>
      <c r="AC423" s="12"/>
      <c r="AD423" s="12"/>
      <c r="AE423" s="12"/>
      <c r="AR423" s="103" t="s">
        <v>86</v>
      </c>
      <c r="AT423" s="103" t="s">
        <v>178</v>
      </c>
      <c r="AU423" s="103" t="s">
        <v>80</v>
      </c>
      <c r="AY423" s="5" t="s">
        <v>176</v>
      </c>
      <c r="BE423" s="104">
        <f>IF(N423="základní",J423,0)</f>
        <v>0</v>
      </c>
      <c r="BF423" s="104">
        <f>IF(N423="snížená",J423,0)</f>
        <v>0</v>
      </c>
      <c r="BG423" s="104">
        <f>IF(N423="zákl. přenesená",J423,0)</f>
        <v>0</v>
      </c>
      <c r="BH423" s="104">
        <f>IF(N423="sníž. přenesená",J423,0)</f>
        <v>0</v>
      </c>
      <c r="BI423" s="104">
        <f>IF(N423="nulová",J423,0)</f>
        <v>0</v>
      </c>
      <c r="BJ423" s="5" t="s">
        <v>76</v>
      </c>
      <c r="BK423" s="104">
        <f>ROUND(I423*H423,2)</f>
        <v>0</v>
      </c>
      <c r="BL423" s="5" t="s">
        <v>86</v>
      </c>
      <c r="BM423" s="103" t="s">
        <v>595</v>
      </c>
    </row>
    <row r="424" spans="2:51" s="167" customFormat="1" ht="12">
      <c r="B424" s="168"/>
      <c r="D424" s="105" t="s">
        <v>186</v>
      </c>
      <c r="E424" s="169" t="s">
        <v>1</v>
      </c>
      <c r="F424" s="170" t="s">
        <v>771</v>
      </c>
      <c r="H424" s="169" t="s">
        <v>1</v>
      </c>
      <c r="L424" s="168"/>
      <c r="M424" s="171"/>
      <c r="N424" s="172"/>
      <c r="O424" s="172"/>
      <c r="P424" s="172"/>
      <c r="Q424" s="172"/>
      <c r="R424" s="172"/>
      <c r="S424" s="172"/>
      <c r="T424" s="173"/>
      <c r="AT424" s="169" t="s">
        <v>186</v>
      </c>
      <c r="AU424" s="169" t="s">
        <v>80</v>
      </c>
      <c r="AV424" s="167" t="s">
        <v>76</v>
      </c>
      <c r="AW424" s="167" t="s">
        <v>29</v>
      </c>
      <c r="AX424" s="167" t="s">
        <v>72</v>
      </c>
      <c r="AY424" s="169" t="s">
        <v>176</v>
      </c>
    </row>
    <row r="425" spans="2:51" s="167" customFormat="1" ht="12">
      <c r="B425" s="168"/>
      <c r="D425" s="105" t="s">
        <v>186</v>
      </c>
      <c r="E425" s="169" t="s">
        <v>1</v>
      </c>
      <c r="F425" s="170" t="s">
        <v>1710</v>
      </c>
      <c r="H425" s="169" t="s">
        <v>1</v>
      </c>
      <c r="L425" s="168"/>
      <c r="M425" s="171"/>
      <c r="N425" s="172"/>
      <c r="O425" s="172"/>
      <c r="P425" s="172"/>
      <c r="Q425" s="172"/>
      <c r="R425" s="172"/>
      <c r="S425" s="172"/>
      <c r="T425" s="173"/>
      <c r="AT425" s="169" t="s">
        <v>186</v>
      </c>
      <c r="AU425" s="169" t="s">
        <v>80</v>
      </c>
      <c r="AV425" s="167" t="s">
        <v>76</v>
      </c>
      <c r="AW425" s="167" t="s">
        <v>29</v>
      </c>
      <c r="AX425" s="167" t="s">
        <v>72</v>
      </c>
      <c r="AY425" s="169" t="s">
        <v>176</v>
      </c>
    </row>
    <row r="426" spans="2:51" s="174" customFormat="1" ht="12">
      <c r="B426" s="175"/>
      <c r="D426" s="105" t="s">
        <v>186</v>
      </c>
      <c r="E426" s="176" t="s">
        <v>1</v>
      </c>
      <c r="F426" s="177" t="s">
        <v>1711</v>
      </c>
      <c r="H426" s="178">
        <v>0.4</v>
      </c>
      <c r="L426" s="175"/>
      <c r="M426" s="179"/>
      <c r="N426" s="180"/>
      <c r="O426" s="180"/>
      <c r="P426" s="180"/>
      <c r="Q426" s="180"/>
      <c r="R426" s="180"/>
      <c r="S426" s="180"/>
      <c r="T426" s="181"/>
      <c r="AT426" s="176" t="s">
        <v>186</v>
      </c>
      <c r="AU426" s="176" t="s">
        <v>80</v>
      </c>
      <c r="AV426" s="174" t="s">
        <v>80</v>
      </c>
      <c r="AW426" s="174" t="s">
        <v>29</v>
      </c>
      <c r="AX426" s="174" t="s">
        <v>72</v>
      </c>
      <c r="AY426" s="176" t="s">
        <v>176</v>
      </c>
    </row>
    <row r="427" spans="2:51" s="182" customFormat="1" ht="12">
      <c r="B427" s="183"/>
      <c r="D427" s="105" t="s">
        <v>186</v>
      </c>
      <c r="E427" s="184" t="s">
        <v>1</v>
      </c>
      <c r="F427" s="185" t="s">
        <v>191</v>
      </c>
      <c r="H427" s="186">
        <v>0.4</v>
      </c>
      <c r="L427" s="183"/>
      <c r="M427" s="187"/>
      <c r="N427" s="188"/>
      <c r="O427" s="188"/>
      <c r="P427" s="188"/>
      <c r="Q427" s="188"/>
      <c r="R427" s="188"/>
      <c r="S427" s="188"/>
      <c r="T427" s="189"/>
      <c r="AT427" s="184" t="s">
        <v>186</v>
      </c>
      <c r="AU427" s="184" t="s">
        <v>80</v>
      </c>
      <c r="AV427" s="182" t="s">
        <v>86</v>
      </c>
      <c r="AW427" s="182" t="s">
        <v>29</v>
      </c>
      <c r="AX427" s="182" t="s">
        <v>76</v>
      </c>
      <c r="AY427" s="184" t="s">
        <v>176</v>
      </c>
    </row>
    <row r="428" spans="1:65" s="15" customFormat="1" ht="24.2" customHeight="1">
      <c r="A428" s="12"/>
      <c r="B428" s="13"/>
      <c r="C428" s="92" t="s">
        <v>385</v>
      </c>
      <c r="D428" s="92" t="s">
        <v>178</v>
      </c>
      <c r="E428" s="93" t="s">
        <v>1712</v>
      </c>
      <c r="F428" s="94" t="s">
        <v>1713</v>
      </c>
      <c r="G428" s="95" t="s">
        <v>259</v>
      </c>
      <c r="H428" s="96">
        <v>17</v>
      </c>
      <c r="I428" s="1">
        <v>0</v>
      </c>
      <c r="J428" s="97">
        <f>ROUND(I428*H428,2)</f>
        <v>0</v>
      </c>
      <c r="K428" s="94" t="s">
        <v>182</v>
      </c>
      <c r="L428" s="13"/>
      <c r="M428" s="98" t="s">
        <v>1</v>
      </c>
      <c r="N428" s="99" t="s">
        <v>37</v>
      </c>
      <c r="O428" s="100"/>
      <c r="P428" s="101">
        <f>O428*H428</f>
        <v>0</v>
      </c>
      <c r="Q428" s="101">
        <v>0</v>
      </c>
      <c r="R428" s="101">
        <f>Q428*H428</f>
        <v>0</v>
      </c>
      <c r="S428" s="101">
        <v>0</v>
      </c>
      <c r="T428" s="102">
        <f>S428*H428</f>
        <v>0</v>
      </c>
      <c r="U428" s="12"/>
      <c r="V428" s="12"/>
      <c r="W428" s="12"/>
      <c r="X428" s="12"/>
      <c r="Y428" s="12"/>
      <c r="Z428" s="12"/>
      <c r="AA428" s="12"/>
      <c r="AB428" s="12"/>
      <c r="AC428" s="12"/>
      <c r="AD428" s="12"/>
      <c r="AE428" s="12"/>
      <c r="AR428" s="103" t="s">
        <v>86</v>
      </c>
      <c r="AT428" s="103" t="s">
        <v>178</v>
      </c>
      <c r="AU428" s="103" t="s">
        <v>80</v>
      </c>
      <c r="AY428" s="5" t="s">
        <v>176</v>
      </c>
      <c r="BE428" s="104">
        <f>IF(N428="základní",J428,0)</f>
        <v>0</v>
      </c>
      <c r="BF428" s="104">
        <f>IF(N428="snížená",J428,0)</f>
        <v>0</v>
      </c>
      <c r="BG428" s="104">
        <f>IF(N428="zákl. přenesená",J428,0)</f>
        <v>0</v>
      </c>
      <c r="BH428" s="104">
        <f>IF(N428="sníž. přenesená",J428,0)</f>
        <v>0</v>
      </c>
      <c r="BI428" s="104">
        <f>IF(N428="nulová",J428,0)</f>
        <v>0</v>
      </c>
      <c r="BJ428" s="5" t="s">
        <v>76</v>
      </c>
      <c r="BK428" s="104">
        <f>ROUND(I428*H428,2)</f>
        <v>0</v>
      </c>
      <c r="BL428" s="5" t="s">
        <v>86</v>
      </c>
      <c r="BM428" s="103" t="s">
        <v>599</v>
      </c>
    </row>
    <row r="429" spans="2:51" s="167" customFormat="1" ht="12">
      <c r="B429" s="168"/>
      <c r="D429" s="105" t="s">
        <v>186</v>
      </c>
      <c r="E429" s="169" t="s">
        <v>1</v>
      </c>
      <c r="F429" s="170" t="s">
        <v>279</v>
      </c>
      <c r="H429" s="169" t="s">
        <v>1</v>
      </c>
      <c r="L429" s="168"/>
      <c r="M429" s="171"/>
      <c r="N429" s="172"/>
      <c r="O429" s="172"/>
      <c r="P429" s="172"/>
      <c r="Q429" s="172"/>
      <c r="R429" s="172"/>
      <c r="S429" s="172"/>
      <c r="T429" s="173"/>
      <c r="AT429" s="169" t="s">
        <v>186</v>
      </c>
      <c r="AU429" s="169" t="s">
        <v>80</v>
      </c>
      <c r="AV429" s="167" t="s">
        <v>76</v>
      </c>
      <c r="AW429" s="167" t="s">
        <v>29</v>
      </c>
      <c r="AX429" s="167" t="s">
        <v>72</v>
      </c>
      <c r="AY429" s="169" t="s">
        <v>176</v>
      </c>
    </row>
    <row r="430" spans="2:51" s="174" customFormat="1" ht="12">
      <c r="B430" s="175"/>
      <c r="D430" s="105" t="s">
        <v>186</v>
      </c>
      <c r="E430" s="176" t="s">
        <v>1</v>
      </c>
      <c r="F430" s="177" t="s">
        <v>1714</v>
      </c>
      <c r="H430" s="178">
        <v>2</v>
      </c>
      <c r="L430" s="175"/>
      <c r="M430" s="179"/>
      <c r="N430" s="180"/>
      <c r="O430" s="180"/>
      <c r="P430" s="180"/>
      <c r="Q430" s="180"/>
      <c r="R430" s="180"/>
      <c r="S430" s="180"/>
      <c r="T430" s="181"/>
      <c r="AT430" s="176" t="s">
        <v>186</v>
      </c>
      <c r="AU430" s="176" t="s">
        <v>80</v>
      </c>
      <c r="AV430" s="174" t="s">
        <v>80</v>
      </c>
      <c r="AW430" s="174" t="s">
        <v>29</v>
      </c>
      <c r="AX430" s="174" t="s">
        <v>72</v>
      </c>
      <c r="AY430" s="176" t="s">
        <v>176</v>
      </c>
    </row>
    <row r="431" spans="2:51" s="174" customFormat="1" ht="12">
      <c r="B431" s="175"/>
      <c r="D431" s="105" t="s">
        <v>186</v>
      </c>
      <c r="E431" s="176" t="s">
        <v>1</v>
      </c>
      <c r="F431" s="177" t="s">
        <v>1715</v>
      </c>
      <c r="H431" s="178">
        <v>15</v>
      </c>
      <c r="L431" s="175"/>
      <c r="M431" s="179"/>
      <c r="N431" s="180"/>
      <c r="O431" s="180"/>
      <c r="P431" s="180"/>
      <c r="Q431" s="180"/>
      <c r="R431" s="180"/>
      <c r="S431" s="180"/>
      <c r="T431" s="181"/>
      <c r="AT431" s="176" t="s">
        <v>186</v>
      </c>
      <c r="AU431" s="176" t="s">
        <v>80</v>
      </c>
      <c r="AV431" s="174" t="s">
        <v>80</v>
      </c>
      <c r="AW431" s="174" t="s">
        <v>29</v>
      </c>
      <c r="AX431" s="174" t="s">
        <v>72</v>
      </c>
      <c r="AY431" s="176" t="s">
        <v>176</v>
      </c>
    </row>
    <row r="432" spans="2:51" s="182" customFormat="1" ht="12">
      <c r="B432" s="183"/>
      <c r="D432" s="105" t="s">
        <v>186</v>
      </c>
      <c r="E432" s="184" t="s">
        <v>1</v>
      </c>
      <c r="F432" s="185" t="s">
        <v>191</v>
      </c>
      <c r="H432" s="186">
        <v>17</v>
      </c>
      <c r="L432" s="183"/>
      <c r="M432" s="187"/>
      <c r="N432" s="188"/>
      <c r="O432" s="188"/>
      <c r="P432" s="188"/>
      <c r="Q432" s="188"/>
      <c r="R432" s="188"/>
      <c r="S432" s="188"/>
      <c r="T432" s="189"/>
      <c r="AT432" s="184" t="s">
        <v>186</v>
      </c>
      <c r="AU432" s="184" t="s">
        <v>80</v>
      </c>
      <c r="AV432" s="182" t="s">
        <v>86</v>
      </c>
      <c r="AW432" s="182" t="s">
        <v>29</v>
      </c>
      <c r="AX432" s="182" t="s">
        <v>76</v>
      </c>
      <c r="AY432" s="184" t="s">
        <v>176</v>
      </c>
    </row>
    <row r="433" spans="1:65" s="15" customFormat="1" ht="24.2" customHeight="1">
      <c r="A433" s="12"/>
      <c r="B433" s="13"/>
      <c r="C433" s="92" t="s">
        <v>609</v>
      </c>
      <c r="D433" s="92" t="s">
        <v>178</v>
      </c>
      <c r="E433" s="93" t="s">
        <v>1716</v>
      </c>
      <c r="F433" s="94" t="s">
        <v>1717</v>
      </c>
      <c r="G433" s="95" t="s">
        <v>328</v>
      </c>
      <c r="H433" s="96">
        <v>2.8</v>
      </c>
      <c r="I433" s="1">
        <v>0</v>
      </c>
      <c r="J433" s="97">
        <f>ROUND(I433*H433,2)</f>
        <v>0</v>
      </c>
      <c r="K433" s="94" t="s">
        <v>182</v>
      </c>
      <c r="L433" s="13"/>
      <c r="M433" s="98" t="s">
        <v>1</v>
      </c>
      <c r="N433" s="99" t="s">
        <v>37</v>
      </c>
      <c r="O433" s="100"/>
      <c r="P433" s="101">
        <f>O433*H433</f>
        <v>0</v>
      </c>
      <c r="Q433" s="101">
        <v>0</v>
      </c>
      <c r="R433" s="101">
        <f>Q433*H433</f>
        <v>0</v>
      </c>
      <c r="S433" s="101">
        <v>0</v>
      </c>
      <c r="T433" s="102">
        <f>S433*H433</f>
        <v>0</v>
      </c>
      <c r="U433" s="12"/>
      <c r="V433" s="12"/>
      <c r="W433" s="12"/>
      <c r="X433" s="12"/>
      <c r="Y433" s="12"/>
      <c r="Z433" s="12"/>
      <c r="AA433" s="12"/>
      <c r="AB433" s="12"/>
      <c r="AC433" s="12"/>
      <c r="AD433" s="12"/>
      <c r="AE433" s="12"/>
      <c r="AR433" s="103" t="s">
        <v>86</v>
      </c>
      <c r="AT433" s="103" t="s">
        <v>178</v>
      </c>
      <c r="AU433" s="103" t="s">
        <v>80</v>
      </c>
      <c r="AY433" s="5" t="s">
        <v>176</v>
      </c>
      <c r="BE433" s="104">
        <f>IF(N433="základní",J433,0)</f>
        <v>0</v>
      </c>
      <c r="BF433" s="104">
        <f>IF(N433="snížená",J433,0)</f>
        <v>0</v>
      </c>
      <c r="BG433" s="104">
        <f>IF(N433="zákl. přenesená",J433,0)</f>
        <v>0</v>
      </c>
      <c r="BH433" s="104">
        <f>IF(N433="sníž. přenesená",J433,0)</f>
        <v>0</v>
      </c>
      <c r="BI433" s="104">
        <f>IF(N433="nulová",J433,0)</f>
        <v>0</v>
      </c>
      <c r="BJ433" s="5" t="s">
        <v>76</v>
      </c>
      <c r="BK433" s="104">
        <f>ROUND(I433*H433,2)</f>
        <v>0</v>
      </c>
      <c r="BL433" s="5" t="s">
        <v>86</v>
      </c>
      <c r="BM433" s="103" t="s">
        <v>612</v>
      </c>
    </row>
    <row r="434" spans="2:51" s="167" customFormat="1" ht="12">
      <c r="B434" s="168"/>
      <c r="D434" s="105" t="s">
        <v>186</v>
      </c>
      <c r="E434" s="169" t="s">
        <v>1</v>
      </c>
      <c r="F434" s="170" t="s">
        <v>197</v>
      </c>
      <c r="H434" s="169" t="s">
        <v>1</v>
      </c>
      <c r="L434" s="168"/>
      <c r="M434" s="171"/>
      <c r="N434" s="172"/>
      <c r="O434" s="172"/>
      <c r="P434" s="172"/>
      <c r="Q434" s="172"/>
      <c r="R434" s="172"/>
      <c r="S434" s="172"/>
      <c r="T434" s="173"/>
      <c r="AT434" s="169" t="s">
        <v>186</v>
      </c>
      <c r="AU434" s="169" t="s">
        <v>80</v>
      </c>
      <c r="AV434" s="167" t="s">
        <v>76</v>
      </c>
      <c r="AW434" s="167" t="s">
        <v>29</v>
      </c>
      <c r="AX434" s="167" t="s">
        <v>72</v>
      </c>
      <c r="AY434" s="169" t="s">
        <v>176</v>
      </c>
    </row>
    <row r="435" spans="2:51" s="167" customFormat="1" ht="12">
      <c r="B435" s="168"/>
      <c r="D435" s="105" t="s">
        <v>186</v>
      </c>
      <c r="E435" s="169" t="s">
        <v>1</v>
      </c>
      <c r="F435" s="170" t="s">
        <v>1718</v>
      </c>
      <c r="H435" s="169" t="s">
        <v>1</v>
      </c>
      <c r="L435" s="168"/>
      <c r="M435" s="171"/>
      <c r="N435" s="172"/>
      <c r="O435" s="172"/>
      <c r="P435" s="172"/>
      <c r="Q435" s="172"/>
      <c r="R435" s="172"/>
      <c r="S435" s="172"/>
      <c r="T435" s="173"/>
      <c r="AT435" s="169" t="s">
        <v>186</v>
      </c>
      <c r="AU435" s="169" t="s">
        <v>80</v>
      </c>
      <c r="AV435" s="167" t="s">
        <v>76</v>
      </c>
      <c r="AW435" s="167" t="s">
        <v>29</v>
      </c>
      <c r="AX435" s="167" t="s">
        <v>72</v>
      </c>
      <c r="AY435" s="169" t="s">
        <v>176</v>
      </c>
    </row>
    <row r="436" spans="2:51" s="174" customFormat="1" ht="12">
      <c r="B436" s="175"/>
      <c r="D436" s="105" t="s">
        <v>186</v>
      </c>
      <c r="E436" s="176" t="s">
        <v>1</v>
      </c>
      <c r="F436" s="177" t="s">
        <v>1719</v>
      </c>
      <c r="H436" s="178">
        <v>2.8</v>
      </c>
      <c r="L436" s="175"/>
      <c r="M436" s="179"/>
      <c r="N436" s="180"/>
      <c r="O436" s="180"/>
      <c r="P436" s="180"/>
      <c r="Q436" s="180"/>
      <c r="R436" s="180"/>
      <c r="S436" s="180"/>
      <c r="T436" s="181"/>
      <c r="AT436" s="176" t="s">
        <v>186</v>
      </c>
      <c r="AU436" s="176" t="s">
        <v>80</v>
      </c>
      <c r="AV436" s="174" t="s">
        <v>80</v>
      </c>
      <c r="AW436" s="174" t="s">
        <v>29</v>
      </c>
      <c r="AX436" s="174" t="s">
        <v>72</v>
      </c>
      <c r="AY436" s="176" t="s">
        <v>176</v>
      </c>
    </row>
    <row r="437" spans="2:51" s="182" customFormat="1" ht="12">
      <c r="B437" s="183"/>
      <c r="D437" s="105" t="s">
        <v>186</v>
      </c>
      <c r="E437" s="184" t="s">
        <v>1</v>
      </c>
      <c r="F437" s="185" t="s">
        <v>191</v>
      </c>
      <c r="H437" s="186">
        <v>2.8</v>
      </c>
      <c r="L437" s="183"/>
      <c r="M437" s="187"/>
      <c r="N437" s="188"/>
      <c r="O437" s="188"/>
      <c r="P437" s="188"/>
      <c r="Q437" s="188"/>
      <c r="R437" s="188"/>
      <c r="S437" s="188"/>
      <c r="T437" s="189"/>
      <c r="AT437" s="184" t="s">
        <v>186</v>
      </c>
      <c r="AU437" s="184" t="s">
        <v>80</v>
      </c>
      <c r="AV437" s="182" t="s">
        <v>86</v>
      </c>
      <c r="AW437" s="182" t="s">
        <v>29</v>
      </c>
      <c r="AX437" s="182" t="s">
        <v>76</v>
      </c>
      <c r="AY437" s="184" t="s">
        <v>176</v>
      </c>
    </row>
    <row r="438" spans="1:65" s="15" customFormat="1" ht="24.2" customHeight="1">
      <c r="A438" s="12"/>
      <c r="B438" s="13"/>
      <c r="C438" s="92" t="s">
        <v>388</v>
      </c>
      <c r="D438" s="92" t="s">
        <v>178</v>
      </c>
      <c r="E438" s="93" t="s">
        <v>1720</v>
      </c>
      <c r="F438" s="94" t="s">
        <v>1721</v>
      </c>
      <c r="G438" s="95" t="s">
        <v>328</v>
      </c>
      <c r="H438" s="96">
        <v>0.05</v>
      </c>
      <c r="I438" s="1">
        <v>0</v>
      </c>
      <c r="J438" s="97">
        <f>ROUND(I438*H438,2)</f>
        <v>0</v>
      </c>
      <c r="K438" s="94" t="s">
        <v>182</v>
      </c>
      <c r="L438" s="13"/>
      <c r="M438" s="98" t="s">
        <v>1</v>
      </c>
      <c r="N438" s="99" t="s">
        <v>37</v>
      </c>
      <c r="O438" s="100"/>
      <c r="P438" s="101">
        <f>O438*H438</f>
        <v>0</v>
      </c>
      <c r="Q438" s="101">
        <v>0</v>
      </c>
      <c r="R438" s="101">
        <f>Q438*H438</f>
        <v>0</v>
      </c>
      <c r="S438" s="101">
        <v>0</v>
      </c>
      <c r="T438" s="102">
        <f>S438*H438</f>
        <v>0</v>
      </c>
      <c r="U438" s="12"/>
      <c r="V438" s="12"/>
      <c r="W438" s="12"/>
      <c r="X438" s="12"/>
      <c r="Y438" s="12"/>
      <c r="Z438" s="12"/>
      <c r="AA438" s="12"/>
      <c r="AB438" s="12"/>
      <c r="AC438" s="12"/>
      <c r="AD438" s="12"/>
      <c r="AE438" s="12"/>
      <c r="AR438" s="103" t="s">
        <v>86</v>
      </c>
      <c r="AT438" s="103" t="s">
        <v>178</v>
      </c>
      <c r="AU438" s="103" t="s">
        <v>80</v>
      </c>
      <c r="AY438" s="5" t="s">
        <v>176</v>
      </c>
      <c r="BE438" s="104">
        <f>IF(N438="základní",J438,0)</f>
        <v>0</v>
      </c>
      <c r="BF438" s="104">
        <f>IF(N438="snížená",J438,0)</f>
        <v>0</v>
      </c>
      <c r="BG438" s="104">
        <f>IF(N438="zákl. přenesená",J438,0)</f>
        <v>0</v>
      </c>
      <c r="BH438" s="104">
        <f>IF(N438="sníž. přenesená",J438,0)</f>
        <v>0</v>
      </c>
      <c r="BI438" s="104">
        <f>IF(N438="nulová",J438,0)</f>
        <v>0</v>
      </c>
      <c r="BJ438" s="5" t="s">
        <v>76</v>
      </c>
      <c r="BK438" s="104">
        <f>ROUND(I438*H438,2)</f>
        <v>0</v>
      </c>
      <c r="BL438" s="5" t="s">
        <v>86</v>
      </c>
      <c r="BM438" s="103" t="s">
        <v>615</v>
      </c>
    </row>
    <row r="439" spans="2:51" s="167" customFormat="1" ht="12">
      <c r="B439" s="168"/>
      <c r="D439" s="105" t="s">
        <v>186</v>
      </c>
      <c r="E439" s="169" t="s">
        <v>1</v>
      </c>
      <c r="F439" s="170" t="s">
        <v>197</v>
      </c>
      <c r="H439" s="169" t="s">
        <v>1</v>
      </c>
      <c r="L439" s="168"/>
      <c r="M439" s="171"/>
      <c r="N439" s="172"/>
      <c r="O439" s="172"/>
      <c r="P439" s="172"/>
      <c r="Q439" s="172"/>
      <c r="R439" s="172"/>
      <c r="S439" s="172"/>
      <c r="T439" s="173"/>
      <c r="AT439" s="169" t="s">
        <v>186</v>
      </c>
      <c r="AU439" s="169" t="s">
        <v>80</v>
      </c>
      <c r="AV439" s="167" t="s">
        <v>76</v>
      </c>
      <c r="AW439" s="167" t="s">
        <v>29</v>
      </c>
      <c r="AX439" s="167" t="s">
        <v>72</v>
      </c>
      <c r="AY439" s="169" t="s">
        <v>176</v>
      </c>
    </row>
    <row r="440" spans="2:51" s="174" customFormat="1" ht="12">
      <c r="B440" s="175"/>
      <c r="D440" s="105" t="s">
        <v>186</v>
      </c>
      <c r="E440" s="176" t="s">
        <v>1</v>
      </c>
      <c r="F440" s="177" t="s">
        <v>1722</v>
      </c>
      <c r="H440" s="178">
        <v>0.05</v>
      </c>
      <c r="L440" s="175"/>
      <c r="M440" s="179"/>
      <c r="N440" s="180"/>
      <c r="O440" s="180"/>
      <c r="P440" s="180"/>
      <c r="Q440" s="180"/>
      <c r="R440" s="180"/>
      <c r="S440" s="180"/>
      <c r="T440" s="181"/>
      <c r="AT440" s="176" t="s">
        <v>186</v>
      </c>
      <c r="AU440" s="176" t="s">
        <v>80</v>
      </c>
      <c r="AV440" s="174" t="s">
        <v>80</v>
      </c>
      <c r="AW440" s="174" t="s">
        <v>29</v>
      </c>
      <c r="AX440" s="174" t="s">
        <v>72</v>
      </c>
      <c r="AY440" s="176" t="s">
        <v>176</v>
      </c>
    </row>
    <row r="441" spans="2:51" s="182" customFormat="1" ht="12">
      <c r="B441" s="183"/>
      <c r="D441" s="105" t="s">
        <v>186</v>
      </c>
      <c r="E441" s="184" t="s">
        <v>1</v>
      </c>
      <c r="F441" s="185" t="s">
        <v>191</v>
      </c>
      <c r="H441" s="186">
        <v>0.05</v>
      </c>
      <c r="L441" s="183"/>
      <c r="M441" s="187"/>
      <c r="N441" s="188"/>
      <c r="O441" s="188"/>
      <c r="P441" s="188"/>
      <c r="Q441" s="188"/>
      <c r="R441" s="188"/>
      <c r="S441" s="188"/>
      <c r="T441" s="189"/>
      <c r="AT441" s="184" t="s">
        <v>186</v>
      </c>
      <c r="AU441" s="184" t="s">
        <v>80</v>
      </c>
      <c r="AV441" s="182" t="s">
        <v>86</v>
      </c>
      <c r="AW441" s="182" t="s">
        <v>29</v>
      </c>
      <c r="AX441" s="182" t="s">
        <v>76</v>
      </c>
      <c r="AY441" s="184" t="s">
        <v>176</v>
      </c>
    </row>
    <row r="442" spans="1:65" s="15" customFormat="1" ht="24.2" customHeight="1">
      <c r="A442" s="12"/>
      <c r="B442" s="13"/>
      <c r="C442" s="92" t="s">
        <v>623</v>
      </c>
      <c r="D442" s="92" t="s">
        <v>178</v>
      </c>
      <c r="E442" s="93" t="s">
        <v>1723</v>
      </c>
      <c r="F442" s="94" t="s">
        <v>1724</v>
      </c>
      <c r="G442" s="95" t="s">
        <v>328</v>
      </c>
      <c r="H442" s="96">
        <v>0.6</v>
      </c>
      <c r="I442" s="1">
        <v>0</v>
      </c>
      <c r="J442" s="97">
        <f>ROUND(I442*H442,2)</f>
        <v>0</v>
      </c>
      <c r="K442" s="94" t="s">
        <v>182</v>
      </c>
      <c r="L442" s="13"/>
      <c r="M442" s="98" t="s">
        <v>1</v>
      </c>
      <c r="N442" s="99" t="s">
        <v>37</v>
      </c>
      <c r="O442" s="100"/>
      <c r="P442" s="101">
        <f>O442*H442</f>
        <v>0</v>
      </c>
      <c r="Q442" s="101">
        <v>0</v>
      </c>
      <c r="R442" s="101">
        <f>Q442*H442</f>
        <v>0</v>
      </c>
      <c r="S442" s="101">
        <v>0</v>
      </c>
      <c r="T442" s="102">
        <f>S442*H442</f>
        <v>0</v>
      </c>
      <c r="U442" s="12"/>
      <c r="V442" s="12"/>
      <c r="W442" s="12"/>
      <c r="X442" s="12"/>
      <c r="Y442" s="12"/>
      <c r="Z442" s="12"/>
      <c r="AA442" s="12"/>
      <c r="AB442" s="12"/>
      <c r="AC442" s="12"/>
      <c r="AD442" s="12"/>
      <c r="AE442" s="12"/>
      <c r="AR442" s="103" t="s">
        <v>86</v>
      </c>
      <c r="AT442" s="103" t="s">
        <v>178</v>
      </c>
      <c r="AU442" s="103" t="s">
        <v>80</v>
      </c>
      <c r="AY442" s="5" t="s">
        <v>176</v>
      </c>
      <c r="BE442" s="104">
        <f>IF(N442="základní",J442,0)</f>
        <v>0</v>
      </c>
      <c r="BF442" s="104">
        <f>IF(N442="snížená",J442,0)</f>
        <v>0</v>
      </c>
      <c r="BG442" s="104">
        <f>IF(N442="zákl. přenesená",J442,0)</f>
        <v>0</v>
      </c>
      <c r="BH442" s="104">
        <f>IF(N442="sníž. přenesená",J442,0)</f>
        <v>0</v>
      </c>
      <c r="BI442" s="104">
        <f>IF(N442="nulová",J442,0)</f>
        <v>0</v>
      </c>
      <c r="BJ442" s="5" t="s">
        <v>76</v>
      </c>
      <c r="BK442" s="104">
        <f>ROUND(I442*H442,2)</f>
        <v>0</v>
      </c>
      <c r="BL442" s="5" t="s">
        <v>86</v>
      </c>
      <c r="BM442" s="103" t="s">
        <v>626</v>
      </c>
    </row>
    <row r="443" spans="2:51" s="167" customFormat="1" ht="12">
      <c r="B443" s="168"/>
      <c r="D443" s="105" t="s">
        <v>186</v>
      </c>
      <c r="E443" s="169" t="s">
        <v>1</v>
      </c>
      <c r="F443" s="170" t="s">
        <v>279</v>
      </c>
      <c r="H443" s="169" t="s">
        <v>1</v>
      </c>
      <c r="L443" s="168"/>
      <c r="M443" s="171"/>
      <c r="N443" s="172"/>
      <c r="O443" s="172"/>
      <c r="P443" s="172"/>
      <c r="Q443" s="172"/>
      <c r="R443" s="172"/>
      <c r="S443" s="172"/>
      <c r="T443" s="173"/>
      <c r="AT443" s="169" t="s">
        <v>186</v>
      </c>
      <c r="AU443" s="169" t="s">
        <v>80</v>
      </c>
      <c r="AV443" s="167" t="s">
        <v>76</v>
      </c>
      <c r="AW443" s="167" t="s">
        <v>29</v>
      </c>
      <c r="AX443" s="167" t="s">
        <v>72</v>
      </c>
      <c r="AY443" s="169" t="s">
        <v>176</v>
      </c>
    </row>
    <row r="444" spans="2:51" s="174" customFormat="1" ht="12">
      <c r="B444" s="175"/>
      <c r="D444" s="105" t="s">
        <v>186</v>
      </c>
      <c r="E444" s="176" t="s">
        <v>1</v>
      </c>
      <c r="F444" s="177" t="s">
        <v>1725</v>
      </c>
      <c r="H444" s="178">
        <v>0.15</v>
      </c>
      <c r="L444" s="175"/>
      <c r="M444" s="179"/>
      <c r="N444" s="180"/>
      <c r="O444" s="180"/>
      <c r="P444" s="180"/>
      <c r="Q444" s="180"/>
      <c r="R444" s="180"/>
      <c r="S444" s="180"/>
      <c r="T444" s="181"/>
      <c r="AT444" s="176" t="s">
        <v>186</v>
      </c>
      <c r="AU444" s="176" t="s">
        <v>80</v>
      </c>
      <c r="AV444" s="174" t="s">
        <v>80</v>
      </c>
      <c r="AW444" s="174" t="s">
        <v>29</v>
      </c>
      <c r="AX444" s="174" t="s">
        <v>72</v>
      </c>
      <c r="AY444" s="176" t="s">
        <v>176</v>
      </c>
    </row>
    <row r="445" spans="2:51" s="174" customFormat="1" ht="12">
      <c r="B445" s="175"/>
      <c r="D445" s="105" t="s">
        <v>186</v>
      </c>
      <c r="E445" s="176" t="s">
        <v>1</v>
      </c>
      <c r="F445" s="177" t="s">
        <v>1726</v>
      </c>
      <c r="H445" s="178">
        <v>0.45</v>
      </c>
      <c r="L445" s="175"/>
      <c r="M445" s="179"/>
      <c r="N445" s="180"/>
      <c r="O445" s="180"/>
      <c r="P445" s="180"/>
      <c r="Q445" s="180"/>
      <c r="R445" s="180"/>
      <c r="S445" s="180"/>
      <c r="T445" s="181"/>
      <c r="AT445" s="176" t="s">
        <v>186</v>
      </c>
      <c r="AU445" s="176" t="s">
        <v>80</v>
      </c>
      <c r="AV445" s="174" t="s">
        <v>80</v>
      </c>
      <c r="AW445" s="174" t="s">
        <v>29</v>
      </c>
      <c r="AX445" s="174" t="s">
        <v>72</v>
      </c>
      <c r="AY445" s="176" t="s">
        <v>176</v>
      </c>
    </row>
    <row r="446" spans="2:51" s="182" customFormat="1" ht="12">
      <c r="B446" s="183"/>
      <c r="D446" s="105" t="s">
        <v>186</v>
      </c>
      <c r="E446" s="184" t="s">
        <v>1</v>
      </c>
      <c r="F446" s="185" t="s">
        <v>191</v>
      </c>
      <c r="H446" s="186">
        <v>0.6</v>
      </c>
      <c r="L446" s="183"/>
      <c r="M446" s="187"/>
      <c r="N446" s="188"/>
      <c r="O446" s="188"/>
      <c r="P446" s="188"/>
      <c r="Q446" s="188"/>
      <c r="R446" s="188"/>
      <c r="S446" s="188"/>
      <c r="T446" s="189"/>
      <c r="AT446" s="184" t="s">
        <v>186</v>
      </c>
      <c r="AU446" s="184" t="s">
        <v>80</v>
      </c>
      <c r="AV446" s="182" t="s">
        <v>86</v>
      </c>
      <c r="AW446" s="182" t="s">
        <v>29</v>
      </c>
      <c r="AX446" s="182" t="s">
        <v>76</v>
      </c>
      <c r="AY446" s="184" t="s">
        <v>176</v>
      </c>
    </row>
    <row r="447" spans="1:65" s="15" customFormat="1" ht="24.2" customHeight="1">
      <c r="A447" s="12"/>
      <c r="B447" s="13"/>
      <c r="C447" s="92" t="s">
        <v>393</v>
      </c>
      <c r="D447" s="92" t="s">
        <v>178</v>
      </c>
      <c r="E447" s="93" t="s">
        <v>1727</v>
      </c>
      <c r="F447" s="94" t="s">
        <v>1728</v>
      </c>
      <c r="G447" s="95" t="s">
        <v>328</v>
      </c>
      <c r="H447" s="96">
        <v>3.65</v>
      </c>
      <c r="I447" s="1">
        <v>0</v>
      </c>
      <c r="J447" s="97">
        <f>ROUND(I447*H447,2)</f>
        <v>0</v>
      </c>
      <c r="K447" s="94" t="s">
        <v>182</v>
      </c>
      <c r="L447" s="13"/>
      <c r="M447" s="98" t="s">
        <v>1</v>
      </c>
      <c r="N447" s="99" t="s">
        <v>37</v>
      </c>
      <c r="O447" s="100"/>
      <c r="P447" s="101">
        <f>O447*H447</f>
        <v>0</v>
      </c>
      <c r="Q447" s="101">
        <v>0</v>
      </c>
      <c r="R447" s="101">
        <f>Q447*H447</f>
        <v>0</v>
      </c>
      <c r="S447" s="101">
        <v>0</v>
      </c>
      <c r="T447" s="102">
        <f>S447*H447</f>
        <v>0</v>
      </c>
      <c r="U447" s="12"/>
      <c r="V447" s="12"/>
      <c r="W447" s="12"/>
      <c r="X447" s="12"/>
      <c r="Y447" s="12"/>
      <c r="Z447" s="12"/>
      <c r="AA447" s="12"/>
      <c r="AB447" s="12"/>
      <c r="AC447" s="12"/>
      <c r="AD447" s="12"/>
      <c r="AE447" s="12"/>
      <c r="AR447" s="103" t="s">
        <v>86</v>
      </c>
      <c r="AT447" s="103" t="s">
        <v>178</v>
      </c>
      <c r="AU447" s="103" t="s">
        <v>80</v>
      </c>
      <c r="AY447" s="5" t="s">
        <v>176</v>
      </c>
      <c r="BE447" s="104">
        <f>IF(N447="základní",J447,0)</f>
        <v>0</v>
      </c>
      <c r="BF447" s="104">
        <f>IF(N447="snížená",J447,0)</f>
        <v>0</v>
      </c>
      <c r="BG447" s="104">
        <f>IF(N447="zákl. přenesená",J447,0)</f>
        <v>0</v>
      </c>
      <c r="BH447" s="104">
        <f>IF(N447="sníž. přenesená",J447,0)</f>
        <v>0</v>
      </c>
      <c r="BI447" s="104">
        <f>IF(N447="nulová",J447,0)</f>
        <v>0</v>
      </c>
      <c r="BJ447" s="5" t="s">
        <v>76</v>
      </c>
      <c r="BK447" s="104">
        <f>ROUND(I447*H447,2)</f>
        <v>0</v>
      </c>
      <c r="BL447" s="5" t="s">
        <v>86</v>
      </c>
      <c r="BM447" s="103" t="s">
        <v>629</v>
      </c>
    </row>
    <row r="448" spans="2:51" s="167" customFormat="1" ht="12">
      <c r="B448" s="168"/>
      <c r="D448" s="105" t="s">
        <v>186</v>
      </c>
      <c r="E448" s="169" t="s">
        <v>1</v>
      </c>
      <c r="F448" s="170" t="s">
        <v>279</v>
      </c>
      <c r="H448" s="169" t="s">
        <v>1</v>
      </c>
      <c r="L448" s="168"/>
      <c r="M448" s="171"/>
      <c r="N448" s="172"/>
      <c r="O448" s="172"/>
      <c r="P448" s="172"/>
      <c r="Q448" s="172"/>
      <c r="R448" s="172"/>
      <c r="S448" s="172"/>
      <c r="T448" s="173"/>
      <c r="AT448" s="169" t="s">
        <v>186</v>
      </c>
      <c r="AU448" s="169" t="s">
        <v>80</v>
      </c>
      <c r="AV448" s="167" t="s">
        <v>76</v>
      </c>
      <c r="AW448" s="167" t="s">
        <v>29</v>
      </c>
      <c r="AX448" s="167" t="s">
        <v>72</v>
      </c>
      <c r="AY448" s="169" t="s">
        <v>176</v>
      </c>
    </row>
    <row r="449" spans="2:51" s="174" customFormat="1" ht="12">
      <c r="B449" s="175"/>
      <c r="D449" s="105" t="s">
        <v>186</v>
      </c>
      <c r="E449" s="176" t="s">
        <v>1</v>
      </c>
      <c r="F449" s="177" t="s">
        <v>1729</v>
      </c>
      <c r="H449" s="178">
        <v>0.2</v>
      </c>
      <c r="L449" s="175"/>
      <c r="M449" s="179"/>
      <c r="N449" s="180"/>
      <c r="O449" s="180"/>
      <c r="P449" s="180"/>
      <c r="Q449" s="180"/>
      <c r="R449" s="180"/>
      <c r="S449" s="180"/>
      <c r="T449" s="181"/>
      <c r="AT449" s="176" t="s">
        <v>186</v>
      </c>
      <c r="AU449" s="176" t="s">
        <v>80</v>
      </c>
      <c r="AV449" s="174" t="s">
        <v>80</v>
      </c>
      <c r="AW449" s="174" t="s">
        <v>29</v>
      </c>
      <c r="AX449" s="174" t="s">
        <v>72</v>
      </c>
      <c r="AY449" s="176" t="s">
        <v>176</v>
      </c>
    </row>
    <row r="450" spans="2:51" s="174" customFormat="1" ht="12">
      <c r="B450" s="175"/>
      <c r="D450" s="105" t="s">
        <v>186</v>
      </c>
      <c r="E450" s="176" t="s">
        <v>1</v>
      </c>
      <c r="F450" s="177" t="s">
        <v>1730</v>
      </c>
      <c r="H450" s="178">
        <v>3.45</v>
      </c>
      <c r="L450" s="175"/>
      <c r="M450" s="179"/>
      <c r="N450" s="180"/>
      <c r="O450" s="180"/>
      <c r="P450" s="180"/>
      <c r="Q450" s="180"/>
      <c r="R450" s="180"/>
      <c r="S450" s="180"/>
      <c r="T450" s="181"/>
      <c r="AT450" s="176" t="s">
        <v>186</v>
      </c>
      <c r="AU450" s="176" t="s">
        <v>80</v>
      </c>
      <c r="AV450" s="174" t="s">
        <v>80</v>
      </c>
      <c r="AW450" s="174" t="s">
        <v>29</v>
      </c>
      <c r="AX450" s="174" t="s">
        <v>72</v>
      </c>
      <c r="AY450" s="176" t="s">
        <v>176</v>
      </c>
    </row>
    <row r="451" spans="2:51" s="182" customFormat="1" ht="12">
      <c r="B451" s="183"/>
      <c r="D451" s="105" t="s">
        <v>186</v>
      </c>
      <c r="E451" s="184" t="s">
        <v>1</v>
      </c>
      <c r="F451" s="185" t="s">
        <v>191</v>
      </c>
      <c r="H451" s="186">
        <v>3.6500000000000004</v>
      </c>
      <c r="L451" s="183"/>
      <c r="M451" s="187"/>
      <c r="N451" s="188"/>
      <c r="O451" s="188"/>
      <c r="P451" s="188"/>
      <c r="Q451" s="188"/>
      <c r="R451" s="188"/>
      <c r="S451" s="188"/>
      <c r="T451" s="189"/>
      <c r="AT451" s="184" t="s">
        <v>186</v>
      </c>
      <c r="AU451" s="184" t="s">
        <v>80</v>
      </c>
      <c r="AV451" s="182" t="s">
        <v>86</v>
      </c>
      <c r="AW451" s="182" t="s">
        <v>29</v>
      </c>
      <c r="AX451" s="182" t="s">
        <v>76</v>
      </c>
      <c r="AY451" s="184" t="s">
        <v>176</v>
      </c>
    </row>
    <row r="452" spans="1:65" s="15" customFormat="1" ht="24.2" customHeight="1">
      <c r="A452" s="12"/>
      <c r="B452" s="13"/>
      <c r="C452" s="92" t="s">
        <v>634</v>
      </c>
      <c r="D452" s="92" t="s">
        <v>178</v>
      </c>
      <c r="E452" s="93" t="s">
        <v>1731</v>
      </c>
      <c r="F452" s="94" t="s">
        <v>1732</v>
      </c>
      <c r="G452" s="95" t="s">
        <v>328</v>
      </c>
      <c r="H452" s="96">
        <v>1</v>
      </c>
      <c r="I452" s="1">
        <v>0</v>
      </c>
      <c r="J452" s="97">
        <f>ROUND(I452*H452,2)</f>
        <v>0</v>
      </c>
      <c r="K452" s="94" t="s">
        <v>182</v>
      </c>
      <c r="L452" s="13"/>
      <c r="M452" s="98" t="s">
        <v>1</v>
      </c>
      <c r="N452" s="99" t="s">
        <v>37</v>
      </c>
      <c r="O452" s="100"/>
      <c r="P452" s="101">
        <f>O452*H452</f>
        <v>0</v>
      </c>
      <c r="Q452" s="101">
        <v>0</v>
      </c>
      <c r="R452" s="101">
        <f>Q452*H452</f>
        <v>0</v>
      </c>
      <c r="S452" s="101">
        <v>0</v>
      </c>
      <c r="T452" s="102">
        <f>S452*H452</f>
        <v>0</v>
      </c>
      <c r="U452" s="12"/>
      <c r="V452" s="12"/>
      <c r="W452" s="12"/>
      <c r="X452" s="12"/>
      <c r="Y452" s="12"/>
      <c r="Z452" s="12"/>
      <c r="AA452" s="12"/>
      <c r="AB452" s="12"/>
      <c r="AC452" s="12"/>
      <c r="AD452" s="12"/>
      <c r="AE452" s="12"/>
      <c r="AR452" s="103" t="s">
        <v>86</v>
      </c>
      <c r="AT452" s="103" t="s">
        <v>178</v>
      </c>
      <c r="AU452" s="103" t="s">
        <v>80</v>
      </c>
      <c r="AY452" s="5" t="s">
        <v>176</v>
      </c>
      <c r="BE452" s="104">
        <f>IF(N452="základní",J452,0)</f>
        <v>0</v>
      </c>
      <c r="BF452" s="104">
        <f>IF(N452="snížená",J452,0)</f>
        <v>0</v>
      </c>
      <c r="BG452" s="104">
        <f>IF(N452="zákl. přenesená",J452,0)</f>
        <v>0</v>
      </c>
      <c r="BH452" s="104">
        <f>IF(N452="sníž. přenesená",J452,0)</f>
        <v>0</v>
      </c>
      <c r="BI452" s="104">
        <f>IF(N452="nulová",J452,0)</f>
        <v>0</v>
      </c>
      <c r="BJ452" s="5" t="s">
        <v>76</v>
      </c>
      <c r="BK452" s="104">
        <f>ROUND(I452*H452,2)</f>
        <v>0</v>
      </c>
      <c r="BL452" s="5" t="s">
        <v>86</v>
      </c>
      <c r="BM452" s="103" t="s">
        <v>637</v>
      </c>
    </row>
    <row r="453" spans="2:51" s="167" customFormat="1" ht="12">
      <c r="B453" s="168"/>
      <c r="D453" s="105" t="s">
        <v>186</v>
      </c>
      <c r="E453" s="169" t="s">
        <v>1</v>
      </c>
      <c r="F453" s="170" t="s">
        <v>1733</v>
      </c>
      <c r="H453" s="169" t="s">
        <v>1</v>
      </c>
      <c r="L453" s="168"/>
      <c r="M453" s="171"/>
      <c r="N453" s="172"/>
      <c r="O453" s="172"/>
      <c r="P453" s="172"/>
      <c r="Q453" s="172"/>
      <c r="R453" s="172"/>
      <c r="S453" s="172"/>
      <c r="T453" s="173"/>
      <c r="AT453" s="169" t="s">
        <v>186</v>
      </c>
      <c r="AU453" s="169" t="s">
        <v>80</v>
      </c>
      <c r="AV453" s="167" t="s">
        <v>76</v>
      </c>
      <c r="AW453" s="167" t="s">
        <v>29</v>
      </c>
      <c r="AX453" s="167" t="s">
        <v>72</v>
      </c>
      <c r="AY453" s="169" t="s">
        <v>176</v>
      </c>
    </row>
    <row r="454" spans="2:51" s="174" customFormat="1" ht="12">
      <c r="B454" s="175"/>
      <c r="D454" s="105" t="s">
        <v>186</v>
      </c>
      <c r="E454" s="176" t="s">
        <v>1</v>
      </c>
      <c r="F454" s="177" t="s">
        <v>1734</v>
      </c>
      <c r="H454" s="178">
        <v>0.15</v>
      </c>
      <c r="L454" s="175"/>
      <c r="M454" s="179"/>
      <c r="N454" s="180"/>
      <c r="O454" s="180"/>
      <c r="P454" s="180"/>
      <c r="Q454" s="180"/>
      <c r="R454" s="180"/>
      <c r="S454" s="180"/>
      <c r="T454" s="181"/>
      <c r="AT454" s="176" t="s">
        <v>186</v>
      </c>
      <c r="AU454" s="176" t="s">
        <v>80</v>
      </c>
      <c r="AV454" s="174" t="s">
        <v>80</v>
      </c>
      <c r="AW454" s="174" t="s">
        <v>29</v>
      </c>
      <c r="AX454" s="174" t="s">
        <v>72</v>
      </c>
      <c r="AY454" s="176" t="s">
        <v>176</v>
      </c>
    </row>
    <row r="455" spans="2:51" s="174" customFormat="1" ht="12">
      <c r="B455" s="175"/>
      <c r="D455" s="105" t="s">
        <v>186</v>
      </c>
      <c r="E455" s="176" t="s">
        <v>1</v>
      </c>
      <c r="F455" s="177" t="s">
        <v>1735</v>
      </c>
      <c r="H455" s="178">
        <v>0.05</v>
      </c>
      <c r="L455" s="175"/>
      <c r="M455" s="179"/>
      <c r="N455" s="180"/>
      <c r="O455" s="180"/>
      <c r="P455" s="180"/>
      <c r="Q455" s="180"/>
      <c r="R455" s="180"/>
      <c r="S455" s="180"/>
      <c r="T455" s="181"/>
      <c r="AT455" s="176" t="s">
        <v>186</v>
      </c>
      <c r="AU455" s="176" t="s">
        <v>80</v>
      </c>
      <c r="AV455" s="174" t="s">
        <v>80</v>
      </c>
      <c r="AW455" s="174" t="s">
        <v>29</v>
      </c>
      <c r="AX455" s="174" t="s">
        <v>72</v>
      </c>
      <c r="AY455" s="176" t="s">
        <v>176</v>
      </c>
    </row>
    <row r="456" spans="2:51" s="174" customFormat="1" ht="12">
      <c r="B456" s="175"/>
      <c r="D456" s="105" t="s">
        <v>186</v>
      </c>
      <c r="E456" s="176" t="s">
        <v>1</v>
      </c>
      <c r="F456" s="177" t="s">
        <v>1736</v>
      </c>
      <c r="H456" s="178">
        <v>0.8</v>
      </c>
      <c r="L456" s="175"/>
      <c r="M456" s="179"/>
      <c r="N456" s="180"/>
      <c r="O456" s="180"/>
      <c r="P456" s="180"/>
      <c r="Q456" s="180"/>
      <c r="R456" s="180"/>
      <c r="S456" s="180"/>
      <c r="T456" s="181"/>
      <c r="AT456" s="176" t="s">
        <v>186</v>
      </c>
      <c r="AU456" s="176" t="s">
        <v>80</v>
      </c>
      <c r="AV456" s="174" t="s">
        <v>80</v>
      </c>
      <c r="AW456" s="174" t="s">
        <v>29</v>
      </c>
      <c r="AX456" s="174" t="s">
        <v>72</v>
      </c>
      <c r="AY456" s="176" t="s">
        <v>176</v>
      </c>
    </row>
    <row r="457" spans="2:51" s="182" customFormat="1" ht="12">
      <c r="B457" s="183"/>
      <c r="D457" s="105" t="s">
        <v>186</v>
      </c>
      <c r="E457" s="184" t="s">
        <v>1</v>
      </c>
      <c r="F457" s="185" t="s">
        <v>191</v>
      </c>
      <c r="H457" s="186">
        <v>1</v>
      </c>
      <c r="L457" s="183"/>
      <c r="M457" s="187"/>
      <c r="N457" s="188"/>
      <c r="O457" s="188"/>
      <c r="P457" s="188"/>
      <c r="Q457" s="188"/>
      <c r="R457" s="188"/>
      <c r="S457" s="188"/>
      <c r="T457" s="189"/>
      <c r="AT457" s="184" t="s">
        <v>186</v>
      </c>
      <c r="AU457" s="184" t="s">
        <v>80</v>
      </c>
      <c r="AV457" s="182" t="s">
        <v>86</v>
      </c>
      <c r="AW457" s="182" t="s">
        <v>29</v>
      </c>
      <c r="AX457" s="182" t="s">
        <v>76</v>
      </c>
      <c r="AY457" s="184" t="s">
        <v>176</v>
      </c>
    </row>
    <row r="458" spans="1:65" s="15" customFormat="1" ht="24.2" customHeight="1">
      <c r="A458" s="12"/>
      <c r="B458" s="13"/>
      <c r="C458" s="92" t="s">
        <v>400</v>
      </c>
      <c r="D458" s="92" t="s">
        <v>178</v>
      </c>
      <c r="E458" s="93" t="s">
        <v>1737</v>
      </c>
      <c r="F458" s="94" t="s">
        <v>1738</v>
      </c>
      <c r="G458" s="95" t="s">
        <v>328</v>
      </c>
      <c r="H458" s="96">
        <v>2.9</v>
      </c>
      <c r="I458" s="1">
        <v>0</v>
      </c>
      <c r="J458" s="97">
        <f>ROUND(I458*H458,2)</f>
        <v>0</v>
      </c>
      <c r="K458" s="94" t="s">
        <v>182</v>
      </c>
      <c r="L458" s="13"/>
      <c r="M458" s="98" t="s">
        <v>1</v>
      </c>
      <c r="N458" s="99" t="s">
        <v>37</v>
      </c>
      <c r="O458" s="100"/>
      <c r="P458" s="101">
        <f>O458*H458</f>
        <v>0</v>
      </c>
      <c r="Q458" s="101">
        <v>0</v>
      </c>
      <c r="R458" s="101">
        <f>Q458*H458</f>
        <v>0</v>
      </c>
      <c r="S458" s="101">
        <v>0</v>
      </c>
      <c r="T458" s="102">
        <f>S458*H458</f>
        <v>0</v>
      </c>
      <c r="U458" s="12"/>
      <c r="V458" s="12"/>
      <c r="W458" s="12"/>
      <c r="X458" s="12"/>
      <c r="Y458" s="12"/>
      <c r="Z458" s="12"/>
      <c r="AA458" s="12"/>
      <c r="AB458" s="12"/>
      <c r="AC458" s="12"/>
      <c r="AD458" s="12"/>
      <c r="AE458" s="12"/>
      <c r="AR458" s="103" t="s">
        <v>86</v>
      </c>
      <c r="AT458" s="103" t="s">
        <v>178</v>
      </c>
      <c r="AU458" s="103" t="s">
        <v>80</v>
      </c>
      <c r="AY458" s="5" t="s">
        <v>176</v>
      </c>
      <c r="BE458" s="104">
        <f>IF(N458="základní",J458,0)</f>
        <v>0</v>
      </c>
      <c r="BF458" s="104">
        <f>IF(N458="snížená",J458,0)</f>
        <v>0</v>
      </c>
      <c r="BG458" s="104">
        <f>IF(N458="zákl. přenesená",J458,0)</f>
        <v>0</v>
      </c>
      <c r="BH458" s="104">
        <f>IF(N458="sníž. přenesená",J458,0)</f>
        <v>0</v>
      </c>
      <c r="BI458" s="104">
        <f>IF(N458="nulová",J458,0)</f>
        <v>0</v>
      </c>
      <c r="BJ458" s="5" t="s">
        <v>76</v>
      </c>
      <c r="BK458" s="104">
        <f>ROUND(I458*H458,2)</f>
        <v>0</v>
      </c>
      <c r="BL458" s="5" t="s">
        <v>86</v>
      </c>
      <c r="BM458" s="103" t="s">
        <v>643</v>
      </c>
    </row>
    <row r="459" spans="2:51" s="167" customFormat="1" ht="12">
      <c r="B459" s="168"/>
      <c r="D459" s="105" t="s">
        <v>186</v>
      </c>
      <c r="E459" s="169" t="s">
        <v>1</v>
      </c>
      <c r="F459" s="170" t="s">
        <v>279</v>
      </c>
      <c r="H459" s="169" t="s">
        <v>1</v>
      </c>
      <c r="L459" s="168"/>
      <c r="M459" s="171"/>
      <c r="N459" s="172"/>
      <c r="O459" s="172"/>
      <c r="P459" s="172"/>
      <c r="Q459" s="172"/>
      <c r="R459" s="172"/>
      <c r="S459" s="172"/>
      <c r="T459" s="173"/>
      <c r="AT459" s="169" t="s">
        <v>186</v>
      </c>
      <c r="AU459" s="169" t="s">
        <v>80</v>
      </c>
      <c r="AV459" s="167" t="s">
        <v>76</v>
      </c>
      <c r="AW459" s="167" t="s">
        <v>29</v>
      </c>
      <c r="AX459" s="167" t="s">
        <v>72</v>
      </c>
      <c r="AY459" s="169" t="s">
        <v>176</v>
      </c>
    </row>
    <row r="460" spans="2:51" s="174" customFormat="1" ht="12">
      <c r="B460" s="175"/>
      <c r="D460" s="105" t="s">
        <v>186</v>
      </c>
      <c r="E460" s="176" t="s">
        <v>1</v>
      </c>
      <c r="F460" s="177" t="s">
        <v>1739</v>
      </c>
      <c r="H460" s="178">
        <v>1.4</v>
      </c>
      <c r="L460" s="175"/>
      <c r="M460" s="179"/>
      <c r="N460" s="180"/>
      <c r="O460" s="180"/>
      <c r="P460" s="180"/>
      <c r="Q460" s="180"/>
      <c r="R460" s="180"/>
      <c r="S460" s="180"/>
      <c r="T460" s="181"/>
      <c r="AT460" s="176" t="s">
        <v>186</v>
      </c>
      <c r="AU460" s="176" t="s">
        <v>80</v>
      </c>
      <c r="AV460" s="174" t="s">
        <v>80</v>
      </c>
      <c r="AW460" s="174" t="s">
        <v>29</v>
      </c>
      <c r="AX460" s="174" t="s">
        <v>72</v>
      </c>
      <c r="AY460" s="176" t="s">
        <v>176</v>
      </c>
    </row>
    <row r="461" spans="2:51" s="174" customFormat="1" ht="12">
      <c r="B461" s="175"/>
      <c r="D461" s="105" t="s">
        <v>186</v>
      </c>
      <c r="E461" s="176" t="s">
        <v>1</v>
      </c>
      <c r="F461" s="177" t="s">
        <v>1740</v>
      </c>
      <c r="H461" s="178">
        <v>1.5</v>
      </c>
      <c r="L461" s="175"/>
      <c r="M461" s="179"/>
      <c r="N461" s="180"/>
      <c r="O461" s="180"/>
      <c r="P461" s="180"/>
      <c r="Q461" s="180"/>
      <c r="R461" s="180"/>
      <c r="S461" s="180"/>
      <c r="T461" s="181"/>
      <c r="AT461" s="176" t="s">
        <v>186</v>
      </c>
      <c r="AU461" s="176" t="s">
        <v>80</v>
      </c>
      <c r="AV461" s="174" t="s">
        <v>80</v>
      </c>
      <c r="AW461" s="174" t="s">
        <v>29</v>
      </c>
      <c r="AX461" s="174" t="s">
        <v>72</v>
      </c>
      <c r="AY461" s="176" t="s">
        <v>176</v>
      </c>
    </row>
    <row r="462" spans="2:51" s="182" customFormat="1" ht="12">
      <c r="B462" s="183"/>
      <c r="D462" s="105" t="s">
        <v>186</v>
      </c>
      <c r="E462" s="184" t="s">
        <v>1</v>
      </c>
      <c r="F462" s="185" t="s">
        <v>191</v>
      </c>
      <c r="H462" s="186">
        <v>2.9</v>
      </c>
      <c r="L462" s="183"/>
      <c r="M462" s="187"/>
      <c r="N462" s="188"/>
      <c r="O462" s="188"/>
      <c r="P462" s="188"/>
      <c r="Q462" s="188"/>
      <c r="R462" s="188"/>
      <c r="S462" s="188"/>
      <c r="T462" s="189"/>
      <c r="AT462" s="184" t="s">
        <v>186</v>
      </c>
      <c r="AU462" s="184" t="s">
        <v>80</v>
      </c>
      <c r="AV462" s="182" t="s">
        <v>86</v>
      </c>
      <c r="AW462" s="182" t="s">
        <v>29</v>
      </c>
      <c r="AX462" s="182" t="s">
        <v>76</v>
      </c>
      <c r="AY462" s="184" t="s">
        <v>176</v>
      </c>
    </row>
    <row r="463" spans="1:65" s="15" customFormat="1" ht="24.2" customHeight="1">
      <c r="A463" s="12"/>
      <c r="B463" s="13"/>
      <c r="C463" s="92" t="s">
        <v>644</v>
      </c>
      <c r="D463" s="92" t="s">
        <v>178</v>
      </c>
      <c r="E463" s="93" t="s">
        <v>1741</v>
      </c>
      <c r="F463" s="94" t="s">
        <v>1742</v>
      </c>
      <c r="G463" s="95" t="s">
        <v>328</v>
      </c>
      <c r="H463" s="96">
        <v>1.4</v>
      </c>
      <c r="I463" s="1">
        <v>0</v>
      </c>
      <c r="J463" s="97">
        <f>ROUND(I463*H463,2)</f>
        <v>0</v>
      </c>
      <c r="K463" s="94" t="s">
        <v>182</v>
      </c>
      <c r="L463" s="13"/>
      <c r="M463" s="98" t="s">
        <v>1</v>
      </c>
      <c r="N463" s="99" t="s">
        <v>37</v>
      </c>
      <c r="O463" s="100"/>
      <c r="P463" s="101">
        <f>O463*H463</f>
        <v>0</v>
      </c>
      <c r="Q463" s="101">
        <v>0</v>
      </c>
      <c r="R463" s="101">
        <f>Q463*H463</f>
        <v>0</v>
      </c>
      <c r="S463" s="101">
        <v>0</v>
      </c>
      <c r="T463" s="102">
        <f>S463*H463</f>
        <v>0</v>
      </c>
      <c r="U463" s="12"/>
      <c r="V463" s="12"/>
      <c r="W463" s="12"/>
      <c r="X463" s="12"/>
      <c r="Y463" s="12"/>
      <c r="Z463" s="12"/>
      <c r="AA463" s="12"/>
      <c r="AB463" s="12"/>
      <c r="AC463" s="12"/>
      <c r="AD463" s="12"/>
      <c r="AE463" s="12"/>
      <c r="AR463" s="103" t="s">
        <v>86</v>
      </c>
      <c r="AT463" s="103" t="s">
        <v>178</v>
      </c>
      <c r="AU463" s="103" t="s">
        <v>80</v>
      </c>
      <c r="AY463" s="5" t="s">
        <v>176</v>
      </c>
      <c r="BE463" s="104">
        <f>IF(N463="základní",J463,0)</f>
        <v>0</v>
      </c>
      <c r="BF463" s="104">
        <f>IF(N463="snížená",J463,0)</f>
        <v>0</v>
      </c>
      <c r="BG463" s="104">
        <f>IF(N463="zákl. přenesená",J463,0)</f>
        <v>0</v>
      </c>
      <c r="BH463" s="104">
        <f>IF(N463="sníž. přenesená",J463,0)</f>
        <v>0</v>
      </c>
      <c r="BI463" s="104">
        <f>IF(N463="nulová",J463,0)</f>
        <v>0</v>
      </c>
      <c r="BJ463" s="5" t="s">
        <v>76</v>
      </c>
      <c r="BK463" s="104">
        <f>ROUND(I463*H463,2)</f>
        <v>0</v>
      </c>
      <c r="BL463" s="5" t="s">
        <v>86</v>
      </c>
      <c r="BM463" s="103" t="s">
        <v>647</v>
      </c>
    </row>
    <row r="464" spans="2:51" s="167" customFormat="1" ht="12">
      <c r="B464" s="168"/>
      <c r="D464" s="105" t="s">
        <v>186</v>
      </c>
      <c r="E464" s="169" t="s">
        <v>1</v>
      </c>
      <c r="F464" s="170" t="s">
        <v>197</v>
      </c>
      <c r="H464" s="169" t="s">
        <v>1</v>
      </c>
      <c r="L464" s="168"/>
      <c r="M464" s="171"/>
      <c r="N464" s="172"/>
      <c r="O464" s="172"/>
      <c r="P464" s="172"/>
      <c r="Q464" s="172"/>
      <c r="R464" s="172"/>
      <c r="S464" s="172"/>
      <c r="T464" s="173"/>
      <c r="AT464" s="169" t="s">
        <v>186</v>
      </c>
      <c r="AU464" s="169" t="s">
        <v>80</v>
      </c>
      <c r="AV464" s="167" t="s">
        <v>76</v>
      </c>
      <c r="AW464" s="167" t="s">
        <v>29</v>
      </c>
      <c r="AX464" s="167" t="s">
        <v>72</v>
      </c>
      <c r="AY464" s="169" t="s">
        <v>176</v>
      </c>
    </row>
    <row r="465" spans="2:51" s="174" customFormat="1" ht="12">
      <c r="B465" s="175"/>
      <c r="D465" s="105" t="s">
        <v>186</v>
      </c>
      <c r="E465" s="176" t="s">
        <v>1</v>
      </c>
      <c r="F465" s="177" t="s">
        <v>1743</v>
      </c>
      <c r="H465" s="178">
        <v>1.4</v>
      </c>
      <c r="L465" s="175"/>
      <c r="M465" s="179"/>
      <c r="N465" s="180"/>
      <c r="O465" s="180"/>
      <c r="P465" s="180"/>
      <c r="Q465" s="180"/>
      <c r="R465" s="180"/>
      <c r="S465" s="180"/>
      <c r="T465" s="181"/>
      <c r="AT465" s="176" t="s">
        <v>186</v>
      </c>
      <c r="AU465" s="176" t="s">
        <v>80</v>
      </c>
      <c r="AV465" s="174" t="s">
        <v>80</v>
      </c>
      <c r="AW465" s="174" t="s">
        <v>29</v>
      </c>
      <c r="AX465" s="174" t="s">
        <v>72</v>
      </c>
      <c r="AY465" s="176" t="s">
        <v>176</v>
      </c>
    </row>
    <row r="466" spans="2:51" s="182" customFormat="1" ht="12">
      <c r="B466" s="183"/>
      <c r="D466" s="105" t="s">
        <v>186</v>
      </c>
      <c r="E466" s="184" t="s">
        <v>1</v>
      </c>
      <c r="F466" s="185" t="s">
        <v>191</v>
      </c>
      <c r="H466" s="186">
        <v>1.4</v>
      </c>
      <c r="L466" s="183"/>
      <c r="M466" s="187"/>
      <c r="N466" s="188"/>
      <c r="O466" s="188"/>
      <c r="P466" s="188"/>
      <c r="Q466" s="188"/>
      <c r="R466" s="188"/>
      <c r="S466" s="188"/>
      <c r="T466" s="189"/>
      <c r="AT466" s="184" t="s">
        <v>186</v>
      </c>
      <c r="AU466" s="184" t="s">
        <v>80</v>
      </c>
      <c r="AV466" s="182" t="s">
        <v>86</v>
      </c>
      <c r="AW466" s="182" t="s">
        <v>29</v>
      </c>
      <c r="AX466" s="182" t="s">
        <v>76</v>
      </c>
      <c r="AY466" s="184" t="s">
        <v>176</v>
      </c>
    </row>
    <row r="467" spans="1:65" s="15" customFormat="1" ht="21.75" customHeight="1">
      <c r="A467" s="12"/>
      <c r="B467" s="13"/>
      <c r="C467" s="92" t="s">
        <v>451</v>
      </c>
      <c r="D467" s="92" t="s">
        <v>178</v>
      </c>
      <c r="E467" s="93" t="s">
        <v>1744</v>
      </c>
      <c r="F467" s="94" t="s">
        <v>1745</v>
      </c>
      <c r="G467" s="95" t="s">
        <v>259</v>
      </c>
      <c r="H467" s="96">
        <v>4</v>
      </c>
      <c r="I467" s="1">
        <v>0</v>
      </c>
      <c r="J467" s="97">
        <f>ROUND(I467*H467,2)</f>
        <v>0</v>
      </c>
      <c r="K467" s="94" t="s">
        <v>1898</v>
      </c>
      <c r="L467" s="13"/>
      <c r="M467" s="98" t="s">
        <v>1</v>
      </c>
      <c r="N467" s="99" t="s">
        <v>37</v>
      </c>
      <c r="O467" s="100"/>
      <c r="P467" s="101">
        <f>O467*H467</f>
        <v>0</v>
      </c>
      <c r="Q467" s="101">
        <v>0</v>
      </c>
      <c r="R467" s="101">
        <f>Q467*H467</f>
        <v>0</v>
      </c>
      <c r="S467" s="101">
        <v>0</v>
      </c>
      <c r="T467" s="102">
        <f>S467*H467</f>
        <v>0</v>
      </c>
      <c r="U467" s="12"/>
      <c r="V467" s="12"/>
      <c r="W467" s="12"/>
      <c r="X467" s="12"/>
      <c r="Y467" s="12"/>
      <c r="Z467" s="12"/>
      <c r="AA467" s="12"/>
      <c r="AB467" s="12"/>
      <c r="AC467" s="12"/>
      <c r="AD467" s="12"/>
      <c r="AE467" s="12"/>
      <c r="AR467" s="103" t="s">
        <v>86</v>
      </c>
      <c r="AT467" s="103" t="s">
        <v>178</v>
      </c>
      <c r="AU467" s="103" t="s">
        <v>80</v>
      </c>
      <c r="AY467" s="5" t="s">
        <v>176</v>
      </c>
      <c r="BE467" s="104">
        <f>IF(N467="základní",J467,0)</f>
        <v>0</v>
      </c>
      <c r="BF467" s="104">
        <f>IF(N467="snížená",J467,0)</f>
        <v>0</v>
      </c>
      <c r="BG467" s="104">
        <f>IF(N467="zákl. přenesená",J467,0)</f>
        <v>0</v>
      </c>
      <c r="BH467" s="104">
        <f>IF(N467="sníž. přenesená",J467,0)</f>
        <v>0</v>
      </c>
      <c r="BI467" s="104">
        <f>IF(N467="nulová",J467,0)</f>
        <v>0</v>
      </c>
      <c r="BJ467" s="5" t="s">
        <v>76</v>
      </c>
      <c r="BK467" s="104">
        <f>ROUND(I467*H467,2)</f>
        <v>0</v>
      </c>
      <c r="BL467" s="5" t="s">
        <v>86</v>
      </c>
      <c r="BM467" s="103" t="s">
        <v>653</v>
      </c>
    </row>
    <row r="468" spans="1:65" s="15" customFormat="1" ht="24.2" customHeight="1">
      <c r="A468" s="12"/>
      <c r="B468" s="13"/>
      <c r="C468" s="92" t="s">
        <v>657</v>
      </c>
      <c r="D468" s="92" t="s">
        <v>178</v>
      </c>
      <c r="E468" s="93" t="s">
        <v>1746</v>
      </c>
      <c r="F468" s="94" t="s">
        <v>1747</v>
      </c>
      <c r="G468" s="95" t="s">
        <v>259</v>
      </c>
      <c r="H468" s="96">
        <v>3</v>
      </c>
      <c r="I468" s="1">
        <v>0</v>
      </c>
      <c r="J468" s="97">
        <f>ROUND(I468*H468,2)</f>
        <v>0</v>
      </c>
      <c r="K468" s="94" t="s">
        <v>1898</v>
      </c>
      <c r="L468" s="13"/>
      <c r="M468" s="98" t="s">
        <v>1</v>
      </c>
      <c r="N468" s="99" t="s">
        <v>37</v>
      </c>
      <c r="O468" s="100"/>
      <c r="P468" s="101">
        <f>O468*H468</f>
        <v>0</v>
      </c>
      <c r="Q468" s="101">
        <v>0</v>
      </c>
      <c r="R468" s="101">
        <f>Q468*H468</f>
        <v>0</v>
      </c>
      <c r="S468" s="101">
        <v>0</v>
      </c>
      <c r="T468" s="102">
        <f>S468*H468</f>
        <v>0</v>
      </c>
      <c r="U468" s="12"/>
      <c r="V468" s="12"/>
      <c r="W468" s="12"/>
      <c r="X468" s="12"/>
      <c r="Y468" s="12"/>
      <c r="Z468" s="12"/>
      <c r="AA468" s="12"/>
      <c r="AB468" s="12"/>
      <c r="AC468" s="12"/>
      <c r="AD468" s="12"/>
      <c r="AE468" s="12"/>
      <c r="AR468" s="103" t="s">
        <v>86</v>
      </c>
      <c r="AT468" s="103" t="s">
        <v>178</v>
      </c>
      <c r="AU468" s="103" t="s">
        <v>80</v>
      </c>
      <c r="AY468" s="5" t="s">
        <v>176</v>
      </c>
      <c r="BE468" s="104">
        <f>IF(N468="základní",J468,0)</f>
        <v>0</v>
      </c>
      <c r="BF468" s="104">
        <f>IF(N468="snížená",J468,0)</f>
        <v>0</v>
      </c>
      <c r="BG468" s="104">
        <f>IF(N468="zákl. přenesená",J468,0)</f>
        <v>0</v>
      </c>
      <c r="BH468" s="104">
        <f>IF(N468="sníž. přenesená",J468,0)</f>
        <v>0</v>
      </c>
      <c r="BI468" s="104">
        <f>IF(N468="nulová",J468,0)</f>
        <v>0</v>
      </c>
      <c r="BJ468" s="5" t="s">
        <v>76</v>
      </c>
      <c r="BK468" s="104">
        <f>ROUND(I468*H468,2)</f>
        <v>0</v>
      </c>
      <c r="BL468" s="5" t="s">
        <v>86</v>
      </c>
      <c r="BM468" s="103" t="s">
        <v>660</v>
      </c>
    </row>
    <row r="469" spans="1:65" s="15" customFormat="1" ht="24.2" customHeight="1">
      <c r="A469" s="12"/>
      <c r="B469" s="13"/>
      <c r="C469" s="92" t="s">
        <v>453</v>
      </c>
      <c r="D469" s="92" t="s">
        <v>178</v>
      </c>
      <c r="E469" s="93" t="s">
        <v>1748</v>
      </c>
      <c r="F469" s="94" t="s">
        <v>1749</v>
      </c>
      <c r="G469" s="95" t="s">
        <v>328</v>
      </c>
      <c r="H469" s="96">
        <v>4.95</v>
      </c>
      <c r="I469" s="1">
        <v>0</v>
      </c>
      <c r="J469" s="97">
        <f>ROUND(I469*H469,2)</f>
        <v>0</v>
      </c>
      <c r="K469" s="94" t="s">
        <v>182</v>
      </c>
      <c r="L469" s="13"/>
      <c r="M469" s="98" t="s">
        <v>1</v>
      </c>
      <c r="N469" s="99" t="s">
        <v>37</v>
      </c>
      <c r="O469" s="100"/>
      <c r="P469" s="101">
        <f>O469*H469</f>
        <v>0</v>
      </c>
      <c r="Q469" s="101">
        <v>0</v>
      </c>
      <c r="R469" s="101">
        <f>Q469*H469</f>
        <v>0</v>
      </c>
      <c r="S469" s="101">
        <v>0</v>
      </c>
      <c r="T469" s="102">
        <f>S469*H469</f>
        <v>0</v>
      </c>
      <c r="U469" s="12"/>
      <c r="V469" s="12"/>
      <c r="W469" s="12"/>
      <c r="X469" s="12"/>
      <c r="Y469" s="12"/>
      <c r="Z469" s="12"/>
      <c r="AA469" s="12"/>
      <c r="AB469" s="12"/>
      <c r="AC469" s="12"/>
      <c r="AD469" s="12"/>
      <c r="AE469" s="12"/>
      <c r="AR469" s="103" t="s">
        <v>86</v>
      </c>
      <c r="AT469" s="103" t="s">
        <v>178</v>
      </c>
      <c r="AU469" s="103" t="s">
        <v>80</v>
      </c>
      <c r="AY469" s="5" t="s">
        <v>176</v>
      </c>
      <c r="BE469" s="104">
        <f>IF(N469="základní",J469,0)</f>
        <v>0</v>
      </c>
      <c r="BF469" s="104">
        <f>IF(N469="snížená",J469,0)</f>
        <v>0</v>
      </c>
      <c r="BG469" s="104">
        <f>IF(N469="zákl. přenesená",J469,0)</f>
        <v>0</v>
      </c>
      <c r="BH469" s="104">
        <f>IF(N469="sníž. přenesená",J469,0)</f>
        <v>0</v>
      </c>
      <c r="BI469" s="104">
        <f>IF(N469="nulová",J469,0)</f>
        <v>0</v>
      </c>
      <c r="BJ469" s="5" t="s">
        <v>76</v>
      </c>
      <c r="BK469" s="104">
        <f>ROUND(I469*H469,2)</f>
        <v>0</v>
      </c>
      <c r="BL469" s="5" t="s">
        <v>86</v>
      </c>
      <c r="BM469" s="103" t="s">
        <v>663</v>
      </c>
    </row>
    <row r="470" spans="2:51" s="167" customFormat="1" ht="12">
      <c r="B470" s="168"/>
      <c r="D470" s="105" t="s">
        <v>186</v>
      </c>
      <c r="E470" s="169" t="s">
        <v>1</v>
      </c>
      <c r="F470" s="170" t="s">
        <v>771</v>
      </c>
      <c r="H470" s="169" t="s">
        <v>1</v>
      </c>
      <c r="L470" s="168"/>
      <c r="M470" s="171"/>
      <c r="N470" s="172"/>
      <c r="O470" s="172"/>
      <c r="P470" s="172"/>
      <c r="Q470" s="172"/>
      <c r="R470" s="172"/>
      <c r="S470" s="172"/>
      <c r="T470" s="173"/>
      <c r="AT470" s="169" t="s">
        <v>186</v>
      </c>
      <c r="AU470" s="169" t="s">
        <v>80</v>
      </c>
      <c r="AV470" s="167" t="s">
        <v>76</v>
      </c>
      <c r="AW470" s="167" t="s">
        <v>29</v>
      </c>
      <c r="AX470" s="167" t="s">
        <v>72</v>
      </c>
      <c r="AY470" s="169" t="s">
        <v>176</v>
      </c>
    </row>
    <row r="471" spans="2:51" s="167" customFormat="1" ht="12">
      <c r="B471" s="168"/>
      <c r="D471" s="105" t="s">
        <v>186</v>
      </c>
      <c r="E471" s="169" t="s">
        <v>1</v>
      </c>
      <c r="F471" s="170" t="s">
        <v>1492</v>
      </c>
      <c r="H471" s="169" t="s">
        <v>1</v>
      </c>
      <c r="L471" s="168"/>
      <c r="M471" s="171"/>
      <c r="N471" s="172"/>
      <c r="O471" s="172"/>
      <c r="P471" s="172"/>
      <c r="Q471" s="172"/>
      <c r="R471" s="172"/>
      <c r="S471" s="172"/>
      <c r="T471" s="173"/>
      <c r="AT471" s="169" t="s">
        <v>186</v>
      </c>
      <c r="AU471" s="169" t="s">
        <v>80</v>
      </c>
      <c r="AV471" s="167" t="s">
        <v>76</v>
      </c>
      <c r="AW471" s="167" t="s">
        <v>29</v>
      </c>
      <c r="AX471" s="167" t="s">
        <v>72</v>
      </c>
      <c r="AY471" s="169" t="s">
        <v>176</v>
      </c>
    </row>
    <row r="472" spans="2:51" s="174" customFormat="1" ht="12">
      <c r="B472" s="175"/>
      <c r="D472" s="105" t="s">
        <v>186</v>
      </c>
      <c r="E472" s="176" t="s">
        <v>1</v>
      </c>
      <c r="F472" s="177" t="s">
        <v>1750</v>
      </c>
      <c r="H472" s="178">
        <v>4.95</v>
      </c>
      <c r="L472" s="175"/>
      <c r="M472" s="179"/>
      <c r="N472" s="180"/>
      <c r="O472" s="180"/>
      <c r="P472" s="180"/>
      <c r="Q472" s="180"/>
      <c r="R472" s="180"/>
      <c r="S472" s="180"/>
      <c r="T472" s="181"/>
      <c r="AT472" s="176" t="s">
        <v>186</v>
      </c>
      <c r="AU472" s="176" t="s">
        <v>80</v>
      </c>
      <c r="AV472" s="174" t="s">
        <v>80</v>
      </c>
      <c r="AW472" s="174" t="s">
        <v>29</v>
      </c>
      <c r="AX472" s="174" t="s">
        <v>72</v>
      </c>
      <c r="AY472" s="176" t="s">
        <v>176</v>
      </c>
    </row>
    <row r="473" spans="2:51" s="182" customFormat="1" ht="12">
      <c r="B473" s="183"/>
      <c r="D473" s="105" t="s">
        <v>186</v>
      </c>
      <c r="E473" s="184" t="s">
        <v>1</v>
      </c>
      <c r="F473" s="185" t="s">
        <v>191</v>
      </c>
      <c r="H473" s="186">
        <v>4.95</v>
      </c>
      <c r="L473" s="183"/>
      <c r="M473" s="187"/>
      <c r="N473" s="188"/>
      <c r="O473" s="188"/>
      <c r="P473" s="188"/>
      <c r="Q473" s="188"/>
      <c r="R473" s="188"/>
      <c r="S473" s="188"/>
      <c r="T473" s="189"/>
      <c r="AT473" s="184" t="s">
        <v>186</v>
      </c>
      <c r="AU473" s="184" t="s">
        <v>80</v>
      </c>
      <c r="AV473" s="182" t="s">
        <v>86</v>
      </c>
      <c r="AW473" s="182" t="s">
        <v>29</v>
      </c>
      <c r="AX473" s="182" t="s">
        <v>76</v>
      </c>
      <c r="AY473" s="184" t="s">
        <v>176</v>
      </c>
    </row>
    <row r="474" spans="1:65" s="15" customFormat="1" ht="37.7" customHeight="1">
      <c r="A474" s="12"/>
      <c r="B474" s="13"/>
      <c r="C474" s="92" t="s">
        <v>664</v>
      </c>
      <c r="D474" s="92" t="s">
        <v>178</v>
      </c>
      <c r="E474" s="93" t="s">
        <v>1751</v>
      </c>
      <c r="F474" s="94" t="s">
        <v>1752</v>
      </c>
      <c r="G474" s="95" t="s">
        <v>181</v>
      </c>
      <c r="H474" s="96">
        <v>178.885</v>
      </c>
      <c r="I474" s="1">
        <v>0</v>
      </c>
      <c r="J474" s="97">
        <f>ROUND(I474*H474,2)</f>
        <v>0</v>
      </c>
      <c r="K474" s="94" t="s">
        <v>182</v>
      </c>
      <c r="L474" s="13"/>
      <c r="M474" s="98" t="s">
        <v>1</v>
      </c>
      <c r="N474" s="99" t="s">
        <v>37</v>
      </c>
      <c r="O474" s="100"/>
      <c r="P474" s="101">
        <f>O474*H474</f>
        <v>0</v>
      </c>
      <c r="Q474" s="101">
        <v>0</v>
      </c>
      <c r="R474" s="101">
        <f>Q474*H474</f>
        <v>0</v>
      </c>
      <c r="S474" s="101">
        <v>0</v>
      </c>
      <c r="T474" s="102">
        <f>S474*H474</f>
        <v>0</v>
      </c>
      <c r="U474" s="12"/>
      <c r="V474" s="12"/>
      <c r="W474" s="12"/>
      <c r="X474" s="12"/>
      <c r="Y474" s="12"/>
      <c r="Z474" s="12"/>
      <c r="AA474" s="12"/>
      <c r="AB474" s="12"/>
      <c r="AC474" s="12"/>
      <c r="AD474" s="12"/>
      <c r="AE474" s="12"/>
      <c r="AR474" s="103" t="s">
        <v>86</v>
      </c>
      <c r="AT474" s="103" t="s">
        <v>178</v>
      </c>
      <c r="AU474" s="103" t="s">
        <v>80</v>
      </c>
      <c r="AY474" s="5" t="s">
        <v>176</v>
      </c>
      <c r="BE474" s="104">
        <f>IF(N474="základní",J474,0)</f>
        <v>0</v>
      </c>
      <c r="BF474" s="104">
        <f>IF(N474="snížená",J474,0)</f>
        <v>0</v>
      </c>
      <c r="BG474" s="104">
        <f>IF(N474="zákl. přenesená",J474,0)</f>
        <v>0</v>
      </c>
      <c r="BH474" s="104">
        <f>IF(N474="sníž. přenesená",J474,0)</f>
        <v>0</v>
      </c>
      <c r="BI474" s="104">
        <f>IF(N474="nulová",J474,0)</f>
        <v>0</v>
      </c>
      <c r="BJ474" s="5" t="s">
        <v>76</v>
      </c>
      <c r="BK474" s="104">
        <f>ROUND(I474*H474,2)</f>
        <v>0</v>
      </c>
      <c r="BL474" s="5" t="s">
        <v>86</v>
      </c>
      <c r="BM474" s="103" t="s">
        <v>667</v>
      </c>
    </row>
    <row r="475" spans="2:51" s="167" customFormat="1" ht="12">
      <c r="B475" s="168"/>
      <c r="D475" s="105" t="s">
        <v>186</v>
      </c>
      <c r="E475" s="169" t="s">
        <v>1</v>
      </c>
      <c r="F475" s="170" t="s">
        <v>1510</v>
      </c>
      <c r="H475" s="169" t="s">
        <v>1</v>
      </c>
      <c r="L475" s="168"/>
      <c r="M475" s="171"/>
      <c r="N475" s="172"/>
      <c r="O475" s="172"/>
      <c r="P475" s="172"/>
      <c r="Q475" s="172"/>
      <c r="R475" s="172"/>
      <c r="S475" s="172"/>
      <c r="T475" s="173"/>
      <c r="AT475" s="169" t="s">
        <v>186</v>
      </c>
      <c r="AU475" s="169" t="s">
        <v>80</v>
      </c>
      <c r="AV475" s="167" t="s">
        <v>76</v>
      </c>
      <c r="AW475" s="167" t="s">
        <v>29</v>
      </c>
      <c r="AX475" s="167" t="s">
        <v>72</v>
      </c>
      <c r="AY475" s="169" t="s">
        <v>176</v>
      </c>
    </row>
    <row r="476" spans="2:51" s="167" customFormat="1" ht="12">
      <c r="B476" s="168"/>
      <c r="D476" s="105" t="s">
        <v>186</v>
      </c>
      <c r="E476" s="169" t="s">
        <v>1</v>
      </c>
      <c r="F476" s="170" t="s">
        <v>1753</v>
      </c>
      <c r="H476" s="169" t="s">
        <v>1</v>
      </c>
      <c r="L476" s="168"/>
      <c r="M476" s="171"/>
      <c r="N476" s="172"/>
      <c r="O476" s="172"/>
      <c r="P476" s="172"/>
      <c r="Q476" s="172"/>
      <c r="R476" s="172"/>
      <c r="S476" s="172"/>
      <c r="T476" s="173"/>
      <c r="AT476" s="169" t="s">
        <v>186</v>
      </c>
      <c r="AU476" s="169" t="s">
        <v>80</v>
      </c>
      <c r="AV476" s="167" t="s">
        <v>76</v>
      </c>
      <c r="AW476" s="167" t="s">
        <v>29</v>
      </c>
      <c r="AX476" s="167" t="s">
        <v>72</v>
      </c>
      <c r="AY476" s="169" t="s">
        <v>176</v>
      </c>
    </row>
    <row r="477" spans="2:51" s="174" customFormat="1" ht="12">
      <c r="B477" s="175"/>
      <c r="D477" s="105" t="s">
        <v>186</v>
      </c>
      <c r="E477" s="176" t="s">
        <v>1</v>
      </c>
      <c r="F477" s="177" t="s">
        <v>1603</v>
      </c>
      <c r="H477" s="178">
        <v>69.225</v>
      </c>
      <c r="L477" s="175"/>
      <c r="M477" s="179"/>
      <c r="N477" s="180"/>
      <c r="O477" s="180"/>
      <c r="P477" s="180"/>
      <c r="Q477" s="180"/>
      <c r="R477" s="180"/>
      <c r="S477" s="180"/>
      <c r="T477" s="181"/>
      <c r="AT477" s="176" t="s">
        <v>186</v>
      </c>
      <c r="AU477" s="176" t="s">
        <v>80</v>
      </c>
      <c r="AV477" s="174" t="s">
        <v>80</v>
      </c>
      <c r="AW477" s="174" t="s">
        <v>29</v>
      </c>
      <c r="AX477" s="174" t="s">
        <v>72</v>
      </c>
      <c r="AY477" s="176" t="s">
        <v>176</v>
      </c>
    </row>
    <row r="478" spans="2:51" s="174" customFormat="1" ht="22.5">
      <c r="B478" s="175"/>
      <c r="D478" s="105" t="s">
        <v>186</v>
      </c>
      <c r="E478" s="176" t="s">
        <v>1</v>
      </c>
      <c r="F478" s="177" t="s">
        <v>1604</v>
      </c>
      <c r="H478" s="178">
        <v>103.128</v>
      </c>
      <c r="L478" s="175"/>
      <c r="M478" s="179"/>
      <c r="N478" s="180"/>
      <c r="O478" s="180"/>
      <c r="P478" s="180"/>
      <c r="Q478" s="180"/>
      <c r="R478" s="180"/>
      <c r="S478" s="180"/>
      <c r="T478" s="181"/>
      <c r="AT478" s="176" t="s">
        <v>186</v>
      </c>
      <c r="AU478" s="176" t="s">
        <v>80</v>
      </c>
      <c r="AV478" s="174" t="s">
        <v>80</v>
      </c>
      <c r="AW478" s="174" t="s">
        <v>29</v>
      </c>
      <c r="AX478" s="174" t="s">
        <v>72</v>
      </c>
      <c r="AY478" s="176" t="s">
        <v>176</v>
      </c>
    </row>
    <row r="479" spans="2:51" s="174" customFormat="1" ht="12">
      <c r="B479" s="175"/>
      <c r="D479" s="105" t="s">
        <v>186</v>
      </c>
      <c r="E479" s="176" t="s">
        <v>1</v>
      </c>
      <c r="F479" s="177" t="s">
        <v>1605</v>
      </c>
      <c r="H479" s="178">
        <v>28.323</v>
      </c>
      <c r="L479" s="175"/>
      <c r="M479" s="179"/>
      <c r="N479" s="180"/>
      <c r="O479" s="180"/>
      <c r="P479" s="180"/>
      <c r="Q479" s="180"/>
      <c r="R479" s="180"/>
      <c r="S479" s="180"/>
      <c r="T479" s="181"/>
      <c r="AT479" s="176" t="s">
        <v>186</v>
      </c>
      <c r="AU479" s="176" t="s">
        <v>80</v>
      </c>
      <c r="AV479" s="174" t="s">
        <v>80</v>
      </c>
      <c r="AW479" s="174" t="s">
        <v>29</v>
      </c>
      <c r="AX479" s="174" t="s">
        <v>72</v>
      </c>
      <c r="AY479" s="176" t="s">
        <v>176</v>
      </c>
    </row>
    <row r="480" spans="2:51" s="174" customFormat="1" ht="12">
      <c r="B480" s="175"/>
      <c r="D480" s="105" t="s">
        <v>186</v>
      </c>
      <c r="E480" s="176" t="s">
        <v>1</v>
      </c>
      <c r="F480" s="177" t="s">
        <v>1606</v>
      </c>
      <c r="H480" s="178">
        <v>19.699</v>
      </c>
      <c r="L480" s="175"/>
      <c r="M480" s="179"/>
      <c r="N480" s="180"/>
      <c r="O480" s="180"/>
      <c r="P480" s="180"/>
      <c r="Q480" s="180"/>
      <c r="R480" s="180"/>
      <c r="S480" s="180"/>
      <c r="T480" s="181"/>
      <c r="AT480" s="176" t="s">
        <v>186</v>
      </c>
      <c r="AU480" s="176" t="s">
        <v>80</v>
      </c>
      <c r="AV480" s="174" t="s">
        <v>80</v>
      </c>
      <c r="AW480" s="174" t="s">
        <v>29</v>
      </c>
      <c r="AX480" s="174" t="s">
        <v>72</v>
      </c>
      <c r="AY480" s="176" t="s">
        <v>176</v>
      </c>
    </row>
    <row r="481" spans="2:51" s="174" customFormat="1" ht="12">
      <c r="B481" s="175"/>
      <c r="D481" s="105" t="s">
        <v>186</v>
      </c>
      <c r="E481" s="176" t="s">
        <v>1</v>
      </c>
      <c r="F481" s="177" t="s">
        <v>1607</v>
      </c>
      <c r="H481" s="178">
        <v>-41.49</v>
      </c>
      <c r="L481" s="175"/>
      <c r="M481" s="179"/>
      <c r="N481" s="180"/>
      <c r="O481" s="180"/>
      <c r="P481" s="180"/>
      <c r="Q481" s="180"/>
      <c r="R481" s="180"/>
      <c r="S481" s="180"/>
      <c r="T481" s="181"/>
      <c r="AT481" s="176" t="s">
        <v>186</v>
      </c>
      <c r="AU481" s="176" t="s">
        <v>80</v>
      </c>
      <c r="AV481" s="174" t="s">
        <v>80</v>
      </c>
      <c r="AW481" s="174" t="s">
        <v>29</v>
      </c>
      <c r="AX481" s="174" t="s">
        <v>72</v>
      </c>
      <c r="AY481" s="176" t="s">
        <v>176</v>
      </c>
    </row>
    <row r="482" spans="2:51" s="182" customFormat="1" ht="12">
      <c r="B482" s="183"/>
      <c r="D482" s="105" t="s">
        <v>186</v>
      </c>
      <c r="E482" s="184" t="s">
        <v>1</v>
      </c>
      <c r="F482" s="185" t="s">
        <v>191</v>
      </c>
      <c r="H482" s="186">
        <v>178.88500000000002</v>
      </c>
      <c r="L482" s="183"/>
      <c r="M482" s="187"/>
      <c r="N482" s="188"/>
      <c r="O482" s="188"/>
      <c r="P482" s="188"/>
      <c r="Q482" s="188"/>
      <c r="R482" s="188"/>
      <c r="S482" s="188"/>
      <c r="T482" s="189"/>
      <c r="AT482" s="184" t="s">
        <v>186</v>
      </c>
      <c r="AU482" s="184" t="s">
        <v>80</v>
      </c>
      <c r="AV482" s="182" t="s">
        <v>86</v>
      </c>
      <c r="AW482" s="182" t="s">
        <v>29</v>
      </c>
      <c r="AX482" s="182" t="s">
        <v>76</v>
      </c>
      <c r="AY482" s="184" t="s">
        <v>176</v>
      </c>
    </row>
    <row r="483" spans="1:65" s="15" customFormat="1" ht="24.2" customHeight="1">
      <c r="A483" s="12"/>
      <c r="B483" s="13"/>
      <c r="C483" s="92" t="s">
        <v>463</v>
      </c>
      <c r="D483" s="92" t="s">
        <v>178</v>
      </c>
      <c r="E483" s="93" t="s">
        <v>1754</v>
      </c>
      <c r="F483" s="94" t="s">
        <v>1755</v>
      </c>
      <c r="G483" s="95" t="s">
        <v>181</v>
      </c>
      <c r="H483" s="96">
        <v>68.09</v>
      </c>
      <c r="I483" s="1">
        <v>0</v>
      </c>
      <c r="J483" s="97">
        <f>ROUND(I483*H483,2)</f>
        <v>0</v>
      </c>
      <c r="K483" s="94" t="s">
        <v>182</v>
      </c>
      <c r="L483" s="13"/>
      <c r="M483" s="98" t="s">
        <v>1</v>
      </c>
      <c r="N483" s="99" t="s">
        <v>37</v>
      </c>
      <c r="O483" s="100"/>
      <c r="P483" s="101">
        <f>O483*H483</f>
        <v>0</v>
      </c>
      <c r="Q483" s="101">
        <v>0</v>
      </c>
      <c r="R483" s="101">
        <f>Q483*H483</f>
        <v>0</v>
      </c>
      <c r="S483" s="101">
        <v>0</v>
      </c>
      <c r="T483" s="102">
        <f>S483*H483</f>
        <v>0</v>
      </c>
      <c r="U483" s="12"/>
      <c r="V483" s="12"/>
      <c r="W483" s="12"/>
      <c r="X483" s="12"/>
      <c r="Y483" s="12"/>
      <c r="Z483" s="12"/>
      <c r="AA483" s="12"/>
      <c r="AB483" s="12"/>
      <c r="AC483" s="12"/>
      <c r="AD483" s="12"/>
      <c r="AE483" s="12"/>
      <c r="AR483" s="103" t="s">
        <v>86</v>
      </c>
      <c r="AT483" s="103" t="s">
        <v>178</v>
      </c>
      <c r="AU483" s="103" t="s">
        <v>80</v>
      </c>
      <c r="AY483" s="5" t="s">
        <v>176</v>
      </c>
      <c r="BE483" s="104">
        <f>IF(N483="základní",J483,0)</f>
        <v>0</v>
      </c>
      <c r="BF483" s="104">
        <f>IF(N483="snížená",J483,0)</f>
        <v>0</v>
      </c>
      <c r="BG483" s="104">
        <f>IF(N483="zákl. přenesená",J483,0)</f>
        <v>0</v>
      </c>
      <c r="BH483" s="104">
        <f>IF(N483="sníž. přenesená",J483,0)</f>
        <v>0</v>
      </c>
      <c r="BI483" s="104">
        <f>IF(N483="nulová",J483,0)</f>
        <v>0</v>
      </c>
      <c r="BJ483" s="5" t="s">
        <v>76</v>
      </c>
      <c r="BK483" s="104">
        <f>ROUND(I483*H483,2)</f>
        <v>0</v>
      </c>
      <c r="BL483" s="5" t="s">
        <v>86</v>
      </c>
      <c r="BM483" s="103" t="s">
        <v>671</v>
      </c>
    </row>
    <row r="484" spans="2:51" s="167" customFormat="1" ht="12">
      <c r="B484" s="168"/>
      <c r="D484" s="105" t="s">
        <v>186</v>
      </c>
      <c r="E484" s="169" t="s">
        <v>1</v>
      </c>
      <c r="F484" s="170" t="s">
        <v>197</v>
      </c>
      <c r="H484" s="169" t="s">
        <v>1</v>
      </c>
      <c r="L484" s="168"/>
      <c r="M484" s="171"/>
      <c r="N484" s="172"/>
      <c r="O484" s="172"/>
      <c r="P484" s="172"/>
      <c r="Q484" s="172"/>
      <c r="R484" s="172"/>
      <c r="S484" s="172"/>
      <c r="T484" s="173"/>
      <c r="AT484" s="169" t="s">
        <v>186</v>
      </c>
      <c r="AU484" s="169" t="s">
        <v>80</v>
      </c>
      <c r="AV484" s="167" t="s">
        <v>76</v>
      </c>
      <c r="AW484" s="167" t="s">
        <v>29</v>
      </c>
      <c r="AX484" s="167" t="s">
        <v>72</v>
      </c>
      <c r="AY484" s="169" t="s">
        <v>176</v>
      </c>
    </row>
    <row r="485" spans="2:51" s="167" customFormat="1" ht="12">
      <c r="B485" s="168"/>
      <c r="D485" s="105" t="s">
        <v>186</v>
      </c>
      <c r="E485" s="169" t="s">
        <v>1</v>
      </c>
      <c r="F485" s="170" t="s">
        <v>1756</v>
      </c>
      <c r="H485" s="169" t="s">
        <v>1</v>
      </c>
      <c r="L485" s="168"/>
      <c r="M485" s="171"/>
      <c r="N485" s="172"/>
      <c r="O485" s="172"/>
      <c r="P485" s="172"/>
      <c r="Q485" s="172"/>
      <c r="R485" s="172"/>
      <c r="S485" s="172"/>
      <c r="T485" s="173"/>
      <c r="AT485" s="169" t="s">
        <v>186</v>
      </c>
      <c r="AU485" s="169" t="s">
        <v>80</v>
      </c>
      <c r="AV485" s="167" t="s">
        <v>76</v>
      </c>
      <c r="AW485" s="167" t="s">
        <v>29</v>
      </c>
      <c r="AX485" s="167" t="s">
        <v>72</v>
      </c>
      <c r="AY485" s="169" t="s">
        <v>176</v>
      </c>
    </row>
    <row r="486" spans="2:51" s="174" customFormat="1" ht="12">
      <c r="B486" s="175"/>
      <c r="D486" s="105" t="s">
        <v>186</v>
      </c>
      <c r="E486" s="176" t="s">
        <v>1</v>
      </c>
      <c r="F486" s="177" t="s">
        <v>1581</v>
      </c>
      <c r="H486" s="178">
        <v>68.09</v>
      </c>
      <c r="L486" s="175"/>
      <c r="M486" s="179"/>
      <c r="N486" s="180"/>
      <c r="O486" s="180"/>
      <c r="P486" s="180"/>
      <c r="Q486" s="180"/>
      <c r="R486" s="180"/>
      <c r="S486" s="180"/>
      <c r="T486" s="181"/>
      <c r="AT486" s="176" t="s">
        <v>186</v>
      </c>
      <c r="AU486" s="176" t="s">
        <v>80</v>
      </c>
      <c r="AV486" s="174" t="s">
        <v>80</v>
      </c>
      <c r="AW486" s="174" t="s">
        <v>29</v>
      </c>
      <c r="AX486" s="174" t="s">
        <v>72</v>
      </c>
      <c r="AY486" s="176" t="s">
        <v>176</v>
      </c>
    </row>
    <row r="487" spans="2:51" s="182" customFormat="1" ht="12">
      <c r="B487" s="183"/>
      <c r="D487" s="105" t="s">
        <v>186</v>
      </c>
      <c r="E487" s="184" t="s">
        <v>1</v>
      </c>
      <c r="F487" s="185" t="s">
        <v>191</v>
      </c>
      <c r="H487" s="186">
        <v>68.09</v>
      </c>
      <c r="L487" s="183"/>
      <c r="M487" s="187"/>
      <c r="N487" s="188"/>
      <c r="O487" s="188"/>
      <c r="P487" s="188"/>
      <c r="Q487" s="188"/>
      <c r="R487" s="188"/>
      <c r="S487" s="188"/>
      <c r="T487" s="189"/>
      <c r="AT487" s="184" t="s">
        <v>186</v>
      </c>
      <c r="AU487" s="184" t="s">
        <v>80</v>
      </c>
      <c r="AV487" s="182" t="s">
        <v>86</v>
      </c>
      <c r="AW487" s="182" t="s">
        <v>29</v>
      </c>
      <c r="AX487" s="182" t="s">
        <v>76</v>
      </c>
      <c r="AY487" s="184" t="s">
        <v>176</v>
      </c>
    </row>
    <row r="488" spans="2:63" s="79" customFormat="1" ht="22.7" customHeight="1">
      <c r="B488" s="80"/>
      <c r="D488" s="81" t="s">
        <v>71</v>
      </c>
      <c r="E488" s="90" t="s">
        <v>870</v>
      </c>
      <c r="F488" s="90" t="s">
        <v>871</v>
      </c>
      <c r="J488" s="91">
        <f>BK488</f>
        <v>0</v>
      </c>
      <c r="L488" s="80"/>
      <c r="M488" s="84"/>
      <c r="N488" s="85"/>
      <c r="O488" s="85"/>
      <c r="P488" s="86">
        <f>SUM(P489:P494)</f>
        <v>0</v>
      </c>
      <c r="Q488" s="85"/>
      <c r="R488" s="86">
        <f>SUM(R489:R494)</f>
        <v>0</v>
      </c>
      <c r="S488" s="85"/>
      <c r="T488" s="87">
        <f>SUM(T489:T494)</f>
        <v>0</v>
      </c>
      <c r="AR488" s="81" t="s">
        <v>76</v>
      </c>
      <c r="AT488" s="88" t="s">
        <v>71</v>
      </c>
      <c r="AU488" s="88" t="s">
        <v>76</v>
      </c>
      <c r="AY488" s="81" t="s">
        <v>176</v>
      </c>
      <c r="BK488" s="89">
        <f>SUM(BK489:BK494)</f>
        <v>0</v>
      </c>
    </row>
    <row r="489" spans="1:65" s="15" customFormat="1" ht="33" customHeight="1">
      <c r="A489" s="12"/>
      <c r="B489" s="13"/>
      <c r="C489" s="92" t="s">
        <v>672</v>
      </c>
      <c r="D489" s="92" t="s">
        <v>178</v>
      </c>
      <c r="E489" s="93" t="s">
        <v>873</v>
      </c>
      <c r="F489" s="94" t="s">
        <v>874</v>
      </c>
      <c r="G489" s="95" t="s">
        <v>221</v>
      </c>
      <c r="H489" s="96">
        <v>67.056</v>
      </c>
      <c r="I489" s="1">
        <v>0</v>
      </c>
      <c r="J489" s="97">
        <f>ROUND(I489*H489,2)</f>
        <v>0</v>
      </c>
      <c r="K489" s="94" t="s">
        <v>182</v>
      </c>
      <c r="L489" s="13"/>
      <c r="M489" s="98" t="s">
        <v>1</v>
      </c>
      <c r="N489" s="99" t="s">
        <v>37</v>
      </c>
      <c r="O489" s="100"/>
      <c r="P489" s="101">
        <f>O489*H489</f>
        <v>0</v>
      </c>
      <c r="Q489" s="101">
        <v>0</v>
      </c>
      <c r="R489" s="101">
        <f>Q489*H489</f>
        <v>0</v>
      </c>
      <c r="S489" s="101">
        <v>0</v>
      </c>
      <c r="T489" s="102">
        <f>S489*H489</f>
        <v>0</v>
      </c>
      <c r="U489" s="12"/>
      <c r="V489" s="12"/>
      <c r="W489" s="12"/>
      <c r="X489" s="12"/>
      <c r="Y489" s="12"/>
      <c r="Z489" s="12"/>
      <c r="AA489" s="12"/>
      <c r="AB489" s="12"/>
      <c r="AC489" s="12"/>
      <c r="AD489" s="12"/>
      <c r="AE489" s="12"/>
      <c r="AR489" s="103" t="s">
        <v>86</v>
      </c>
      <c r="AT489" s="103" t="s">
        <v>178</v>
      </c>
      <c r="AU489" s="103" t="s">
        <v>80</v>
      </c>
      <c r="AY489" s="5" t="s">
        <v>176</v>
      </c>
      <c r="BE489" s="104">
        <f>IF(N489="základní",J489,0)</f>
        <v>0</v>
      </c>
      <c r="BF489" s="104">
        <f>IF(N489="snížená",J489,0)</f>
        <v>0</v>
      </c>
      <c r="BG489" s="104">
        <f>IF(N489="zákl. přenesená",J489,0)</f>
        <v>0</v>
      </c>
      <c r="BH489" s="104">
        <f>IF(N489="sníž. přenesená",J489,0)</f>
        <v>0</v>
      </c>
      <c r="BI489" s="104">
        <f>IF(N489="nulová",J489,0)</f>
        <v>0</v>
      </c>
      <c r="BJ489" s="5" t="s">
        <v>76</v>
      </c>
      <c r="BK489" s="104">
        <f>ROUND(I489*H489,2)</f>
        <v>0</v>
      </c>
      <c r="BL489" s="5" t="s">
        <v>86</v>
      </c>
      <c r="BM489" s="103" t="s">
        <v>675</v>
      </c>
    </row>
    <row r="490" spans="1:65" s="15" customFormat="1" ht="24.2" customHeight="1">
      <c r="A490" s="12"/>
      <c r="B490" s="13"/>
      <c r="C490" s="92" t="s">
        <v>467</v>
      </c>
      <c r="D490" s="92" t="s">
        <v>178</v>
      </c>
      <c r="E490" s="93" t="s">
        <v>876</v>
      </c>
      <c r="F490" s="94" t="s">
        <v>877</v>
      </c>
      <c r="G490" s="95" t="s">
        <v>221</v>
      </c>
      <c r="H490" s="96">
        <v>67.056</v>
      </c>
      <c r="I490" s="1">
        <v>0</v>
      </c>
      <c r="J490" s="97">
        <f>ROUND(I490*H490,2)</f>
        <v>0</v>
      </c>
      <c r="K490" s="94" t="s">
        <v>182</v>
      </c>
      <c r="L490" s="13"/>
      <c r="M490" s="98" t="s">
        <v>1</v>
      </c>
      <c r="N490" s="99" t="s">
        <v>37</v>
      </c>
      <c r="O490" s="100"/>
      <c r="P490" s="101">
        <f>O490*H490</f>
        <v>0</v>
      </c>
      <c r="Q490" s="101">
        <v>0</v>
      </c>
      <c r="R490" s="101">
        <f>Q490*H490</f>
        <v>0</v>
      </c>
      <c r="S490" s="101">
        <v>0</v>
      </c>
      <c r="T490" s="102">
        <f>S490*H490</f>
        <v>0</v>
      </c>
      <c r="U490" s="12"/>
      <c r="V490" s="12"/>
      <c r="W490" s="12"/>
      <c r="X490" s="12"/>
      <c r="Y490" s="12"/>
      <c r="Z490" s="12"/>
      <c r="AA490" s="12"/>
      <c r="AB490" s="12"/>
      <c r="AC490" s="12"/>
      <c r="AD490" s="12"/>
      <c r="AE490" s="12"/>
      <c r="AR490" s="103" t="s">
        <v>86</v>
      </c>
      <c r="AT490" s="103" t="s">
        <v>178</v>
      </c>
      <c r="AU490" s="103" t="s">
        <v>80</v>
      </c>
      <c r="AY490" s="5" t="s">
        <v>176</v>
      </c>
      <c r="BE490" s="104">
        <f>IF(N490="základní",J490,0)</f>
        <v>0</v>
      </c>
      <c r="BF490" s="104">
        <f>IF(N490="snížená",J490,0)</f>
        <v>0</v>
      </c>
      <c r="BG490" s="104">
        <f>IF(N490="zákl. přenesená",J490,0)</f>
        <v>0</v>
      </c>
      <c r="BH490" s="104">
        <f>IF(N490="sníž. přenesená",J490,0)</f>
        <v>0</v>
      </c>
      <c r="BI490" s="104">
        <f>IF(N490="nulová",J490,0)</f>
        <v>0</v>
      </c>
      <c r="BJ490" s="5" t="s">
        <v>76</v>
      </c>
      <c r="BK490" s="104">
        <f>ROUND(I490*H490,2)</f>
        <v>0</v>
      </c>
      <c r="BL490" s="5" t="s">
        <v>86</v>
      </c>
      <c r="BM490" s="103" t="s">
        <v>681</v>
      </c>
    </row>
    <row r="491" spans="1:65" s="15" customFormat="1" ht="24.2" customHeight="1">
      <c r="A491" s="12"/>
      <c r="B491" s="13"/>
      <c r="C491" s="92" t="s">
        <v>682</v>
      </c>
      <c r="D491" s="92" t="s">
        <v>178</v>
      </c>
      <c r="E491" s="93" t="s">
        <v>880</v>
      </c>
      <c r="F491" s="94" t="s">
        <v>881</v>
      </c>
      <c r="G491" s="95" t="s">
        <v>221</v>
      </c>
      <c r="H491" s="96">
        <v>1274.064</v>
      </c>
      <c r="I491" s="1">
        <v>0</v>
      </c>
      <c r="J491" s="97">
        <f>ROUND(I491*H491,2)</f>
        <v>0</v>
      </c>
      <c r="K491" s="94" t="s">
        <v>182</v>
      </c>
      <c r="L491" s="13"/>
      <c r="M491" s="98" t="s">
        <v>1</v>
      </c>
      <c r="N491" s="99" t="s">
        <v>37</v>
      </c>
      <c r="O491" s="100"/>
      <c r="P491" s="101">
        <f>O491*H491</f>
        <v>0</v>
      </c>
      <c r="Q491" s="101">
        <v>0</v>
      </c>
      <c r="R491" s="101">
        <f>Q491*H491</f>
        <v>0</v>
      </c>
      <c r="S491" s="101">
        <v>0</v>
      </c>
      <c r="T491" s="102">
        <f>S491*H491</f>
        <v>0</v>
      </c>
      <c r="U491" s="12"/>
      <c r="V491" s="12"/>
      <c r="W491" s="12"/>
      <c r="X491" s="12"/>
      <c r="Y491" s="12"/>
      <c r="Z491" s="12"/>
      <c r="AA491" s="12"/>
      <c r="AB491" s="12"/>
      <c r="AC491" s="12"/>
      <c r="AD491" s="12"/>
      <c r="AE491" s="12"/>
      <c r="AR491" s="103" t="s">
        <v>86</v>
      </c>
      <c r="AT491" s="103" t="s">
        <v>178</v>
      </c>
      <c r="AU491" s="103" t="s">
        <v>80</v>
      </c>
      <c r="AY491" s="5" t="s">
        <v>176</v>
      </c>
      <c r="BE491" s="104">
        <f>IF(N491="základní",J491,0)</f>
        <v>0</v>
      </c>
      <c r="BF491" s="104">
        <f>IF(N491="snížená",J491,0)</f>
        <v>0</v>
      </c>
      <c r="BG491" s="104">
        <f>IF(N491="zákl. přenesená",J491,0)</f>
        <v>0</v>
      </c>
      <c r="BH491" s="104">
        <f>IF(N491="sníž. přenesená",J491,0)</f>
        <v>0</v>
      </c>
      <c r="BI491" s="104">
        <f>IF(N491="nulová",J491,0)</f>
        <v>0</v>
      </c>
      <c r="BJ491" s="5" t="s">
        <v>76</v>
      </c>
      <c r="BK491" s="104">
        <f>ROUND(I491*H491,2)</f>
        <v>0</v>
      </c>
      <c r="BL491" s="5" t="s">
        <v>86</v>
      </c>
      <c r="BM491" s="103" t="s">
        <v>685</v>
      </c>
    </row>
    <row r="492" spans="2:51" s="174" customFormat="1" ht="12">
      <c r="B492" s="175"/>
      <c r="D492" s="105" t="s">
        <v>186</v>
      </c>
      <c r="E492" s="176" t="s">
        <v>1</v>
      </c>
      <c r="F492" s="177" t="s">
        <v>1757</v>
      </c>
      <c r="H492" s="178">
        <v>1274.064</v>
      </c>
      <c r="L492" s="175"/>
      <c r="M492" s="179"/>
      <c r="N492" s="180"/>
      <c r="O492" s="180"/>
      <c r="P492" s="180"/>
      <c r="Q492" s="180"/>
      <c r="R492" s="180"/>
      <c r="S492" s="180"/>
      <c r="T492" s="181"/>
      <c r="AT492" s="176" t="s">
        <v>186</v>
      </c>
      <c r="AU492" s="176" t="s">
        <v>80</v>
      </c>
      <c r="AV492" s="174" t="s">
        <v>80</v>
      </c>
      <c r="AW492" s="174" t="s">
        <v>29</v>
      </c>
      <c r="AX492" s="174" t="s">
        <v>72</v>
      </c>
      <c r="AY492" s="176" t="s">
        <v>176</v>
      </c>
    </row>
    <row r="493" spans="2:51" s="182" customFormat="1" ht="12">
      <c r="B493" s="183"/>
      <c r="D493" s="105" t="s">
        <v>186</v>
      </c>
      <c r="E493" s="184" t="s">
        <v>1</v>
      </c>
      <c r="F493" s="185" t="s">
        <v>191</v>
      </c>
      <c r="H493" s="186">
        <v>1274.064</v>
      </c>
      <c r="L493" s="183"/>
      <c r="M493" s="187"/>
      <c r="N493" s="188"/>
      <c r="O493" s="188"/>
      <c r="P493" s="188"/>
      <c r="Q493" s="188"/>
      <c r="R493" s="188"/>
      <c r="S493" s="188"/>
      <c r="T493" s="189"/>
      <c r="AT493" s="184" t="s">
        <v>186</v>
      </c>
      <c r="AU493" s="184" t="s">
        <v>80</v>
      </c>
      <c r="AV493" s="182" t="s">
        <v>86</v>
      </c>
      <c r="AW493" s="182" t="s">
        <v>29</v>
      </c>
      <c r="AX493" s="182" t="s">
        <v>76</v>
      </c>
      <c r="AY493" s="184" t="s">
        <v>176</v>
      </c>
    </row>
    <row r="494" spans="1:65" s="15" customFormat="1" ht="33" customHeight="1">
      <c r="A494" s="12"/>
      <c r="B494" s="13"/>
      <c r="C494" s="92" t="s">
        <v>473</v>
      </c>
      <c r="D494" s="92" t="s">
        <v>178</v>
      </c>
      <c r="E494" s="93" t="s">
        <v>884</v>
      </c>
      <c r="F494" s="94" t="s">
        <v>885</v>
      </c>
      <c r="G494" s="95" t="s">
        <v>221</v>
      </c>
      <c r="H494" s="96">
        <v>67.056</v>
      </c>
      <c r="I494" s="1">
        <v>0</v>
      </c>
      <c r="J494" s="97">
        <f>ROUND(I494*H494,2)</f>
        <v>0</v>
      </c>
      <c r="K494" s="94" t="s">
        <v>182</v>
      </c>
      <c r="L494" s="13"/>
      <c r="M494" s="98" t="s">
        <v>1</v>
      </c>
      <c r="N494" s="99" t="s">
        <v>37</v>
      </c>
      <c r="O494" s="100"/>
      <c r="P494" s="101">
        <f>O494*H494</f>
        <v>0</v>
      </c>
      <c r="Q494" s="101">
        <v>0</v>
      </c>
      <c r="R494" s="101">
        <f>Q494*H494</f>
        <v>0</v>
      </c>
      <c r="S494" s="101">
        <v>0</v>
      </c>
      <c r="T494" s="102">
        <f>S494*H494</f>
        <v>0</v>
      </c>
      <c r="U494" s="12"/>
      <c r="V494" s="12"/>
      <c r="W494" s="12"/>
      <c r="X494" s="12"/>
      <c r="Y494" s="12"/>
      <c r="Z494" s="12"/>
      <c r="AA494" s="12"/>
      <c r="AB494" s="12"/>
      <c r="AC494" s="12"/>
      <c r="AD494" s="12"/>
      <c r="AE494" s="12"/>
      <c r="AR494" s="103" t="s">
        <v>86</v>
      </c>
      <c r="AT494" s="103" t="s">
        <v>178</v>
      </c>
      <c r="AU494" s="103" t="s">
        <v>80</v>
      </c>
      <c r="AY494" s="5" t="s">
        <v>176</v>
      </c>
      <c r="BE494" s="104">
        <f>IF(N494="základní",J494,0)</f>
        <v>0</v>
      </c>
      <c r="BF494" s="104">
        <f>IF(N494="snížená",J494,0)</f>
        <v>0</v>
      </c>
      <c r="BG494" s="104">
        <f>IF(N494="zákl. přenesená",J494,0)</f>
        <v>0</v>
      </c>
      <c r="BH494" s="104">
        <f>IF(N494="sníž. přenesená",J494,0)</f>
        <v>0</v>
      </c>
      <c r="BI494" s="104">
        <f>IF(N494="nulová",J494,0)</f>
        <v>0</v>
      </c>
      <c r="BJ494" s="5" t="s">
        <v>76</v>
      </c>
      <c r="BK494" s="104">
        <f>ROUND(I494*H494,2)</f>
        <v>0</v>
      </c>
      <c r="BL494" s="5" t="s">
        <v>86</v>
      </c>
      <c r="BM494" s="103" t="s">
        <v>688</v>
      </c>
    </row>
    <row r="495" spans="2:63" s="79" customFormat="1" ht="22.7" customHeight="1">
      <c r="B495" s="80"/>
      <c r="D495" s="81" t="s">
        <v>71</v>
      </c>
      <c r="E495" s="90" t="s">
        <v>887</v>
      </c>
      <c r="F495" s="90" t="s">
        <v>888</v>
      </c>
      <c r="J495" s="91">
        <f>BK495</f>
        <v>0</v>
      </c>
      <c r="L495" s="80"/>
      <c r="M495" s="84"/>
      <c r="N495" s="85"/>
      <c r="O495" s="85"/>
      <c r="P495" s="86">
        <f>P496</f>
        <v>0</v>
      </c>
      <c r="Q495" s="85"/>
      <c r="R495" s="86">
        <f>R496</f>
        <v>0</v>
      </c>
      <c r="S495" s="85"/>
      <c r="T495" s="87">
        <f>T496</f>
        <v>0</v>
      </c>
      <c r="AR495" s="81" t="s">
        <v>76</v>
      </c>
      <c r="AT495" s="88" t="s">
        <v>71</v>
      </c>
      <c r="AU495" s="88" t="s">
        <v>76</v>
      </c>
      <c r="AY495" s="81" t="s">
        <v>176</v>
      </c>
      <c r="BK495" s="89">
        <f>BK496</f>
        <v>0</v>
      </c>
    </row>
    <row r="496" spans="1:65" s="15" customFormat="1" ht="16.5" customHeight="1">
      <c r="A496" s="12"/>
      <c r="B496" s="13"/>
      <c r="C496" s="92" t="s">
        <v>689</v>
      </c>
      <c r="D496" s="92" t="s">
        <v>178</v>
      </c>
      <c r="E496" s="93" t="s">
        <v>1758</v>
      </c>
      <c r="F496" s="94" t="s">
        <v>1759</v>
      </c>
      <c r="G496" s="95" t="s">
        <v>221</v>
      </c>
      <c r="H496" s="96">
        <v>46.915</v>
      </c>
      <c r="I496" s="1">
        <v>0</v>
      </c>
      <c r="J496" s="97">
        <f>ROUND(I496*H496,2)</f>
        <v>0</v>
      </c>
      <c r="K496" s="94" t="s">
        <v>182</v>
      </c>
      <c r="L496" s="13"/>
      <c r="M496" s="98" t="s">
        <v>1</v>
      </c>
      <c r="N496" s="99" t="s">
        <v>37</v>
      </c>
      <c r="O496" s="100"/>
      <c r="P496" s="101">
        <f>O496*H496</f>
        <v>0</v>
      </c>
      <c r="Q496" s="101">
        <v>0</v>
      </c>
      <c r="R496" s="101">
        <f>Q496*H496</f>
        <v>0</v>
      </c>
      <c r="S496" s="101">
        <v>0</v>
      </c>
      <c r="T496" s="102">
        <f>S496*H496</f>
        <v>0</v>
      </c>
      <c r="U496" s="12"/>
      <c r="V496" s="12"/>
      <c r="W496" s="12"/>
      <c r="X496" s="12"/>
      <c r="Y496" s="12"/>
      <c r="Z496" s="12"/>
      <c r="AA496" s="12"/>
      <c r="AB496" s="12"/>
      <c r="AC496" s="12"/>
      <c r="AD496" s="12"/>
      <c r="AE496" s="12"/>
      <c r="AR496" s="103" t="s">
        <v>86</v>
      </c>
      <c r="AT496" s="103" t="s">
        <v>178</v>
      </c>
      <c r="AU496" s="103" t="s">
        <v>80</v>
      </c>
      <c r="AY496" s="5" t="s">
        <v>176</v>
      </c>
      <c r="BE496" s="104">
        <f>IF(N496="základní",J496,0)</f>
        <v>0</v>
      </c>
      <c r="BF496" s="104">
        <f>IF(N496="snížená",J496,0)</f>
        <v>0</v>
      </c>
      <c r="BG496" s="104">
        <f>IF(N496="zákl. přenesená",J496,0)</f>
        <v>0</v>
      </c>
      <c r="BH496" s="104">
        <f>IF(N496="sníž. přenesená",J496,0)</f>
        <v>0</v>
      </c>
      <c r="BI496" s="104">
        <f>IF(N496="nulová",J496,0)</f>
        <v>0</v>
      </c>
      <c r="BJ496" s="5" t="s">
        <v>76</v>
      </c>
      <c r="BK496" s="104">
        <f>ROUND(I496*H496,2)</f>
        <v>0</v>
      </c>
      <c r="BL496" s="5" t="s">
        <v>86</v>
      </c>
      <c r="BM496" s="103" t="s">
        <v>692</v>
      </c>
    </row>
    <row r="497" spans="2:63" s="79" customFormat="1" ht="26.1" customHeight="1">
      <c r="B497" s="80"/>
      <c r="D497" s="81" t="s">
        <v>71</v>
      </c>
      <c r="E497" s="82" t="s">
        <v>893</v>
      </c>
      <c r="F497" s="82" t="s">
        <v>894</v>
      </c>
      <c r="J497" s="83">
        <f>BK497</f>
        <v>0</v>
      </c>
      <c r="L497" s="80"/>
      <c r="M497" s="84"/>
      <c r="N497" s="85"/>
      <c r="O497" s="85"/>
      <c r="P497" s="86">
        <f>P498+P528+P534+P536+P553+P566+P589+P624+P642</f>
        <v>0</v>
      </c>
      <c r="Q497" s="85"/>
      <c r="R497" s="86">
        <f>R498+R528+R534+R536+R553+R566+R589+R624+R642</f>
        <v>0</v>
      </c>
      <c r="S497" s="85"/>
      <c r="T497" s="87">
        <f>T498+T528+T534+T536+T553+T566+T589+T624+T642</f>
        <v>0</v>
      </c>
      <c r="AR497" s="81" t="s">
        <v>80</v>
      </c>
      <c r="AT497" s="88" t="s">
        <v>71</v>
      </c>
      <c r="AU497" s="88" t="s">
        <v>72</v>
      </c>
      <c r="AY497" s="81" t="s">
        <v>176</v>
      </c>
      <c r="BK497" s="89">
        <f>BK498+BK528+BK534+BK536+BK553+BK566+BK589+BK624+BK642</f>
        <v>0</v>
      </c>
    </row>
    <row r="498" spans="2:63" s="79" customFormat="1" ht="22.7" customHeight="1">
      <c r="B498" s="80"/>
      <c r="D498" s="81" t="s">
        <v>71</v>
      </c>
      <c r="E498" s="90" t="s">
        <v>895</v>
      </c>
      <c r="F498" s="90" t="s">
        <v>896</v>
      </c>
      <c r="J498" s="91">
        <f>BK498</f>
        <v>0</v>
      </c>
      <c r="L498" s="80"/>
      <c r="M498" s="84"/>
      <c r="N498" s="85"/>
      <c r="O498" s="85"/>
      <c r="P498" s="86">
        <f>SUM(P499:P527)</f>
        <v>0</v>
      </c>
      <c r="Q498" s="85"/>
      <c r="R498" s="86">
        <f>SUM(R499:R527)</f>
        <v>0</v>
      </c>
      <c r="S498" s="85"/>
      <c r="T498" s="87">
        <f>SUM(T499:T527)</f>
        <v>0</v>
      </c>
      <c r="AR498" s="81" t="s">
        <v>80</v>
      </c>
      <c r="AT498" s="88" t="s">
        <v>71</v>
      </c>
      <c r="AU498" s="88" t="s">
        <v>76</v>
      </c>
      <c r="AY498" s="81" t="s">
        <v>176</v>
      </c>
      <c r="BK498" s="89">
        <f>SUM(BK499:BK527)</f>
        <v>0</v>
      </c>
    </row>
    <row r="499" spans="1:65" s="15" customFormat="1" ht="24.2" customHeight="1">
      <c r="A499" s="12"/>
      <c r="B499" s="13"/>
      <c r="C499" s="92" t="s">
        <v>479</v>
      </c>
      <c r="D499" s="92" t="s">
        <v>178</v>
      </c>
      <c r="E499" s="93" t="s">
        <v>897</v>
      </c>
      <c r="F499" s="94" t="s">
        <v>898</v>
      </c>
      <c r="G499" s="95" t="s">
        <v>181</v>
      </c>
      <c r="H499" s="96">
        <v>5.535</v>
      </c>
      <c r="I499" s="1">
        <v>0</v>
      </c>
      <c r="J499" s="97">
        <f>ROUND(I499*H499,2)</f>
        <v>0</v>
      </c>
      <c r="K499" s="94" t="s">
        <v>182</v>
      </c>
      <c r="L499" s="13"/>
      <c r="M499" s="98" t="s">
        <v>1</v>
      </c>
      <c r="N499" s="99" t="s">
        <v>37</v>
      </c>
      <c r="O499" s="100"/>
      <c r="P499" s="101">
        <f>O499*H499</f>
        <v>0</v>
      </c>
      <c r="Q499" s="101">
        <v>0</v>
      </c>
      <c r="R499" s="101">
        <f>Q499*H499</f>
        <v>0</v>
      </c>
      <c r="S499" s="101">
        <v>0</v>
      </c>
      <c r="T499" s="102">
        <f>S499*H499</f>
        <v>0</v>
      </c>
      <c r="U499" s="12"/>
      <c r="V499" s="12"/>
      <c r="W499" s="12"/>
      <c r="X499" s="12"/>
      <c r="Y499" s="12"/>
      <c r="Z499" s="12"/>
      <c r="AA499" s="12"/>
      <c r="AB499" s="12"/>
      <c r="AC499" s="12"/>
      <c r="AD499" s="12"/>
      <c r="AE499" s="12"/>
      <c r="AR499" s="103" t="s">
        <v>230</v>
      </c>
      <c r="AT499" s="103" t="s">
        <v>178</v>
      </c>
      <c r="AU499" s="103" t="s">
        <v>80</v>
      </c>
      <c r="AY499" s="5" t="s">
        <v>176</v>
      </c>
      <c r="BE499" s="104">
        <f>IF(N499="základní",J499,0)</f>
        <v>0</v>
      </c>
      <c r="BF499" s="104">
        <f>IF(N499="snížená",J499,0)</f>
        <v>0</v>
      </c>
      <c r="BG499" s="104">
        <f>IF(N499="zákl. přenesená",J499,0)</f>
        <v>0</v>
      </c>
      <c r="BH499" s="104">
        <f>IF(N499="sníž. přenesená",J499,0)</f>
        <v>0</v>
      </c>
      <c r="BI499" s="104">
        <f>IF(N499="nulová",J499,0)</f>
        <v>0</v>
      </c>
      <c r="BJ499" s="5" t="s">
        <v>76</v>
      </c>
      <c r="BK499" s="104">
        <f>ROUND(I499*H499,2)</f>
        <v>0</v>
      </c>
      <c r="BL499" s="5" t="s">
        <v>230</v>
      </c>
      <c r="BM499" s="103" t="s">
        <v>695</v>
      </c>
    </row>
    <row r="500" spans="1:65" s="15" customFormat="1" ht="16.5" customHeight="1">
      <c r="A500" s="12"/>
      <c r="B500" s="13"/>
      <c r="C500" s="190" t="s">
        <v>697</v>
      </c>
      <c r="D500" s="190" t="s">
        <v>265</v>
      </c>
      <c r="E500" s="191" t="s">
        <v>903</v>
      </c>
      <c r="F500" s="192" t="s">
        <v>904</v>
      </c>
      <c r="G500" s="193" t="s">
        <v>221</v>
      </c>
      <c r="H500" s="194">
        <v>0.002</v>
      </c>
      <c r="I500" s="2">
        <v>0</v>
      </c>
      <c r="J500" s="195">
        <f>ROUND(I500*H500,2)</f>
        <v>0</v>
      </c>
      <c r="K500" s="192" t="s">
        <v>182</v>
      </c>
      <c r="L500" s="196"/>
      <c r="M500" s="197" t="s">
        <v>1</v>
      </c>
      <c r="N500" s="198" t="s">
        <v>37</v>
      </c>
      <c r="O500" s="100"/>
      <c r="P500" s="101">
        <f>O500*H500</f>
        <v>0</v>
      </c>
      <c r="Q500" s="101">
        <v>0</v>
      </c>
      <c r="R500" s="101">
        <f>Q500*H500</f>
        <v>0</v>
      </c>
      <c r="S500" s="101">
        <v>0</v>
      </c>
      <c r="T500" s="102">
        <f>S500*H500</f>
        <v>0</v>
      </c>
      <c r="U500" s="12"/>
      <c r="V500" s="12"/>
      <c r="W500" s="12"/>
      <c r="X500" s="12"/>
      <c r="Y500" s="12"/>
      <c r="Z500" s="12"/>
      <c r="AA500" s="12"/>
      <c r="AB500" s="12"/>
      <c r="AC500" s="12"/>
      <c r="AD500" s="12"/>
      <c r="AE500" s="12"/>
      <c r="AR500" s="103" t="s">
        <v>304</v>
      </c>
      <c r="AT500" s="103" t="s">
        <v>265</v>
      </c>
      <c r="AU500" s="103" t="s">
        <v>80</v>
      </c>
      <c r="AY500" s="5" t="s">
        <v>176</v>
      </c>
      <c r="BE500" s="104">
        <f>IF(N500="základní",J500,0)</f>
        <v>0</v>
      </c>
      <c r="BF500" s="104">
        <f>IF(N500="snížená",J500,0)</f>
        <v>0</v>
      </c>
      <c r="BG500" s="104">
        <f>IF(N500="zákl. přenesená",J500,0)</f>
        <v>0</v>
      </c>
      <c r="BH500" s="104">
        <f>IF(N500="sníž. přenesená",J500,0)</f>
        <v>0</v>
      </c>
      <c r="BI500" s="104">
        <f>IF(N500="nulová",J500,0)</f>
        <v>0</v>
      </c>
      <c r="BJ500" s="5" t="s">
        <v>76</v>
      </c>
      <c r="BK500" s="104">
        <f>ROUND(I500*H500,2)</f>
        <v>0</v>
      </c>
      <c r="BL500" s="5" t="s">
        <v>230</v>
      </c>
      <c r="BM500" s="103" t="s">
        <v>701</v>
      </c>
    </row>
    <row r="501" spans="1:47" s="15" customFormat="1" ht="29.25">
      <c r="A501" s="12"/>
      <c r="B501" s="13"/>
      <c r="C501" s="12"/>
      <c r="D501" s="105" t="s">
        <v>906</v>
      </c>
      <c r="E501" s="12"/>
      <c r="F501" s="106" t="s">
        <v>907</v>
      </c>
      <c r="G501" s="12"/>
      <c r="H501" s="12"/>
      <c r="I501" s="12"/>
      <c r="J501" s="12"/>
      <c r="K501" s="12"/>
      <c r="L501" s="13"/>
      <c r="M501" s="107"/>
      <c r="N501" s="108"/>
      <c r="O501" s="100"/>
      <c r="P501" s="100"/>
      <c r="Q501" s="100"/>
      <c r="R501" s="100"/>
      <c r="S501" s="100"/>
      <c r="T501" s="109"/>
      <c r="U501" s="12"/>
      <c r="V501" s="12"/>
      <c r="W501" s="12"/>
      <c r="X501" s="12"/>
      <c r="Y501" s="12"/>
      <c r="Z501" s="12"/>
      <c r="AA501" s="12"/>
      <c r="AB501" s="12"/>
      <c r="AC501" s="12"/>
      <c r="AD501" s="12"/>
      <c r="AE501" s="12"/>
      <c r="AT501" s="5" t="s">
        <v>906</v>
      </c>
      <c r="AU501" s="5" t="s">
        <v>80</v>
      </c>
    </row>
    <row r="502" spans="2:51" s="174" customFormat="1" ht="12">
      <c r="B502" s="175"/>
      <c r="D502" s="105" t="s">
        <v>186</v>
      </c>
      <c r="E502" s="176" t="s">
        <v>1</v>
      </c>
      <c r="F502" s="177" t="s">
        <v>1760</v>
      </c>
      <c r="H502" s="178">
        <v>0.002</v>
      </c>
      <c r="L502" s="175"/>
      <c r="M502" s="179"/>
      <c r="N502" s="180"/>
      <c r="O502" s="180"/>
      <c r="P502" s="180"/>
      <c r="Q502" s="180"/>
      <c r="R502" s="180"/>
      <c r="S502" s="180"/>
      <c r="T502" s="181"/>
      <c r="AT502" s="176" t="s">
        <v>186</v>
      </c>
      <c r="AU502" s="176" t="s">
        <v>80</v>
      </c>
      <c r="AV502" s="174" t="s">
        <v>80</v>
      </c>
      <c r="AW502" s="174" t="s">
        <v>29</v>
      </c>
      <c r="AX502" s="174" t="s">
        <v>72</v>
      </c>
      <c r="AY502" s="176" t="s">
        <v>176</v>
      </c>
    </row>
    <row r="503" spans="2:51" s="182" customFormat="1" ht="12">
      <c r="B503" s="183"/>
      <c r="D503" s="105" t="s">
        <v>186</v>
      </c>
      <c r="E503" s="184" t="s">
        <v>1</v>
      </c>
      <c r="F503" s="185" t="s">
        <v>191</v>
      </c>
      <c r="H503" s="186">
        <v>0.002</v>
      </c>
      <c r="L503" s="183"/>
      <c r="M503" s="187"/>
      <c r="N503" s="188"/>
      <c r="O503" s="188"/>
      <c r="P503" s="188"/>
      <c r="Q503" s="188"/>
      <c r="R503" s="188"/>
      <c r="S503" s="188"/>
      <c r="T503" s="189"/>
      <c r="AT503" s="184" t="s">
        <v>186</v>
      </c>
      <c r="AU503" s="184" t="s">
        <v>80</v>
      </c>
      <c r="AV503" s="182" t="s">
        <v>86</v>
      </c>
      <c r="AW503" s="182" t="s">
        <v>29</v>
      </c>
      <c r="AX503" s="182" t="s">
        <v>76</v>
      </c>
      <c r="AY503" s="184" t="s">
        <v>176</v>
      </c>
    </row>
    <row r="504" spans="1:65" s="15" customFormat="1" ht="24.2" customHeight="1">
      <c r="A504" s="12"/>
      <c r="B504" s="13"/>
      <c r="C504" s="92" t="s">
        <v>484</v>
      </c>
      <c r="D504" s="92" t="s">
        <v>178</v>
      </c>
      <c r="E504" s="93" t="s">
        <v>1761</v>
      </c>
      <c r="F504" s="94" t="s">
        <v>1762</v>
      </c>
      <c r="G504" s="95" t="s">
        <v>181</v>
      </c>
      <c r="H504" s="96">
        <v>10.5</v>
      </c>
      <c r="I504" s="1">
        <v>0</v>
      </c>
      <c r="J504" s="97">
        <f>ROUND(I504*H504,2)</f>
        <v>0</v>
      </c>
      <c r="K504" s="94" t="s">
        <v>182</v>
      </c>
      <c r="L504" s="13"/>
      <c r="M504" s="98" t="s">
        <v>1</v>
      </c>
      <c r="N504" s="99" t="s">
        <v>37</v>
      </c>
      <c r="O504" s="100"/>
      <c r="P504" s="101">
        <f>O504*H504</f>
        <v>0</v>
      </c>
      <c r="Q504" s="101">
        <v>0</v>
      </c>
      <c r="R504" s="101">
        <f>Q504*H504</f>
        <v>0</v>
      </c>
      <c r="S504" s="101">
        <v>0</v>
      </c>
      <c r="T504" s="102">
        <f>S504*H504</f>
        <v>0</v>
      </c>
      <c r="U504" s="12"/>
      <c r="V504" s="12"/>
      <c r="W504" s="12"/>
      <c r="X504" s="12"/>
      <c r="Y504" s="12"/>
      <c r="Z504" s="12"/>
      <c r="AA504" s="12"/>
      <c r="AB504" s="12"/>
      <c r="AC504" s="12"/>
      <c r="AD504" s="12"/>
      <c r="AE504" s="12"/>
      <c r="AR504" s="103" t="s">
        <v>230</v>
      </c>
      <c r="AT504" s="103" t="s">
        <v>178</v>
      </c>
      <c r="AU504" s="103" t="s">
        <v>80</v>
      </c>
      <c r="AY504" s="5" t="s">
        <v>176</v>
      </c>
      <c r="BE504" s="104">
        <f>IF(N504="základní",J504,0)</f>
        <v>0</v>
      </c>
      <c r="BF504" s="104">
        <f>IF(N504="snížená",J504,0)</f>
        <v>0</v>
      </c>
      <c r="BG504" s="104">
        <f>IF(N504="zákl. přenesená",J504,0)</f>
        <v>0</v>
      </c>
      <c r="BH504" s="104">
        <f>IF(N504="sníž. přenesená",J504,0)</f>
        <v>0</v>
      </c>
      <c r="BI504" s="104">
        <f>IF(N504="nulová",J504,0)</f>
        <v>0</v>
      </c>
      <c r="BJ504" s="5" t="s">
        <v>76</v>
      </c>
      <c r="BK504" s="104">
        <f>ROUND(I504*H504,2)</f>
        <v>0</v>
      </c>
      <c r="BL504" s="5" t="s">
        <v>230</v>
      </c>
      <c r="BM504" s="103" t="s">
        <v>704</v>
      </c>
    </row>
    <row r="505" spans="1:65" s="15" customFormat="1" ht="16.5" customHeight="1">
      <c r="A505" s="12"/>
      <c r="B505" s="13"/>
      <c r="C505" s="190" t="s">
        <v>705</v>
      </c>
      <c r="D505" s="190" t="s">
        <v>265</v>
      </c>
      <c r="E505" s="191" t="s">
        <v>903</v>
      </c>
      <c r="F505" s="192" t="s">
        <v>904</v>
      </c>
      <c r="G505" s="193" t="s">
        <v>221</v>
      </c>
      <c r="H505" s="194">
        <v>0.004</v>
      </c>
      <c r="I505" s="2">
        <v>0</v>
      </c>
      <c r="J505" s="195">
        <f>ROUND(I505*H505,2)</f>
        <v>0</v>
      </c>
      <c r="K505" s="192" t="s">
        <v>182</v>
      </c>
      <c r="L505" s="196"/>
      <c r="M505" s="197" t="s">
        <v>1</v>
      </c>
      <c r="N505" s="198" t="s">
        <v>37</v>
      </c>
      <c r="O505" s="100"/>
      <c r="P505" s="101">
        <f>O505*H505</f>
        <v>0</v>
      </c>
      <c r="Q505" s="101">
        <v>0</v>
      </c>
      <c r="R505" s="101">
        <f>Q505*H505</f>
        <v>0</v>
      </c>
      <c r="S505" s="101">
        <v>0</v>
      </c>
      <c r="T505" s="102">
        <f>S505*H505</f>
        <v>0</v>
      </c>
      <c r="U505" s="12"/>
      <c r="V505" s="12"/>
      <c r="W505" s="12"/>
      <c r="X505" s="12"/>
      <c r="Y505" s="12"/>
      <c r="Z505" s="12"/>
      <c r="AA505" s="12"/>
      <c r="AB505" s="12"/>
      <c r="AC505" s="12"/>
      <c r="AD505" s="12"/>
      <c r="AE505" s="12"/>
      <c r="AR505" s="103" t="s">
        <v>304</v>
      </c>
      <c r="AT505" s="103" t="s">
        <v>265</v>
      </c>
      <c r="AU505" s="103" t="s">
        <v>80</v>
      </c>
      <c r="AY505" s="5" t="s">
        <v>176</v>
      </c>
      <c r="BE505" s="104">
        <f>IF(N505="základní",J505,0)</f>
        <v>0</v>
      </c>
      <c r="BF505" s="104">
        <f>IF(N505="snížená",J505,0)</f>
        <v>0</v>
      </c>
      <c r="BG505" s="104">
        <f>IF(N505="zákl. přenesená",J505,0)</f>
        <v>0</v>
      </c>
      <c r="BH505" s="104">
        <f>IF(N505="sníž. přenesená",J505,0)</f>
        <v>0</v>
      </c>
      <c r="BI505" s="104">
        <f>IF(N505="nulová",J505,0)</f>
        <v>0</v>
      </c>
      <c r="BJ505" s="5" t="s">
        <v>76</v>
      </c>
      <c r="BK505" s="104">
        <f>ROUND(I505*H505,2)</f>
        <v>0</v>
      </c>
      <c r="BL505" s="5" t="s">
        <v>230</v>
      </c>
      <c r="BM505" s="103" t="s">
        <v>708</v>
      </c>
    </row>
    <row r="506" spans="1:47" s="15" customFormat="1" ht="29.25">
      <c r="A506" s="12"/>
      <c r="B506" s="13"/>
      <c r="C506" s="12"/>
      <c r="D506" s="105" t="s">
        <v>906</v>
      </c>
      <c r="E506" s="12"/>
      <c r="F506" s="106" t="s">
        <v>907</v>
      </c>
      <c r="G506" s="12"/>
      <c r="H506" s="12"/>
      <c r="I506" s="12"/>
      <c r="J506" s="12"/>
      <c r="K506" s="12"/>
      <c r="L506" s="13"/>
      <c r="M506" s="107"/>
      <c r="N506" s="108"/>
      <c r="O506" s="100"/>
      <c r="P506" s="100"/>
      <c r="Q506" s="100"/>
      <c r="R506" s="100"/>
      <c r="S506" s="100"/>
      <c r="T506" s="109"/>
      <c r="U506" s="12"/>
      <c r="V506" s="12"/>
      <c r="W506" s="12"/>
      <c r="X506" s="12"/>
      <c r="Y506" s="12"/>
      <c r="Z506" s="12"/>
      <c r="AA506" s="12"/>
      <c r="AB506" s="12"/>
      <c r="AC506" s="12"/>
      <c r="AD506" s="12"/>
      <c r="AE506" s="12"/>
      <c r="AT506" s="5" t="s">
        <v>906</v>
      </c>
      <c r="AU506" s="5" t="s">
        <v>80</v>
      </c>
    </row>
    <row r="507" spans="2:51" s="174" customFormat="1" ht="12">
      <c r="B507" s="175"/>
      <c r="D507" s="105" t="s">
        <v>186</v>
      </c>
      <c r="E507" s="176" t="s">
        <v>1</v>
      </c>
      <c r="F507" s="177" t="s">
        <v>1763</v>
      </c>
      <c r="H507" s="178">
        <v>0.004</v>
      </c>
      <c r="L507" s="175"/>
      <c r="M507" s="179"/>
      <c r="N507" s="180"/>
      <c r="O507" s="180"/>
      <c r="P507" s="180"/>
      <c r="Q507" s="180"/>
      <c r="R507" s="180"/>
      <c r="S507" s="180"/>
      <c r="T507" s="181"/>
      <c r="AT507" s="176" t="s">
        <v>186</v>
      </c>
      <c r="AU507" s="176" t="s">
        <v>80</v>
      </c>
      <c r="AV507" s="174" t="s">
        <v>80</v>
      </c>
      <c r="AW507" s="174" t="s">
        <v>29</v>
      </c>
      <c r="AX507" s="174" t="s">
        <v>72</v>
      </c>
      <c r="AY507" s="176" t="s">
        <v>176</v>
      </c>
    </row>
    <row r="508" spans="2:51" s="182" customFormat="1" ht="12">
      <c r="B508" s="183"/>
      <c r="D508" s="105" t="s">
        <v>186</v>
      </c>
      <c r="E508" s="184" t="s">
        <v>1</v>
      </c>
      <c r="F508" s="185" t="s">
        <v>191</v>
      </c>
      <c r="H508" s="186">
        <v>0.004</v>
      </c>
      <c r="L508" s="183"/>
      <c r="M508" s="187"/>
      <c r="N508" s="188"/>
      <c r="O508" s="188"/>
      <c r="P508" s="188"/>
      <c r="Q508" s="188"/>
      <c r="R508" s="188"/>
      <c r="S508" s="188"/>
      <c r="T508" s="189"/>
      <c r="AT508" s="184" t="s">
        <v>186</v>
      </c>
      <c r="AU508" s="184" t="s">
        <v>80</v>
      </c>
      <c r="AV508" s="182" t="s">
        <v>86</v>
      </c>
      <c r="AW508" s="182" t="s">
        <v>29</v>
      </c>
      <c r="AX508" s="182" t="s">
        <v>76</v>
      </c>
      <c r="AY508" s="184" t="s">
        <v>176</v>
      </c>
    </row>
    <row r="509" spans="1:65" s="15" customFormat="1" ht="24.2" customHeight="1">
      <c r="A509" s="12"/>
      <c r="B509" s="13"/>
      <c r="C509" s="92" t="s">
        <v>494</v>
      </c>
      <c r="D509" s="92" t="s">
        <v>178</v>
      </c>
      <c r="E509" s="93" t="s">
        <v>913</v>
      </c>
      <c r="F509" s="94" t="s">
        <v>914</v>
      </c>
      <c r="G509" s="95" t="s">
        <v>181</v>
      </c>
      <c r="H509" s="96">
        <v>5.535</v>
      </c>
      <c r="I509" s="1">
        <v>0</v>
      </c>
      <c r="J509" s="97">
        <f>ROUND(I509*H509,2)</f>
        <v>0</v>
      </c>
      <c r="K509" s="94" t="s">
        <v>182</v>
      </c>
      <c r="L509" s="13"/>
      <c r="M509" s="98" t="s">
        <v>1</v>
      </c>
      <c r="N509" s="99" t="s">
        <v>37</v>
      </c>
      <c r="O509" s="100"/>
      <c r="P509" s="101">
        <f>O509*H509</f>
        <v>0</v>
      </c>
      <c r="Q509" s="101">
        <v>0</v>
      </c>
      <c r="R509" s="101">
        <f>Q509*H509</f>
        <v>0</v>
      </c>
      <c r="S509" s="101">
        <v>0</v>
      </c>
      <c r="T509" s="102">
        <f>S509*H509</f>
        <v>0</v>
      </c>
      <c r="U509" s="12"/>
      <c r="V509" s="12"/>
      <c r="W509" s="12"/>
      <c r="X509" s="12"/>
      <c r="Y509" s="12"/>
      <c r="Z509" s="12"/>
      <c r="AA509" s="12"/>
      <c r="AB509" s="12"/>
      <c r="AC509" s="12"/>
      <c r="AD509" s="12"/>
      <c r="AE509" s="12"/>
      <c r="AR509" s="103" t="s">
        <v>230</v>
      </c>
      <c r="AT509" s="103" t="s">
        <v>178</v>
      </c>
      <c r="AU509" s="103" t="s">
        <v>80</v>
      </c>
      <c r="AY509" s="5" t="s">
        <v>176</v>
      </c>
      <c r="BE509" s="104">
        <f>IF(N509="základní",J509,0)</f>
        <v>0</v>
      </c>
      <c r="BF509" s="104">
        <f>IF(N509="snížená",J509,0)</f>
        <v>0</v>
      </c>
      <c r="BG509" s="104">
        <f>IF(N509="zákl. přenesená",J509,0)</f>
        <v>0</v>
      </c>
      <c r="BH509" s="104">
        <f>IF(N509="sníž. přenesená",J509,0)</f>
        <v>0</v>
      </c>
      <c r="BI509" s="104">
        <f>IF(N509="nulová",J509,0)</f>
        <v>0</v>
      </c>
      <c r="BJ509" s="5" t="s">
        <v>76</v>
      </c>
      <c r="BK509" s="104">
        <f>ROUND(I509*H509,2)</f>
        <v>0</v>
      </c>
      <c r="BL509" s="5" t="s">
        <v>230</v>
      </c>
      <c r="BM509" s="103" t="s">
        <v>711</v>
      </c>
    </row>
    <row r="510" spans="2:51" s="167" customFormat="1" ht="12">
      <c r="B510" s="168"/>
      <c r="D510" s="105" t="s">
        <v>186</v>
      </c>
      <c r="E510" s="169" t="s">
        <v>1</v>
      </c>
      <c r="F510" s="170" t="s">
        <v>1510</v>
      </c>
      <c r="H510" s="169" t="s">
        <v>1</v>
      </c>
      <c r="L510" s="168"/>
      <c r="M510" s="171"/>
      <c r="N510" s="172"/>
      <c r="O510" s="172"/>
      <c r="P510" s="172"/>
      <c r="Q510" s="172"/>
      <c r="R510" s="172"/>
      <c r="S510" s="172"/>
      <c r="T510" s="173"/>
      <c r="AT510" s="169" t="s">
        <v>186</v>
      </c>
      <c r="AU510" s="169" t="s">
        <v>80</v>
      </c>
      <c r="AV510" s="167" t="s">
        <v>76</v>
      </c>
      <c r="AW510" s="167" t="s">
        <v>29</v>
      </c>
      <c r="AX510" s="167" t="s">
        <v>72</v>
      </c>
      <c r="AY510" s="169" t="s">
        <v>176</v>
      </c>
    </row>
    <row r="511" spans="2:51" s="167" customFormat="1" ht="12">
      <c r="B511" s="168"/>
      <c r="D511" s="105" t="s">
        <v>186</v>
      </c>
      <c r="E511" s="169" t="s">
        <v>1</v>
      </c>
      <c r="F511" s="170" t="s">
        <v>1764</v>
      </c>
      <c r="H511" s="169" t="s">
        <v>1</v>
      </c>
      <c r="L511" s="168"/>
      <c r="M511" s="171"/>
      <c r="N511" s="172"/>
      <c r="O511" s="172"/>
      <c r="P511" s="172"/>
      <c r="Q511" s="172"/>
      <c r="R511" s="172"/>
      <c r="S511" s="172"/>
      <c r="T511" s="173"/>
      <c r="AT511" s="169" t="s">
        <v>186</v>
      </c>
      <c r="AU511" s="169" t="s">
        <v>80</v>
      </c>
      <c r="AV511" s="167" t="s">
        <v>76</v>
      </c>
      <c r="AW511" s="167" t="s">
        <v>29</v>
      </c>
      <c r="AX511" s="167" t="s">
        <v>72</v>
      </c>
      <c r="AY511" s="169" t="s">
        <v>176</v>
      </c>
    </row>
    <row r="512" spans="2:51" s="174" customFormat="1" ht="12">
      <c r="B512" s="175"/>
      <c r="D512" s="105" t="s">
        <v>186</v>
      </c>
      <c r="E512" s="176" t="s">
        <v>1</v>
      </c>
      <c r="F512" s="177" t="s">
        <v>1765</v>
      </c>
      <c r="H512" s="178">
        <v>5.535</v>
      </c>
      <c r="L512" s="175"/>
      <c r="M512" s="179"/>
      <c r="N512" s="180"/>
      <c r="O512" s="180"/>
      <c r="P512" s="180"/>
      <c r="Q512" s="180"/>
      <c r="R512" s="180"/>
      <c r="S512" s="180"/>
      <c r="T512" s="181"/>
      <c r="AT512" s="176" t="s">
        <v>186</v>
      </c>
      <c r="AU512" s="176" t="s">
        <v>80</v>
      </c>
      <c r="AV512" s="174" t="s">
        <v>80</v>
      </c>
      <c r="AW512" s="174" t="s">
        <v>29</v>
      </c>
      <c r="AX512" s="174" t="s">
        <v>72</v>
      </c>
      <c r="AY512" s="176" t="s">
        <v>176</v>
      </c>
    </row>
    <row r="513" spans="2:51" s="182" customFormat="1" ht="12">
      <c r="B513" s="183"/>
      <c r="D513" s="105" t="s">
        <v>186</v>
      </c>
      <c r="E513" s="184" t="s">
        <v>1</v>
      </c>
      <c r="F513" s="185" t="s">
        <v>191</v>
      </c>
      <c r="H513" s="186">
        <v>5.535</v>
      </c>
      <c r="L513" s="183"/>
      <c r="M513" s="187"/>
      <c r="N513" s="188"/>
      <c r="O513" s="188"/>
      <c r="P513" s="188"/>
      <c r="Q513" s="188"/>
      <c r="R513" s="188"/>
      <c r="S513" s="188"/>
      <c r="T513" s="189"/>
      <c r="AT513" s="184" t="s">
        <v>186</v>
      </c>
      <c r="AU513" s="184" t="s">
        <v>80</v>
      </c>
      <c r="AV513" s="182" t="s">
        <v>86</v>
      </c>
      <c r="AW513" s="182" t="s">
        <v>29</v>
      </c>
      <c r="AX513" s="182" t="s">
        <v>76</v>
      </c>
      <c r="AY513" s="184" t="s">
        <v>176</v>
      </c>
    </row>
    <row r="514" spans="1:65" s="15" customFormat="1" ht="44.25" customHeight="1">
      <c r="A514" s="12"/>
      <c r="B514" s="13"/>
      <c r="C514" s="190" t="s">
        <v>712</v>
      </c>
      <c r="D514" s="190" t="s">
        <v>265</v>
      </c>
      <c r="E514" s="191" t="s">
        <v>916</v>
      </c>
      <c r="F514" s="192" t="s">
        <v>917</v>
      </c>
      <c r="G514" s="193" t="s">
        <v>181</v>
      </c>
      <c r="H514" s="194">
        <v>6.451</v>
      </c>
      <c r="I514" s="2">
        <v>0</v>
      </c>
      <c r="J514" s="195">
        <f>ROUND(I514*H514,2)</f>
        <v>0</v>
      </c>
      <c r="K514" s="192" t="s">
        <v>182</v>
      </c>
      <c r="L514" s="196"/>
      <c r="M514" s="197" t="s">
        <v>1</v>
      </c>
      <c r="N514" s="198" t="s">
        <v>37</v>
      </c>
      <c r="O514" s="100"/>
      <c r="P514" s="101">
        <f>O514*H514</f>
        <v>0</v>
      </c>
      <c r="Q514" s="101">
        <v>0</v>
      </c>
      <c r="R514" s="101">
        <f>Q514*H514</f>
        <v>0</v>
      </c>
      <c r="S514" s="101">
        <v>0</v>
      </c>
      <c r="T514" s="102">
        <f>S514*H514</f>
        <v>0</v>
      </c>
      <c r="U514" s="12"/>
      <c r="V514" s="12"/>
      <c r="W514" s="12"/>
      <c r="X514" s="12"/>
      <c r="Y514" s="12"/>
      <c r="Z514" s="12"/>
      <c r="AA514" s="12"/>
      <c r="AB514" s="12"/>
      <c r="AC514" s="12"/>
      <c r="AD514" s="12"/>
      <c r="AE514" s="12"/>
      <c r="AR514" s="103" t="s">
        <v>304</v>
      </c>
      <c r="AT514" s="103" t="s">
        <v>265</v>
      </c>
      <c r="AU514" s="103" t="s">
        <v>80</v>
      </c>
      <c r="AY514" s="5" t="s">
        <v>176</v>
      </c>
      <c r="BE514" s="104">
        <f>IF(N514="základní",J514,0)</f>
        <v>0</v>
      </c>
      <c r="BF514" s="104">
        <f>IF(N514="snížená",J514,0)</f>
        <v>0</v>
      </c>
      <c r="BG514" s="104">
        <f>IF(N514="zákl. přenesená",J514,0)</f>
        <v>0</v>
      </c>
      <c r="BH514" s="104">
        <f>IF(N514="sníž. přenesená",J514,0)</f>
        <v>0</v>
      </c>
      <c r="BI514" s="104">
        <f>IF(N514="nulová",J514,0)</f>
        <v>0</v>
      </c>
      <c r="BJ514" s="5" t="s">
        <v>76</v>
      </c>
      <c r="BK514" s="104">
        <f>ROUND(I514*H514,2)</f>
        <v>0</v>
      </c>
      <c r="BL514" s="5" t="s">
        <v>230</v>
      </c>
      <c r="BM514" s="103" t="s">
        <v>715</v>
      </c>
    </row>
    <row r="515" spans="2:51" s="174" customFormat="1" ht="12">
      <c r="B515" s="175"/>
      <c r="D515" s="105" t="s">
        <v>186</v>
      </c>
      <c r="E515" s="176" t="s">
        <v>1</v>
      </c>
      <c r="F515" s="177" t="s">
        <v>1766</v>
      </c>
      <c r="H515" s="178">
        <v>6.451</v>
      </c>
      <c r="L515" s="175"/>
      <c r="M515" s="179"/>
      <c r="N515" s="180"/>
      <c r="O515" s="180"/>
      <c r="P515" s="180"/>
      <c r="Q515" s="180"/>
      <c r="R515" s="180"/>
      <c r="S515" s="180"/>
      <c r="T515" s="181"/>
      <c r="AT515" s="176" t="s">
        <v>186</v>
      </c>
      <c r="AU515" s="176" t="s">
        <v>80</v>
      </c>
      <c r="AV515" s="174" t="s">
        <v>80</v>
      </c>
      <c r="AW515" s="174" t="s">
        <v>29</v>
      </c>
      <c r="AX515" s="174" t="s">
        <v>72</v>
      </c>
      <c r="AY515" s="176" t="s">
        <v>176</v>
      </c>
    </row>
    <row r="516" spans="2:51" s="182" customFormat="1" ht="12">
      <c r="B516" s="183"/>
      <c r="D516" s="105" t="s">
        <v>186</v>
      </c>
      <c r="E516" s="184" t="s">
        <v>1</v>
      </c>
      <c r="F516" s="185" t="s">
        <v>191</v>
      </c>
      <c r="H516" s="186">
        <v>6.451</v>
      </c>
      <c r="L516" s="183"/>
      <c r="M516" s="187"/>
      <c r="N516" s="188"/>
      <c r="O516" s="188"/>
      <c r="P516" s="188"/>
      <c r="Q516" s="188"/>
      <c r="R516" s="188"/>
      <c r="S516" s="188"/>
      <c r="T516" s="189"/>
      <c r="AT516" s="184" t="s">
        <v>186</v>
      </c>
      <c r="AU516" s="184" t="s">
        <v>80</v>
      </c>
      <c r="AV516" s="182" t="s">
        <v>86</v>
      </c>
      <c r="AW516" s="182" t="s">
        <v>29</v>
      </c>
      <c r="AX516" s="182" t="s">
        <v>76</v>
      </c>
      <c r="AY516" s="184" t="s">
        <v>176</v>
      </c>
    </row>
    <row r="517" spans="1:65" s="15" customFormat="1" ht="24.2" customHeight="1">
      <c r="A517" s="12"/>
      <c r="B517" s="13"/>
      <c r="C517" s="92" t="s">
        <v>504</v>
      </c>
      <c r="D517" s="92" t="s">
        <v>178</v>
      </c>
      <c r="E517" s="93" t="s">
        <v>1767</v>
      </c>
      <c r="F517" s="94" t="s">
        <v>1768</v>
      </c>
      <c r="G517" s="95" t="s">
        <v>181</v>
      </c>
      <c r="H517" s="96">
        <v>10.5</v>
      </c>
      <c r="I517" s="1">
        <v>0</v>
      </c>
      <c r="J517" s="97">
        <f>ROUND(I517*H517,2)</f>
        <v>0</v>
      </c>
      <c r="K517" s="94" t="s">
        <v>182</v>
      </c>
      <c r="L517" s="13"/>
      <c r="M517" s="98" t="s">
        <v>1</v>
      </c>
      <c r="N517" s="99" t="s">
        <v>37</v>
      </c>
      <c r="O517" s="100"/>
      <c r="P517" s="101">
        <f>O517*H517</f>
        <v>0</v>
      </c>
      <c r="Q517" s="101">
        <v>0</v>
      </c>
      <c r="R517" s="101">
        <f>Q517*H517</f>
        <v>0</v>
      </c>
      <c r="S517" s="101">
        <v>0</v>
      </c>
      <c r="T517" s="102">
        <f>S517*H517</f>
        <v>0</v>
      </c>
      <c r="U517" s="12"/>
      <c r="V517" s="12"/>
      <c r="W517" s="12"/>
      <c r="X517" s="12"/>
      <c r="Y517" s="12"/>
      <c r="Z517" s="12"/>
      <c r="AA517" s="12"/>
      <c r="AB517" s="12"/>
      <c r="AC517" s="12"/>
      <c r="AD517" s="12"/>
      <c r="AE517" s="12"/>
      <c r="AR517" s="103" t="s">
        <v>230</v>
      </c>
      <c r="AT517" s="103" t="s">
        <v>178</v>
      </c>
      <c r="AU517" s="103" t="s">
        <v>80</v>
      </c>
      <c r="AY517" s="5" t="s">
        <v>176</v>
      </c>
      <c r="BE517" s="104">
        <f>IF(N517="základní",J517,0)</f>
        <v>0</v>
      </c>
      <c r="BF517" s="104">
        <f>IF(N517="snížená",J517,0)</f>
        <v>0</v>
      </c>
      <c r="BG517" s="104">
        <f>IF(N517="zákl. přenesená",J517,0)</f>
        <v>0</v>
      </c>
      <c r="BH517" s="104">
        <f>IF(N517="sníž. přenesená",J517,0)</f>
        <v>0</v>
      </c>
      <c r="BI517" s="104">
        <f>IF(N517="nulová",J517,0)</f>
        <v>0</v>
      </c>
      <c r="BJ517" s="5" t="s">
        <v>76</v>
      </c>
      <c r="BK517" s="104">
        <f>ROUND(I517*H517,2)</f>
        <v>0</v>
      </c>
      <c r="BL517" s="5" t="s">
        <v>230</v>
      </c>
      <c r="BM517" s="103" t="s">
        <v>724</v>
      </c>
    </row>
    <row r="518" spans="2:51" s="167" customFormat="1" ht="12">
      <c r="B518" s="168"/>
      <c r="D518" s="105" t="s">
        <v>186</v>
      </c>
      <c r="E518" s="169" t="s">
        <v>1</v>
      </c>
      <c r="F518" s="170" t="s">
        <v>1510</v>
      </c>
      <c r="H518" s="169" t="s">
        <v>1</v>
      </c>
      <c r="L518" s="168"/>
      <c r="M518" s="171"/>
      <c r="N518" s="172"/>
      <c r="O518" s="172"/>
      <c r="P518" s="172"/>
      <c r="Q518" s="172"/>
      <c r="R518" s="172"/>
      <c r="S518" s="172"/>
      <c r="T518" s="173"/>
      <c r="AT518" s="169" t="s">
        <v>186</v>
      </c>
      <c r="AU518" s="169" t="s">
        <v>80</v>
      </c>
      <c r="AV518" s="167" t="s">
        <v>76</v>
      </c>
      <c r="AW518" s="167" t="s">
        <v>29</v>
      </c>
      <c r="AX518" s="167" t="s">
        <v>72</v>
      </c>
      <c r="AY518" s="169" t="s">
        <v>176</v>
      </c>
    </row>
    <row r="519" spans="2:51" s="167" customFormat="1" ht="12">
      <c r="B519" s="168"/>
      <c r="D519" s="105" t="s">
        <v>186</v>
      </c>
      <c r="E519" s="169" t="s">
        <v>1</v>
      </c>
      <c r="F519" s="170" t="s">
        <v>1764</v>
      </c>
      <c r="H519" s="169" t="s">
        <v>1</v>
      </c>
      <c r="L519" s="168"/>
      <c r="M519" s="171"/>
      <c r="N519" s="172"/>
      <c r="O519" s="172"/>
      <c r="P519" s="172"/>
      <c r="Q519" s="172"/>
      <c r="R519" s="172"/>
      <c r="S519" s="172"/>
      <c r="T519" s="173"/>
      <c r="AT519" s="169" t="s">
        <v>186</v>
      </c>
      <c r="AU519" s="169" t="s">
        <v>80</v>
      </c>
      <c r="AV519" s="167" t="s">
        <v>76</v>
      </c>
      <c r="AW519" s="167" t="s">
        <v>29</v>
      </c>
      <c r="AX519" s="167" t="s">
        <v>72</v>
      </c>
      <c r="AY519" s="169" t="s">
        <v>176</v>
      </c>
    </row>
    <row r="520" spans="2:51" s="174" customFormat="1" ht="12">
      <c r="B520" s="175"/>
      <c r="D520" s="105" t="s">
        <v>186</v>
      </c>
      <c r="E520" s="176" t="s">
        <v>1</v>
      </c>
      <c r="F520" s="177" t="s">
        <v>1769</v>
      </c>
      <c r="H520" s="178">
        <v>7.5</v>
      </c>
      <c r="L520" s="175"/>
      <c r="M520" s="179"/>
      <c r="N520" s="180"/>
      <c r="O520" s="180"/>
      <c r="P520" s="180"/>
      <c r="Q520" s="180"/>
      <c r="R520" s="180"/>
      <c r="S520" s="180"/>
      <c r="T520" s="181"/>
      <c r="AT520" s="176" t="s">
        <v>186</v>
      </c>
      <c r="AU520" s="176" t="s">
        <v>80</v>
      </c>
      <c r="AV520" s="174" t="s">
        <v>80</v>
      </c>
      <c r="AW520" s="174" t="s">
        <v>29</v>
      </c>
      <c r="AX520" s="174" t="s">
        <v>72</v>
      </c>
      <c r="AY520" s="176" t="s">
        <v>176</v>
      </c>
    </row>
    <row r="521" spans="2:51" s="167" customFormat="1" ht="12">
      <c r="B521" s="168"/>
      <c r="D521" s="105" t="s">
        <v>186</v>
      </c>
      <c r="E521" s="169" t="s">
        <v>1</v>
      </c>
      <c r="F521" s="170" t="s">
        <v>1770</v>
      </c>
      <c r="H521" s="169" t="s">
        <v>1</v>
      </c>
      <c r="L521" s="168"/>
      <c r="M521" s="171"/>
      <c r="N521" s="172"/>
      <c r="O521" s="172"/>
      <c r="P521" s="172"/>
      <c r="Q521" s="172"/>
      <c r="R521" s="172"/>
      <c r="S521" s="172"/>
      <c r="T521" s="173"/>
      <c r="AT521" s="169" t="s">
        <v>186</v>
      </c>
      <c r="AU521" s="169" t="s">
        <v>80</v>
      </c>
      <c r="AV521" s="167" t="s">
        <v>76</v>
      </c>
      <c r="AW521" s="167" t="s">
        <v>29</v>
      </c>
      <c r="AX521" s="167" t="s">
        <v>72</v>
      </c>
      <c r="AY521" s="169" t="s">
        <v>176</v>
      </c>
    </row>
    <row r="522" spans="2:51" s="174" customFormat="1" ht="12">
      <c r="B522" s="175"/>
      <c r="D522" s="105" t="s">
        <v>186</v>
      </c>
      <c r="E522" s="176" t="s">
        <v>1</v>
      </c>
      <c r="F522" s="177" t="s">
        <v>1771</v>
      </c>
      <c r="H522" s="178">
        <v>3</v>
      </c>
      <c r="L522" s="175"/>
      <c r="M522" s="179"/>
      <c r="N522" s="180"/>
      <c r="O522" s="180"/>
      <c r="P522" s="180"/>
      <c r="Q522" s="180"/>
      <c r="R522" s="180"/>
      <c r="S522" s="180"/>
      <c r="T522" s="181"/>
      <c r="AT522" s="176" t="s">
        <v>186</v>
      </c>
      <c r="AU522" s="176" t="s">
        <v>80</v>
      </c>
      <c r="AV522" s="174" t="s">
        <v>80</v>
      </c>
      <c r="AW522" s="174" t="s">
        <v>29</v>
      </c>
      <c r="AX522" s="174" t="s">
        <v>72</v>
      </c>
      <c r="AY522" s="176" t="s">
        <v>176</v>
      </c>
    </row>
    <row r="523" spans="2:51" s="182" customFormat="1" ht="12">
      <c r="B523" s="183"/>
      <c r="D523" s="105" t="s">
        <v>186</v>
      </c>
      <c r="E523" s="184" t="s">
        <v>1</v>
      </c>
      <c r="F523" s="185" t="s">
        <v>191</v>
      </c>
      <c r="H523" s="186">
        <v>10.5</v>
      </c>
      <c r="L523" s="183"/>
      <c r="M523" s="187"/>
      <c r="N523" s="188"/>
      <c r="O523" s="188"/>
      <c r="P523" s="188"/>
      <c r="Q523" s="188"/>
      <c r="R523" s="188"/>
      <c r="S523" s="188"/>
      <c r="T523" s="189"/>
      <c r="AT523" s="184" t="s">
        <v>186</v>
      </c>
      <c r="AU523" s="184" t="s">
        <v>80</v>
      </c>
      <c r="AV523" s="182" t="s">
        <v>86</v>
      </c>
      <c r="AW523" s="182" t="s">
        <v>29</v>
      </c>
      <c r="AX523" s="182" t="s">
        <v>76</v>
      </c>
      <c r="AY523" s="184" t="s">
        <v>176</v>
      </c>
    </row>
    <row r="524" spans="1:65" s="15" customFormat="1" ht="44.25" customHeight="1">
      <c r="A524" s="12"/>
      <c r="B524" s="13"/>
      <c r="C524" s="190" t="s">
        <v>727</v>
      </c>
      <c r="D524" s="190" t="s">
        <v>265</v>
      </c>
      <c r="E524" s="191" t="s">
        <v>916</v>
      </c>
      <c r="F524" s="192" t="s">
        <v>917</v>
      </c>
      <c r="G524" s="193" t="s">
        <v>181</v>
      </c>
      <c r="H524" s="194">
        <v>12.821</v>
      </c>
      <c r="I524" s="2">
        <v>0</v>
      </c>
      <c r="J524" s="195">
        <f>ROUND(I524*H524,2)</f>
        <v>0</v>
      </c>
      <c r="K524" s="192" t="s">
        <v>182</v>
      </c>
      <c r="L524" s="196"/>
      <c r="M524" s="197" t="s">
        <v>1</v>
      </c>
      <c r="N524" s="198" t="s">
        <v>37</v>
      </c>
      <c r="O524" s="100"/>
      <c r="P524" s="101">
        <f>O524*H524</f>
        <v>0</v>
      </c>
      <c r="Q524" s="101">
        <v>0</v>
      </c>
      <c r="R524" s="101">
        <f>Q524*H524</f>
        <v>0</v>
      </c>
      <c r="S524" s="101">
        <v>0</v>
      </c>
      <c r="T524" s="102">
        <f>S524*H524</f>
        <v>0</v>
      </c>
      <c r="U524" s="12"/>
      <c r="V524" s="12"/>
      <c r="W524" s="12"/>
      <c r="X524" s="12"/>
      <c r="Y524" s="12"/>
      <c r="Z524" s="12"/>
      <c r="AA524" s="12"/>
      <c r="AB524" s="12"/>
      <c r="AC524" s="12"/>
      <c r="AD524" s="12"/>
      <c r="AE524" s="12"/>
      <c r="AR524" s="103" t="s">
        <v>304</v>
      </c>
      <c r="AT524" s="103" t="s">
        <v>265</v>
      </c>
      <c r="AU524" s="103" t="s">
        <v>80</v>
      </c>
      <c r="AY524" s="5" t="s">
        <v>176</v>
      </c>
      <c r="BE524" s="104">
        <f>IF(N524="základní",J524,0)</f>
        <v>0</v>
      </c>
      <c r="BF524" s="104">
        <f>IF(N524="snížená",J524,0)</f>
        <v>0</v>
      </c>
      <c r="BG524" s="104">
        <f>IF(N524="zákl. přenesená",J524,0)</f>
        <v>0</v>
      </c>
      <c r="BH524" s="104">
        <f>IF(N524="sníž. přenesená",J524,0)</f>
        <v>0</v>
      </c>
      <c r="BI524" s="104">
        <f>IF(N524="nulová",J524,0)</f>
        <v>0</v>
      </c>
      <c r="BJ524" s="5" t="s">
        <v>76</v>
      </c>
      <c r="BK524" s="104">
        <f>ROUND(I524*H524,2)</f>
        <v>0</v>
      </c>
      <c r="BL524" s="5" t="s">
        <v>230</v>
      </c>
      <c r="BM524" s="103" t="s">
        <v>730</v>
      </c>
    </row>
    <row r="525" spans="2:51" s="174" customFormat="1" ht="12">
      <c r="B525" s="175"/>
      <c r="D525" s="105" t="s">
        <v>186</v>
      </c>
      <c r="E525" s="176" t="s">
        <v>1</v>
      </c>
      <c r="F525" s="177" t="s">
        <v>1772</v>
      </c>
      <c r="H525" s="178">
        <v>12.821</v>
      </c>
      <c r="L525" s="175"/>
      <c r="M525" s="179"/>
      <c r="N525" s="180"/>
      <c r="O525" s="180"/>
      <c r="P525" s="180"/>
      <c r="Q525" s="180"/>
      <c r="R525" s="180"/>
      <c r="S525" s="180"/>
      <c r="T525" s="181"/>
      <c r="AT525" s="176" t="s">
        <v>186</v>
      </c>
      <c r="AU525" s="176" t="s">
        <v>80</v>
      </c>
      <c r="AV525" s="174" t="s">
        <v>80</v>
      </c>
      <c r="AW525" s="174" t="s">
        <v>29</v>
      </c>
      <c r="AX525" s="174" t="s">
        <v>72</v>
      </c>
      <c r="AY525" s="176" t="s">
        <v>176</v>
      </c>
    </row>
    <row r="526" spans="2:51" s="182" customFormat="1" ht="12">
      <c r="B526" s="183"/>
      <c r="D526" s="105" t="s">
        <v>186</v>
      </c>
      <c r="E526" s="184" t="s">
        <v>1</v>
      </c>
      <c r="F526" s="185" t="s">
        <v>191</v>
      </c>
      <c r="H526" s="186">
        <v>12.821</v>
      </c>
      <c r="L526" s="183"/>
      <c r="M526" s="187"/>
      <c r="N526" s="188"/>
      <c r="O526" s="188"/>
      <c r="P526" s="188"/>
      <c r="Q526" s="188"/>
      <c r="R526" s="188"/>
      <c r="S526" s="188"/>
      <c r="T526" s="189"/>
      <c r="AT526" s="184" t="s">
        <v>186</v>
      </c>
      <c r="AU526" s="184" t="s">
        <v>80</v>
      </c>
      <c r="AV526" s="182" t="s">
        <v>86</v>
      </c>
      <c r="AW526" s="182" t="s">
        <v>29</v>
      </c>
      <c r="AX526" s="182" t="s">
        <v>76</v>
      </c>
      <c r="AY526" s="184" t="s">
        <v>176</v>
      </c>
    </row>
    <row r="527" spans="1:65" s="15" customFormat="1" ht="24.2" customHeight="1">
      <c r="A527" s="12"/>
      <c r="B527" s="13"/>
      <c r="C527" s="92" t="s">
        <v>509</v>
      </c>
      <c r="D527" s="92" t="s">
        <v>178</v>
      </c>
      <c r="E527" s="93" t="s">
        <v>1773</v>
      </c>
      <c r="F527" s="94" t="s">
        <v>1774</v>
      </c>
      <c r="G527" s="95" t="s">
        <v>221</v>
      </c>
      <c r="H527" s="96">
        <v>0.116</v>
      </c>
      <c r="I527" s="1">
        <v>0</v>
      </c>
      <c r="J527" s="97">
        <f>ROUND(I527*H527,2)</f>
        <v>0</v>
      </c>
      <c r="K527" s="94" t="s">
        <v>182</v>
      </c>
      <c r="L527" s="13"/>
      <c r="M527" s="98" t="s">
        <v>1</v>
      </c>
      <c r="N527" s="99" t="s">
        <v>37</v>
      </c>
      <c r="O527" s="100"/>
      <c r="P527" s="101">
        <f>O527*H527</f>
        <v>0</v>
      </c>
      <c r="Q527" s="101">
        <v>0</v>
      </c>
      <c r="R527" s="101">
        <f>Q527*H527</f>
        <v>0</v>
      </c>
      <c r="S527" s="101">
        <v>0</v>
      </c>
      <c r="T527" s="102">
        <f>S527*H527</f>
        <v>0</v>
      </c>
      <c r="U527" s="12"/>
      <c r="V527" s="12"/>
      <c r="W527" s="12"/>
      <c r="X527" s="12"/>
      <c r="Y527" s="12"/>
      <c r="Z527" s="12"/>
      <c r="AA527" s="12"/>
      <c r="AB527" s="12"/>
      <c r="AC527" s="12"/>
      <c r="AD527" s="12"/>
      <c r="AE527" s="12"/>
      <c r="AR527" s="103" t="s">
        <v>230</v>
      </c>
      <c r="AT527" s="103" t="s">
        <v>178</v>
      </c>
      <c r="AU527" s="103" t="s">
        <v>80</v>
      </c>
      <c r="AY527" s="5" t="s">
        <v>176</v>
      </c>
      <c r="BE527" s="104">
        <f>IF(N527="základní",J527,0)</f>
        <v>0</v>
      </c>
      <c r="BF527" s="104">
        <f>IF(N527="snížená",J527,0)</f>
        <v>0</v>
      </c>
      <c r="BG527" s="104">
        <f>IF(N527="zákl. přenesená",J527,0)</f>
        <v>0</v>
      </c>
      <c r="BH527" s="104">
        <f>IF(N527="sníž. přenesená",J527,0)</f>
        <v>0</v>
      </c>
      <c r="BI527" s="104">
        <f>IF(N527="nulová",J527,0)</f>
        <v>0</v>
      </c>
      <c r="BJ527" s="5" t="s">
        <v>76</v>
      </c>
      <c r="BK527" s="104">
        <f>ROUND(I527*H527,2)</f>
        <v>0</v>
      </c>
      <c r="BL527" s="5" t="s">
        <v>230</v>
      </c>
      <c r="BM527" s="103" t="s">
        <v>733</v>
      </c>
    </row>
    <row r="528" spans="2:63" s="79" customFormat="1" ht="22.7" customHeight="1">
      <c r="B528" s="80"/>
      <c r="D528" s="81" t="s">
        <v>71</v>
      </c>
      <c r="E528" s="90" t="s">
        <v>1073</v>
      </c>
      <c r="F528" s="90" t="s">
        <v>1074</v>
      </c>
      <c r="J528" s="91">
        <f>BK528</f>
        <v>0</v>
      </c>
      <c r="L528" s="80"/>
      <c r="M528" s="84"/>
      <c r="N528" s="85"/>
      <c r="O528" s="85"/>
      <c r="P528" s="86">
        <f>SUM(P529:P533)</f>
        <v>0</v>
      </c>
      <c r="Q528" s="85"/>
      <c r="R528" s="86">
        <f>SUM(R529:R533)</f>
        <v>0</v>
      </c>
      <c r="S528" s="85"/>
      <c r="T528" s="87">
        <f>SUM(T529:T533)</f>
        <v>0</v>
      </c>
      <c r="AR528" s="81" t="s">
        <v>80</v>
      </c>
      <c r="AT528" s="88" t="s">
        <v>71</v>
      </c>
      <c r="AU528" s="88" t="s">
        <v>76</v>
      </c>
      <c r="AY528" s="81" t="s">
        <v>176</v>
      </c>
      <c r="BK528" s="89">
        <f>SUM(BK529:BK533)</f>
        <v>0</v>
      </c>
    </row>
    <row r="529" spans="1:65" s="15" customFormat="1" ht="24.2" customHeight="1">
      <c r="A529" s="12"/>
      <c r="B529" s="13"/>
      <c r="C529" s="92" t="s">
        <v>734</v>
      </c>
      <c r="D529" s="92" t="s">
        <v>178</v>
      </c>
      <c r="E529" s="93" t="s">
        <v>1775</v>
      </c>
      <c r="F529" s="94" t="s">
        <v>1776</v>
      </c>
      <c r="G529" s="95" t="s">
        <v>259</v>
      </c>
      <c r="H529" s="96">
        <v>2</v>
      </c>
      <c r="I529" s="1">
        <v>0</v>
      </c>
      <c r="J529" s="97">
        <f>ROUND(I529*H529,2)</f>
        <v>0</v>
      </c>
      <c r="K529" s="94" t="s">
        <v>182</v>
      </c>
      <c r="L529" s="13"/>
      <c r="M529" s="98" t="s">
        <v>1</v>
      </c>
      <c r="N529" s="99" t="s">
        <v>37</v>
      </c>
      <c r="O529" s="100"/>
      <c r="P529" s="101">
        <f>O529*H529</f>
        <v>0</v>
      </c>
      <c r="Q529" s="101">
        <v>0</v>
      </c>
      <c r="R529" s="101">
        <f>Q529*H529</f>
        <v>0</v>
      </c>
      <c r="S529" s="101">
        <v>0</v>
      </c>
      <c r="T529" s="102">
        <f>S529*H529</f>
        <v>0</v>
      </c>
      <c r="U529" s="12"/>
      <c r="V529" s="12"/>
      <c r="W529" s="12"/>
      <c r="X529" s="12"/>
      <c r="Y529" s="12"/>
      <c r="Z529" s="12"/>
      <c r="AA529" s="12"/>
      <c r="AB529" s="12"/>
      <c r="AC529" s="12"/>
      <c r="AD529" s="12"/>
      <c r="AE529" s="12"/>
      <c r="AR529" s="103" t="s">
        <v>230</v>
      </c>
      <c r="AT529" s="103" t="s">
        <v>178</v>
      </c>
      <c r="AU529" s="103" t="s">
        <v>80</v>
      </c>
      <c r="AY529" s="5" t="s">
        <v>176</v>
      </c>
      <c r="BE529" s="104">
        <f>IF(N529="základní",J529,0)</f>
        <v>0</v>
      </c>
      <c r="BF529" s="104">
        <f>IF(N529="snížená",J529,0)</f>
        <v>0</v>
      </c>
      <c r="BG529" s="104">
        <f>IF(N529="zákl. přenesená",J529,0)</f>
        <v>0</v>
      </c>
      <c r="BH529" s="104">
        <f>IF(N529="sníž. přenesená",J529,0)</f>
        <v>0</v>
      </c>
      <c r="BI529" s="104">
        <f>IF(N529="nulová",J529,0)</f>
        <v>0</v>
      </c>
      <c r="BJ529" s="5" t="s">
        <v>76</v>
      </c>
      <c r="BK529" s="104">
        <f>ROUND(I529*H529,2)</f>
        <v>0</v>
      </c>
      <c r="BL529" s="5" t="s">
        <v>230</v>
      </c>
      <c r="BM529" s="103" t="s">
        <v>737</v>
      </c>
    </row>
    <row r="530" spans="2:51" s="167" customFormat="1" ht="12">
      <c r="B530" s="168"/>
      <c r="D530" s="105" t="s">
        <v>186</v>
      </c>
      <c r="E530" s="169" t="s">
        <v>1</v>
      </c>
      <c r="F530" s="170" t="s">
        <v>771</v>
      </c>
      <c r="H530" s="169" t="s">
        <v>1</v>
      </c>
      <c r="L530" s="168"/>
      <c r="M530" s="171"/>
      <c r="N530" s="172"/>
      <c r="O530" s="172"/>
      <c r="P530" s="172"/>
      <c r="Q530" s="172"/>
      <c r="R530" s="172"/>
      <c r="S530" s="172"/>
      <c r="T530" s="173"/>
      <c r="AT530" s="169" t="s">
        <v>186</v>
      </c>
      <c r="AU530" s="169" t="s">
        <v>80</v>
      </c>
      <c r="AV530" s="167" t="s">
        <v>76</v>
      </c>
      <c r="AW530" s="167" t="s">
        <v>29</v>
      </c>
      <c r="AX530" s="167" t="s">
        <v>72</v>
      </c>
      <c r="AY530" s="169" t="s">
        <v>176</v>
      </c>
    </row>
    <row r="531" spans="2:51" s="167" customFormat="1" ht="12">
      <c r="B531" s="168"/>
      <c r="D531" s="105" t="s">
        <v>186</v>
      </c>
      <c r="E531" s="169" t="s">
        <v>1</v>
      </c>
      <c r="F531" s="170" t="s">
        <v>1777</v>
      </c>
      <c r="H531" s="169" t="s">
        <v>1</v>
      </c>
      <c r="L531" s="168"/>
      <c r="M531" s="171"/>
      <c r="N531" s="172"/>
      <c r="O531" s="172"/>
      <c r="P531" s="172"/>
      <c r="Q531" s="172"/>
      <c r="R531" s="172"/>
      <c r="S531" s="172"/>
      <c r="T531" s="173"/>
      <c r="AT531" s="169" t="s">
        <v>186</v>
      </c>
      <c r="AU531" s="169" t="s">
        <v>80</v>
      </c>
      <c r="AV531" s="167" t="s">
        <v>76</v>
      </c>
      <c r="AW531" s="167" t="s">
        <v>29</v>
      </c>
      <c r="AX531" s="167" t="s">
        <v>72</v>
      </c>
      <c r="AY531" s="169" t="s">
        <v>176</v>
      </c>
    </row>
    <row r="532" spans="2:51" s="174" customFormat="1" ht="12">
      <c r="B532" s="175"/>
      <c r="D532" s="105" t="s">
        <v>186</v>
      </c>
      <c r="E532" s="176" t="s">
        <v>1</v>
      </c>
      <c r="F532" s="177" t="s">
        <v>80</v>
      </c>
      <c r="H532" s="178">
        <v>2</v>
      </c>
      <c r="L532" s="175"/>
      <c r="M532" s="179"/>
      <c r="N532" s="180"/>
      <c r="O532" s="180"/>
      <c r="P532" s="180"/>
      <c r="Q532" s="180"/>
      <c r="R532" s="180"/>
      <c r="S532" s="180"/>
      <c r="T532" s="181"/>
      <c r="AT532" s="176" t="s">
        <v>186</v>
      </c>
      <c r="AU532" s="176" t="s">
        <v>80</v>
      </c>
      <c r="AV532" s="174" t="s">
        <v>80</v>
      </c>
      <c r="AW532" s="174" t="s">
        <v>29</v>
      </c>
      <c r="AX532" s="174" t="s">
        <v>72</v>
      </c>
      <c r="AY532" s="176" t="s">
        <v>176</v>
      </c>
    </row>
    <row r="533" spans="2:51" s="182" customFormat="1" ht="12">
      <c r="B533" s="183"/>
      <c r="D533" s="105" t="s">
        <v>186</v>
      </c>
      <c r="E533" s="184" t="s">
        <v>1</v>
      </c>
      <c r="F533" s="185" t="s">
        <v>191</v>
      </c>
      <c r="H533" s="186">
        <v>2</v>
      </c>
      <c r="L533" s="183"/>
      <c r="M533" s="187"/>
      <c r="N533" s="188"/>
      <c r="O533" s="188"/>
      <c r="P533" s="188"/>
      <c r="Q533" s="188"/>
      <c r="R533" s="188"/>
      <c r="S533" s="188"/>
      <c r="T533" s="189"/>
      <c r="AT533" s="184" t="s">
        <v>186</v>
      </c>
      <c r="AU533" s="184" t="s">
        <v>80</v>
      </c>
      <c r="AV533" s="182" t="s">
        <v>86</v>
      </c>
      <c r="AW533" s="182" t="s">
        <v>29</v>
      </c>
      <c r="AX533" s="182" t="s">
        <v>76</v>
      </c>
      <c r="AY533" s="184" t="s">
        <v>176</v>
      </c>
    </row>
    <row r="534" spans="2:63" s="79" customFormat="1" ht="22.7" customHeight="1">
      <c r="B534" s="80"/>
      <c r="D534" s="81" t="s">
        <v>71</v>
      </c>
      <c r="E534" s="90" t="s">
        <v>1778</v>
      </c>
      <c r="F534" s="90" t="s">
        <v>1779</v>
      </c>
      <c r="J534" s="91">
        <f>BK534</f>
        <v>0</v>
      </c>
      <c r="L534" s="80"/>
      <c r="M534" s="84"/>
      <c r="N534" s="85"/>
      <c r="O534" s="85"/>
      <c r="P534" s="86">
        <f>P535</f>
        <v>0</v>
      </c>
      <c r="Q534" s="85"/>
      <c r="R534" s="86">
        <f>R535</f>
        <v>0</v>
      </c>
      <c r="S534" s="85"/>
      <c r="T534" s="87">
        <f>T535</f>
        <v>0</v>
      </c>
      <c r="AR534" s="81" t="s">
        <v>80</v>
      </c>
      <c r="AT534" s="88" t="s">
        <v>71</v>
      </c>
      <c r="AU534" s="88" t="s">
        <v>76</v>
      </c>
      <c r="AY534" s="81" t="s">
        <v>176</v>
      </c>
      <c r="BK534" s="89">
        <f>BK535</f>
        <v>0</v>
      </c>
    </row>
    <row r="535" spans="1:65" s="15" customFormat="1" ht="48.95" customHeight="1">
      <c r="A535" s="12"/>
      <c r="B535" s="13"/>
      <c r="C535" s="92" t="s">
        <v>514</v>
      </c>
      <c r="D535" s="92" t="s">
        <v>178</v>
      </c>
      <c r="E535" s="93" t="s">
        <v>1780</v>
      </c>
      <c r="F535" s="94" t="s">
        <v>1781</v>
      </c>
      <c r="G535" s="95" t="s">
        <v>700</v>
      </c>
      <c r="H535" s="96">
        <v>1</v>
      </c>
      <c r="I535" s="1">
        <v>0</v>
      </c>
      <c r="J535" s="97">
        <f>ROUND(I535*H535,2)</f>
        <v>0</v>
      </c>
      <c r="K535" s="94" t="s">
        <v>1898</v>
      </c>
      <c r="L535" s="13"/>
      <c r="M535" s="98" t="s">
        <v>1</v>
      </c>
      <c r="N535" s="99" t="s">
        <v>37</v>
      </c>
      <c r="O535" s="100"/>
      <c r="P535" s="101">
        <f>O535*H535</f>
        <v>0</v>
      </c>
      <c r="Q535" s="101">
        <v>0</v>
      </c>
      <c r="R535" s="101">
        <f>Q535*H535</f>
        <v>0</v>
      </c>
      <c r="S535" s="101">
        <v>0</v>
      </c>
      <c r="T535" s="102">
        <f>S535*H535</f>
        <v>0</v>
      </c>
      <c r="U535" s="12"/>
      <c r="V535" s="12"/>
      <c r="W535" s="12"/>
      <c r="X535" s="12"/>
      <c r="Y535" s="12"/>
      <c r="Z535" s="12"/>
      <c r="AA535" s="12"/>
      <c r="AB535" s="12"/>
      <c r="AC535" s="12"/>
      <c r="AD535" s="12"/>
      <c r="AE535" s="12"/>
      <c r="AR535" s="103" t="s">
        <v>230</v>
      </c>
      <c r="AT535" s="103" t="s">
        <v>178</v>
      </c>
      <c r="AU535" s="103" t="s">
        <v>80</v>
      </c>
      <c r="AY535" s="5" t="s">
        <v>176</v>
      </c>
      <c r="BE535" s="104">
        <f>IF(N535="základní",J535,0)</f>
        <v>0</v>
      </c>
      <c r="BF535" s="104">
        <f>IF(N535="snížená",J535,0)</f>
        <v>0</v>
      </c>
      <c r="BG535" s="104">
        <f>IF(N535="zákl. přenesená",J535,0)</f>
        <v>0</v>
      </c>
      <c r="BH535" s="104">
        <f>IF(N535="sníž. přenesená",J535,0)</f>
        <v>0</v>
      </c>
      <c r="BI535" s="104">
        <f>IF(N535="nulová",J535,0)</f>
        <v>0</v>
      </c>
      <c r="BJ535" s="5" t="s">
        <v>76</v>
      </c>
      <c r="BK535" s="104">
        <f>ROUND(I535*H535,2)</f>
        <v>0</v>
      </c>
      <c r="BL535" s="5" t="s">
        <v>230</v>
      </c>
      <c r="BM535" s="103" t="s">
        <v>740</v>
      </c>
    </row>
    <row r="536" spans="2:63" s="79" customFormat="1" ht="22.7" customHeight="1">
      <c r="B536" s="80"/>
      <c r="D536" s="81" t="s">
        <v>71</v>
      </c>
      <c r="E536" s="90" t="s">
        <v>1782</v>
      </c>
      <c r="F536" s="90" t="s">
        <v>1783</v>
      </c>
      <c r="J536" s="91">
        <f>BK536</f>
        <v>0</v>
      </c>
      <c r="L536" s="80"/>
      <c r="M536" s="84"/>
      <c r="N536" s="85"/>
      <c r="O536" s="85"/>
      <c r="P536" s="86">
        <f>SUM(P537:P552)</f>
        <v>0</v>
      </c>
      <c r="Q536" s="85"/>
      <c r="R536" s="86">
        <f>SUM(R537:R552)</f>
        <v>0</v>
      </c>
      <c r="S536" s="85"/>
      <c r="T536" s="87">
        <f>SUM(T537:T552)</f>
        <v>0</v>
      </c>
      <c r="AR536" s="81" t="s">
        <v>80</v>
      </c>
      <c r="AT536" s="88" t="s">
        <v>71</v>
      </c>
      <c r="AU536" s="88" t="s">
        <v>76</v>
      </c>
      <c r="AY536" s="81" t="s">
        <v>176</v>
      </c>
      <c r="BK536" s="89">
        <f>SUM(BK537:BK552)</f>
        <v>0</v>
      </c>
    </row>
    <row r="537" spans="1:65" s="15" customFormat="1" ht="16.5" customHeight="1">
      <c r="A537" s="12"/>
      <c r="B537" s="13"/>
      <c r="C537" s="92" t="s">
        <v>741</v>
      </c>
      <c r="D537" s="92" t="s">
        <v>178</v>
      </c>
      <c r="E537" s="93" t="s">
        <v>1784</v>
      </c>
      <c r="F537" s="94" t="s">
        <v>1785</v>
      </c>
      <c r="G537" s="95" t="s">
        <v>328</v>
      </c>
      <c r="H537" s="96">
        <v>2.45</v>
      </c>
      <c r="I537" s="1">
        <v>0</v>
      </c>
      <c r="J537" s="97">
        <f>ROUND(I537*H537,2)</f>
        <v>0</v>
      </c>
      <c r="K537" s="94" t="s">
        <v>182</v>
      </c>
      <c r="L537" s="13"/>
      <c r="M537" s="98" t="s">
        <v>1</v>
      </c>
      <c r="N537" s="99" t="s">
        <v>37</v>
      </c>
      <c r="O537" s="100"/>
      <c r="P537" s="101">
        <f>O537*H537</f>
        <v>0</v>
      </c>
      <c r="Q537" s="101">
        <v>0</v>
      </c>
      <c r="R537" s="101">
        <f>Q537*H537</f>
        <v>0</v>
      </c>
      <c r="S537" s="101">
        <v>0</v>
      </c>
      <c r="T537" s="102">
        <f>S537*H537</f>
        <v>0</v>
      </c>
      <c r="U537" s="12"/>
      <c r="V537" s="12"/>
      <c r="W537" s="12"/>
      <c r="X537" s="12"/>
      <c r="Y537" s="12"/>
      <c r="Z537" s="12"/>
      <c r="AA537" s="12"/>
      <c r="AB537" s="12"/>
      <c r="AC537" s="12"/>
      <c r="AD537" s="12"/>
      <c r="AE537" s="12"/>
      <c r="AR537" s="103" t="s">
        <v>230</v>
      </c>
      <c r="AT537" s="103" t="s">
        <v>178</v>
      </c>
      <c r="AU537" s="103" t="s">
        <v>80</v>
      </c>
      <c r="AY537" s="5" t="s">
        <v>176</v>
      </c>
      <c r="BE537" s="104">
        <f>IF(N537="základní",J537,0)</f>
        <v>0</v>
      </c>
      <c r="BF537" s="104">
        <f>IF(N537="snížená",J537,0)</f>
        <v>0</v>
      </c>
      <c r="BG537" s="104">
        <f>IF(N537="zákl. přenesená",J537,0)</f>
        <v>0</v>
      </c>
      <c r="BH537" s="104">
        <f>IF(N537="sníž. přenesená",J537,0)</f>
        <v>0</v>
      </c>
      <c r="BI537" s="104">
        <f>IF(N537="nulová",J537,0)</f>
        <v>0</v>
      </c>
      <c r="BJ537" s="5" t="s">
        <v>76</v>
      </c>
      <c r="BK537" s="104">
        <f>ROUND(I537*H537,2)</f>
        <v>0</v>
      </c>
      <c r="BL537" s="5" t="s">
        <v>230</v>
      </c>
      <c r="BM537" s="103" t="s">
        <v>744</v>
      </c>
    </row>
    <row r="538" spans="2:51" s="167" customFormat="1" ht="12">
      <c r="B538" s="168"/>
      <c r="D538" s="105" t="s">
        <v>186</v>
      </c>
      <c r="E538" s="169" t="s">
        <v>1</v>
      </c>
      <c r="F538" s="170" t="s">
        <v>515</v>
      </c>
      <c r="H538" s="169" t="s">
        <v>1</v>
      </c>
      <c r="L538" s="168"/>
      <c r="M538" s="171"/>
      <c r="N538" s="172"/>
      <c r="O538" s="172"/>
      <c r="P538" s="172"/>
      <c r="Q538" s="172"/>
      <c r="R538" s="172"/>
      <c r="S538" s="172"/>
      <c r="T538" s="173"/>
      <c r="AT538" s="169" t="s">
        <v>186</v>
      </c>
      <c r="AU538" s="169" t="s">
        <v>80</v>
      </c>
      <c r="AV538" s="167" t="s">
        <v>76</v>
      </c>
      <c r="AW538" s="167" t="s">
        <v>29</v>
      </c>
      <c r="AX538" s="167" t="s">
        <v>72</v>
      </c>
      <c r="AY538" s="169" t="s">
        <v>176</v>
      </c>
    </row>
    <row r="539" spans="2:51" s="167" customFormat="1" ht="12">
      <c r="B539" s="168"/>
      <c r="D539" s="105" t="s">
        <v>186</v>
      </c>
      <c r="E539" s="169" t="s">
        <v>1</v>
      </c>
      <c r="F539" s="170" t="s">
        <v>1786</v>
      </c>
      <c r="H539" s="169" t="s">
        <v>1</v>
      </c>
      <c r="L539" s="168"/>
      <c r="M539" s="171"/>
      <c r="N539" s="172"/>
      <c r="O539" s="172"/>
      <c r="P539" s="172"/>
      <c r="Q539" s="172"/>
      <c r="R539" s="172"/>
      <c r="S539" s="172"/>
      <c r="T539" s="173"/>
      <c r="AT539" s="169" t="s">
        <v>186</v>
      </c>
      <c r="AU539" s="169" t="s">
        <v>80</v>
      </c>
      <c r="AV539" s="167" t="s">
        <v>76</v>
      </c>
      <c r="AW539" s="167" t="s">
        <v>29</v>
      </c>
      <c r="AX539" s="167" t="s">
        <v>72</v>
      </c>
      <c r="AY539" s="169" t="s">
        <v>176</v>
      </c>
    </row>
    <row r="540" spans="2:51" s="174" customFormat="1" ht="12">
      <c r="B540" s="175"/>
      <c r="D540" s="105" t="s">
        <v>186</v>
      </c>
      <c r="E540" s="176" t="s">
        <v>1</v>
      </c>
      <c r="F540" s="177" t="s">
        <v>1787</v>
      </c>
      <c r="H540" s="178">
        <v>2.45</v>
      </c>
      <c r="L540" s="175"/>
      <c r="M540" s="179"/>
      <c r="N540" s="180"/>
      <c r="O540" s="180"/>
      <c r="P540" s="180"/>
      <c r="Q540" s="180"/>
      <c r="R540" s="180"/>
      <c r="S540" s="180"/>
      <c r="T540" s="181"/>
      <c r="AT540" s="176" t="s">
        <v>186</v>
      </c>
      <c r="AU540" s="176" t="s">
        <v>80</v>
      </c>
      <c r="AV540" s="174" t="s">
        <v>80</v>
      </c>
      <c r="AW540" s="174" t="s">
        <v>29</v>
      </c>
      <c r="AX540" s="174" t="s">
        <v>72</v>
      </c>
      <c r="AY540" s="176" t="s">
        <v>176</v>
      </c>
    </row>
    <row r="541" spans="2:51" s="182" customFormat="1" ht="12">
      <c r="B541" s="183"/>
      <c r="D541" s="105" t="s">
        <v>186</v>
      </c>
      <c r="E541" s="184" t="s">
        <v>1</v>
      </c>
      <c r="F541" s="185" t="s">
        <v>191</v>
      </c>
      <c r="H541" s="186">
        <v>2.45</v>
      </c>
      <c r="L541" s="183"/>
      <c r="M541" s="187"/>
      <c r="N541" s="188"/>
      <c r="O541" s="188"/>
      <c r="P541" s="188"/>
      <c r="Q541" s="188"/>
      <c r="R541" s="188"/>
      <c r="S541" s="188"/>
      <c r="T541" s="189"/>
      <c r="AT541" s="184" t="s">
        <v>186</v>
      </c>
      <c r="AU541" s="184" t="s">
        <v>80</v>
      </c>
      <c r="AV541" s="182" t="s">
        <v>86</v>
      </c>
      <c r="AW541" s="182" t="s">
        <v>29</v>
      </c>
      <c r="AX541" s="182" t="s">
        <v>76</v>
      </c>
      <c r="AY541" s="184" t="s">
        <v>176</v>
      </c>
    </row>
    <row r="542" spans="1:65" s="15" customFormat="1" ht="24.2" customHeight="1">
      <c r="A542" s="12"/>
      <c r="B542" s="13"/>
      <c r="C542" s="92" t="s">
        <v>520</v>
      </c>
      <c r="D542" s="92" t="s">
        <v>178</v>
      </c>
      <c r="E542" s="93" t="s">
        <v>1788</v>
      </c>
      <c r="F542" s="94" t="s">
        <v>1789</v>
      </c>
      <c r="G542" s="95" t="s">
        <v>181</v>
      </c>
      <c r="H542" s="96">
        <v>209.31</v>
      </c>
      <c r="I542" s="1">
        <v>0</v>
      </c>
      <c r="J542" s="97">
        <f>ROUND(I542*H542,2)</f>
        <v>0</v>
      </c>
      <c r="K542" s="94" t="s">
        <v>1898</v>
      </c>
      <c r="L542" s="13"/>
      <c r="M542" s="98" t="s">
        <v>1</v>
      </c>
      <c r="N542" s="99" t="s">
        <v>37</v>
      </c>
      <c r="O542" s="100"/>
      <c r="P542" s="101">
        <f>O542*H542</f>
        <v>0</v>
      </c>
      <c r="Q542" s="101">
        <v>0</v>
      </c>
      <c r="R542" s="101">
        <f>Q542*H542</f>
        <v>0</v>
      </c>
      <c r="S542" s="101">
        <v>0</v>
      </c>
      <c r="T542" s="102">
        <f>S542*H542</f>
        <v>0</v>
      </c>
      <c r="U542" s="12"/>
      <c r="V542" s="12"/>
      <c r="W542" s="12"/>
      <c r="X542" s="12"/>
      <c r="Y542" s="12"/>
      <c r="Z542" s="12"/>
      <c r="AA542" s="12"/>
      <c r="AB542" s="12"/>
      <c r="AC542" s="12"/>
      <c r="AD542" s="12"/>
      <c r="AE542" s="12"/>
      <c r="AR542" s="103" t="s">
        <v>230</v>
      </c>
      <c r="AT542" s="103" t="s">
        <v>178</v>
      </c>
      <c r="AU542" s="103" t="s">
        <v>80</v>
      </c>
      <c r="AY542" s="5" t="s">
        <v>176</v>
      </c>
      <c r="BE542" s="104">
        <f>IF(N542="základní",J542,0)</f>
        <v>0</v>
      </c>
      <c r="BF542" s="104">
        <f>IF(N542="snížená",J542,0)</f>
        <v>0</v>
      </c>
      <c r="BG542" s="104">
        <f>IF(N542="zákl. přenesená",J542,0)</f>
        <v>0</v>
      </c>
      <c r="BH542" s="104">
        <f>IF(N542="sníž. přenesená",J542,0)</f>
        <v>0</v>
      </c>
      <c r="BI542" s="104">
        <f>IF(N542="nulová",J542,0)</f>
        <v>0</v>
      </c>
      <c r="BJ542" s="5" t="s">
        <v>76</v>
      </c>
      <c r="BK542" s="104">
        <f>ROUND(I542*H542,2)</f>
        <v>0</v>
      </c>
      <c r="BL542" s="5" t="s">
        <v>230</v>
      </c>
      <c r="BM542" s="103" t="s">
        <v>751</v>
      </c>
    </row>
    <row r="543" spans="2:51" s="167" customFormat="1" ht="12">
      <c r="B543" s="168"/>
      <c r="D543" s="105" t="s">
        <v>186</v>
      </c>
      <c r="E543" s="169" t="s">
        <v>1</v>
      </c>
      <c r="F543" s="170" t="s">
        <v>279</v>
      </c>
      <c r="H543" s="169" t="s">
        <v>1</v>
      </c>
      <c r="L543" s="168"/>
      <c r="M543" s="171"/>
      <c r="N543" s="172"/>
      <c r="O543" s="172"/>
      <c r="P543" s="172"/>
      <c r="Q543" s="172"/>
      <c r="R543" s="172"/>
      <c r="S543" s="172"/>
      <c r="T543" s="173"/>
      <c r="AT543" s="169" t="s">
        <v>186</v>
      </c>
      <c r="AU543" s="169" t="s">
        <v>80</v>
      </c>
      <c r="AV543" s="167" t="s">
        <v>76</v>
      </c>
      <c r="AW543" s="167" t="s">
        <v>29</v>
      </c>
      <c r="AX543" s="167" t="s">
        <v>72</v>
      </c>
      <c r="AY543" s="169" t="s">
        <v>176</v>
      </c>
    </row>
    <row r="544" spans="2:51" s="174" customFormat="1" ht="12">
      <c r="B544" s="175"/>
      <c r="D544" s="105" t="s">
        <v>186</v>
      </c>
      <c r="E544" s="176" t="s">
        <v>1</v>
      </c>
      <c r="F544" s="177" t="s">
        <v>1790</v>
      </c>
      <c r="H544" s="178">
        <v>63.03</v>
      </c>
      <c r="L544" s="175"/>
      <c r="M544" s="179"/>
      <c r="N544" s="180"/>
      <c r="O544" s="180"/>
      <c r="P544" s="180"/>
      <c r="Q544" s="180"/>
      <c r="R544" s="180"/>
      <c r="S544" s="180"/>
      <c r="T544" s="181"/>
      <c r="AT544" s="176" t="s">
        <v>186</v>
      </c>
      <c r="AU544" s="176" t="s">
        <v>80</v>
      </c>
      <c r="AV544" s="174" t="s">
        <v>80</v>
      </c>
      <c r="AW544" s="174" t="s">
        <v>29</v>
      </c>
      <c r="AX544" s="174" t="s">
        <v>72</v>
      </c>
      <c r="AY544" s="176" t="s">
        <v>176</v>
      </c>
    </row>
    <row r="545" spans="2:51" s="174" customFormat="1" ht="12">
      <c r="B545" s="175"/>
      <c r="D545" s="105" t="s">
        <v>186</v>
      </c>
      <c r="E545" s="176" t="s">
        <v>1</v>
      </c>
      <c r="F545" s="177" t="s">
        <v>1791</v>
      </c>
      <c r="H545" s="178">
        <v>48.76</v>
      </c>
      <c r="L545" s="175"/>
      <c r="M545" s="179"/>
      <c r="N545" s="180"/>
      <c r="O545" s="180"/>
      <c r="P545" s="180"/>
      <c r="Q545" s="180"/>
      <c r="R545" s="180"/>
      <c r="S545" s="180"/>
      <c r="T545" s="181"/>
      <c r="AT545" s="176" t="s">
        <v>186</v>
      </c>
      <c r="AU545" s="176" t="s">
        <v>80</v>
      </c>
      <c r="AV545" s="174" t="s">
        <v>80</v>
      </c>
      <c r="AW545" s="174" t="s">
        <v>29</v>
      </c>
      <c r="AX545" s="174" t="s">
        <v>72</v>
      </c>
      <c r="AY545" s="176" t="s">
        <v>176</v>
      </c>
    </row>
    <row r="546" spans="2:51" s="174" customFormat="1" ht="12">
      <c r="B546" s="175"/>
      <c r="D546" s="105" t="s">
        <v>186</v>
      </c>
      <c r="E546" s="176" t="s">
        <v>1</v>
      </c>
      <c r="F546" s="177" t="s">
        <v>1792</v>
      </c>
      <c r="H546" s="178">
        <v>48.76</v>
      </c>
      <c r="L546" s="175"/>
      <c r="M546" s="179"/>
      <c r="N546" s="180"/>
      <c r="O546" s="180"/>
      <c r="P546" s="180"/>
      <c r="Q546" s="180"/>
      <c r="R546" s="180"/>
      <c r="S546" s="180"/>
      <c r="T546" s="181"/>
      <c r="AT546" s="176" t="s">
        <v>186</v>
      </c>
      <c r="AU546" s="176" t="s">
        <v>80</v>
      </c>
      <c r="AV546" s="174" t="s">
        <v>80</v>
      </c>
      <c r="AW546" s="174" t="s">
        <v>29</v>
      </c>
      <c r="AX546" s="174" t="s">
        <v>72</v>
      </c>
      <c r="AY546" s="176" t="s">
        <v>176</v>
      </c>
    </row>
    <row r="547" spans="2:51" s="174" customFormat="1" ht="12">
      <c r="B547" s="175"/>
      <c r="D547" s="105" t="s">
        <v>186</v>
      </c>
      <c r="E547" s="176" t="s">
        <v>1</v>
      </c>
      <c r="F547" s="177" t="s">
        <v>1793</v>
      </c>
      <c r="H547" s="178">
        <v>48.76</v>
      </c>
      <c r="L547" s="175"/>
      <c r="M547" s="179"/>
      <c r="N547" s="180"/>
      <c r="O547" s="180"/>
      <c r="P547" s="180"/>
      <c r="Q547" s="180"/>
      <c r="R547" s="180"/>
      <c r="S547" s="180"/>
      <c r="T547" s="181"/>
      <c r="AT547" s="176" t="s">
        <v>186</v>
      </c>
      <c r="AU547" s="176" t="s">
        <v>80</v>
      </c>
      <c r="AV547" s="174" t="s">
        <v>80</v>
      </c>
      <c r="AW547" s="174" t="s">
        <v>29</v>
      </c>
      <c r="AX547" s="174" t="s">
        <v>72</v>
      </c>
      <c r="AY547" s="176" t="s">
        <v>176</v>
      </c>
    </row>
    <row r="548" spans="2:51" s="182" customFormat="1" ht="12">
      <c r="B548" s="183"/>
      <c r="D548" s="105" t="s">
        <v>186</v>
      </c>
      <c r="E548" s="184" t="s">
        <v>1</v>
      </c>
      <c r="F548" s="185" t="s">
        <v>191</v>
      </c>
      <c r="H548" s="186">
        <v>209.30999999999997</v>
      </c>
      <c r="L548" s="183"/>
      <c r="M548" s="187"/>
      <c r="N548" s="188"/>
      <c r="O548" s="188"/>
      <c r="P548" s="188"/>
      <c r="Q548" s="188"/>
      <c r="R548" s="188"/>
      <c r="S548" s="188"/>
      <c r="T548" s="189"/>
      <c r="AT548" s="184" t="s">
        <v>186</v>
      </c>
      <c r="AU548" s="184" t="s">
        <v>80</v>
      </c>
      <c r="AV548" s="182" t="s">
        <v>86</v>
      </c>
      <c r="AW548" s="182" t="s">
        <v>29</v>
      </c>
      <c r="AX548" s="182" t="s">
        <v>76</v>
      </c>
      <c r="AY548" s="184" t="s">
        <v>176</v>
      </c>
    </row>
    <row r="549" spans="1:65" s="15" customFormat="1" ht="24.2" customHeight="1">
      <c r="A549" s="12"/>
      <c r="B549" s="13"/>
      <c r="C549" s="220" t="s">
        <v>755</v>
      </c>
      <c r="D549" s="220" t="s">
        <v>265</v>
      </c>
      <c r="E549" s="221" t="s">
        <v>2940</v>
      </c>
      <c r="F549" s="222" t="s">
        <v>2941</v>
      </c>
      <c r="G549" s="193" t="s">
        <v>181</v>
      </c>
      <c r="H549" s="194">
        <v>219.776</v>
      </c>
      <c r="I549" s="2">
        <v>0</v>
      </c>
      <c r="J549" s="195">
        <f>ROUND(I549*H549,2)</f>
        <v>0</v>
      </c>
      <c r="K549" s="192" t="s">
        <v>182</v>
      </c>
      <c r="L549" s="196"/>
      <c r="M549" s="197" t="s">
        <v>1</v>
      </c>
      <c r="N549" s="198" t="s">
        <v>37</v>
      </c>
      <c r="O549" s="100"/>
      <c r="P549" s="101">
        <f>O549*H549</f>
        <v>0</v>
      </c>
      <c r="Q549" s="101">
        <v>0</v>
      </c>
      <c r="R549" s="101">
        <f>Q549*H549</f>
        <v>0</v>
      </c>
      <c r="S549" s="101">
        <v>0</v>
      </c>
      <c r="T549" s="102">
        <f>S549*H549</f>
        <v>0</v>
      </c>
      <c r="U549" s="12"/>
      <c r="V549" s="12"/>
      <c r="W549" s="12"/>
      <c r="X549" s="12"/>
      <c r="Y549" s="12"/>
      <c r="Z549" s="12"/>
      <c r="AA549" s="12"/>
      <c r="AB549" s="12"/>
      <c r="AC549" s="12"/>
      <c r="AD549" s="12"/>
      <c r="AE549" s="12"/>
      <c r="AR549" s="103" t="s">
        <v>304</v>
      </c>
      <c r="AT549" s="103" t="s">
        <v>265</v>
      </c>
      <c r="AU549" s="103" t="s">
        <v>80</v>
      </c>
      <c r="AY549" s="5" t="s">
        <v>176</v>
      </c>
      <c r="BE549" s="104">
        <f>IF(N549="základní",J549,0)</f>
        <v>0</v>
      </c>
      <c r="BF549" s="104">
        <f>IF(N549="snížená",J549,0)</f>
        <v>0</v>
      </c>
      <c r="BG549" s="104">
        <f>IF(N549="zákl. přenesená",J549,0)</f>
        <v>0</v>
      </c>
      <c r="BH549" s="104">
        <f>IF(N549="sníž. přenesená",J549,0)</f>
        <v>0</v>
      </c>
      <c r="BI549" s="104">
        <f>IF(N549="nulová",J549,0)</f>
        <v>0</v>
      </c>
      <c r="BJ549" s="5" t="s">
        <v>76</v>
      </c>
      <c r="BK549" s="104">
        <f>ROUND(I549*H549,2)</f>
        <v>0</v>
      </c>
      <c r="BL549" s="5" t="s">
        <v>230</v>
      </c>
      <c r="BM549" s="103" t="s">
        <v>758</v>
      </c>
    </row>
    <row r="550" spans="2:51" s="174" customFormat="1" ht="12">
      <c r="B550" s="175"/>
      <c r="D550" s="105" t="s">
        <v>186</v>
      </c>
      <c r="E550" s="176" t="s">
        <v>1</v>
      </c>
      <c r="F550" s="177" t="s">
        <v>1794</v>
      </c>
      <c r="H550" s="178">
        <v>219.776</v>
      </c>
      <c r="L550" s="175"/>
      <c r="M550" s="179"/>
      <c r="N550" s="180"/>
      <c r="O550" s="180"/>
      <c r="P550" s="180"/>
      <c r="Q550" s="180"/>
      <c r="R550" s="180"/>
      <c r="S550" s="180"/>
      <c r="T550" s="181"/>
      <c r="AT550" s="176" t="s">
        <v>186</v>
      </c>
      <c r="AU550" s="176" t="s">
        <v>80</v>
      </c>
      <c r="AV550" s="174" t="s">
        <v>80</v>
      </c>
      <c r="AW550" s="174" t="s">
        <v>29</v>
      </c>
      <c r="AX550" s="174" t="s">
        <v>72</v>
      </c>
      <c r="AY550" s="176" t="s">
        <v>176</v>
      </c>
    </row>
    <row r="551" spans="2:51" s="182" customFormat="1" ht="12">
      <c r="B551" s="183"/>
      <c r="D551" s="105" t="s">
        <v>186</v>
      </c>
      <c r="E551" s="184" t="s">
        <v>1</v>
      </c>
      <c r="F551" s="185" t="s">
        <v>191</v>
      </c>
      <c r="H551" s="186">
        <v>219.776</v>
      </c>
      <c r="L551" s="183"/>
      <c r="M551" s="187"/>
      <c r="N551" s="188"/>
      <c r="O551" s="188"/>
      <c r="P551" s="188"/>
      <c r="Q551" s="188"/>
      <c r="R551" s="188"/>
      <c r="S551" s="188"/>
      <c r="T551" s="189"/>
      <c r="AT551" s="184" t="s">
        <v>186</v>
      </c>
      <c r="AU551" s="184" t="s">
        <v>80</v>
      </c>
      <c r="AV551" s="182" t="s">
        <v>86</v>
      </c>
      <c r="AW551" s="182" t="s">
        <v>29</v>
      </c>
      <c r="AX551" s="182" t="s">
        <v>76</v>
      </c>
      <c r="AY551" s="184" t="s">
        <v>176</v>
      </c>
    </row>
    <row r="552" spans="1:65" s="15" customFormat="1" ht="24.2" customHeight="1">
      <c r="A552" s="12"/>
      <c r="B552" s="13"/>
      <c r="C552" s="92" t="s">
        <v>525</v>
      </c>
      <c r="D552" s="92" t="s">
        <v>178</v>
      </c>
      <c r="E552" s="93" t="s">
        <v>1795</v>
      </c>
      <c r="F552" s="94" t="s">
        <v>1796</v>
      </c>
      <c r="G552" s="95" t="s">
        <v>221</v>
      </c>
      <c r="H552" s="96">
        <v>3.173</v>
      </c>
      <c r="I552" s="1">
        <v>0</v>
      </c>
      <c r="J552" s="97">
        <f>ROUND(I552*H552,2)</f>
        <v>0</v>
      </c>
      <c r="K552" s="94" t="s">
        <v>182</v>
      </c>
      <c r="L552" s="13"/>
      <c r="M552" s="98" t="s">
        <v>1</v>
      </c>
      <c r="N552" s="99" t="s">
        <v>37</v>
      </c>
      <c r="O552" s="100"/>
      <c r="P552" s="101">
        <f>O552*H552</f>
        <v>0</v>
      </c>
      <c r="Q552" s="101">
        <v>0</v>
      </c>
      <c r="R552" s="101">
        <f>Q552*H552</f>
        <v>0</v>
      </c>
      <c r="S552" s="101">
        <v>0</v>
      </c>
      <c r="T552" s="102">
        <f>S552*H552</f>
        <v>0</v>
      </c>
      <c r="U552" s="12"/>
      <c r="V552" s="12"/>
      <c r="W552" s="12"/>
      <c r="X552" s="12"/>
      <c r="Y552" s="12"/>
      <c r="Z552" s="12"/>
      <c r="AA552" s="12"/>
      <c r="AB552" s="12"/>
      <c r="AC552" s="12"/>
      <c r="AD552" s="12"/>
      <c r="AE552" s="12"/>
      <c r="AR552" s="103" t="s">
        <v>230</v>
      </c>
      <c r="AT552" s="103" t="s">
        <v>178</v>
      </c>
      <c r="AU552" s="103" t="s">
        <v>80</v>
      </c>
      <c r="AY552" s="5" t="s">
        <v>176</v>
      </c>
      <c r="BE552" s="104">
        <f>IF(N552="základní",J552,0)</f>
        <v>0</v>
      </c>
      <c r="BF552" s="104">
        <f>IF(N552="snížená",J552,0)</f>
        <v>0</v>
      </c>
      <c r="BG552" s="104">
        <f>IF(N552="zákl. přenesená",J552,0)</f>
        <v>0</v>
      </c>
      <c r="BH552" s="104">
        <f>IF(N552="sníž. přenesená",J552,0)</f>
        <v>0</v>
      </c>
      <c r="BI552" s="104">
        <f>IF(N552="nulová",J552,0)</f>
        <v>0</v>
      </c>
      <c r="BJ552" s="5" t="s">
        <v>76</v>
      </c>
      <c r="BK552" s="104">
        <f>ROUND(I552*H552,2)</f>
        <v>0</v>
      </c>
      <c r="BL552" s="5" t="s">
        <v>230</v>
      </c>
      <c r="BM552" s="103" t="s">
        <v>764</v>
      </c>
    </row>
    <row r="553" spans="2:63" s="79" customFormat="1" ht="22.7" customHeight="1">
      <c r="B553" s="80"/>
      <c r="D553" s="81" t="s">
        <v>71</v>
      </c>
      <c r="E553" s="90" t="s">
        <v>1159</v>
      </c>
      <c r="F553" s="90" t="s">
        <v>1160</v>
      </c>
      <c r="J553" s="91">
        <f>BK553</f>
        <v>0</v>
      </c>
      <c r="L553" s="80"/>
      <c r="M553" s="84"/>
      <c r="N553" s="85"/>
      <c r="O553" s="85"/>
      <c r="P553" s="86">
        <f>SUM(P554:P565)</f>
        <v>0</v>
      </c>
      <c r="Q553" s="85"/>
      <c r="R553" s="86">
        <f>SUM(R554:R565)</f>
        <v>0</v>
      </c>
      <c r="S553" s="85"/>
      <c r="T553" s="87">
        <f>SUM(T554:T565)</f>
        <v>0</v>
      </c>
      <c r="AR553" s="81" t="s">
        <v>80</v>
      </c>
      <c r="AT553" s="88" t="s">
        <v>71</v>
      </c>
      <c r="AU553" s="88" t="s">
        <v>76</v>
      </c>
      <c r="AY553" s="81" t="s">
        <v>176</v>
      </c>
      <c r="BK553" s="89">
        <f>SUM(BK554:BK565)</f>
        <v>0</v>
      </c>
    </row>
    <row r="554" spans="1:65" s="15" customFormat="1" ht="24.2" customHeight="1">
      <c r="A554" s="12"/>
      <c r="B554" s="13"/>
      <c r="C554" s="92" t="s">
        <v>767</v>
      </c>
      <c r="D554" s="92" t="s">
        <v>178</v>
      </c>
      <c r="E554" s="93" t="s">
        <v>1797</v>
      </c>
      <c r="F554" s="94" t="s">
        <v>1798</v>
      </c>
      <c r="G554" s="95" t="s">
        <v>259</v>
      </c>
      <c r="H554" s="96">
        <v>1</v>
      </c>
      <c r="I554" s="1">
        <v>0</v>
      </c>
      <c r="J554" s="97">
        <f aca="true" t="shared" si="0" ref="J554:J565">ROUND(I554*H554,2)</f>
        <v>0</v>
      </c>
      <c r="K554" s="94" t="s">
        <v>182</v>
      </c>
      <c r="L554" s="13"/>
      <c r="M554" s="98" t="s">
        <v>1</v>
      </c>
      <c r="N554" s="99" t="s">
        <v>37</v>
      </c>
      <c r="O554" s="100"/>
      <c r="P554" s="101">
        <f aca="true" t="shared" si="1" ref="P554:P565">O554*H554</f>
        <v>0</v>
      </c>
      <c r="Q554" s="101">
        <v>0</v>
      </c>
      <c r="R554" s="101">
        <f aca="true" t="shared" si="2" ref="R554:R565">Q554*H554</f>
        <v>0</v>
      </c>
      <c r="S554" s="101">
        <v>0</v>
      </c>
      <c r="T554" s="102">
        <f aca="true" t="shared" si="3" ref="T554:T565">S554*H554</f>
        <v>0</v>
      </c>
      <c r="U554" s="12"/>
      <c r="V554" s="12"/>
      <c r="W554" s="12"/>
      <c r="X554" s="12"/>
      <c r="Y554" s="12"/>
      <c r="Z554" s="12"/>
      <c r="AA554" s="12"/>
      <c r="AB554" s="12"/>
      <c r="AC554" s="12"/>
      <c r="AD554" s="12"/>
      <c r="AE554" s="12"/>
      <c r="AR554" s="103" t="s">
        <v>230</v>
      </c>
      <c r="AT554" s="103" t="s">
        <v>178</v>
      </c>
      <c r="AU554" s="103" t="s">
        <v>80</v>
      </c>
      <c r="AY554" s="5" t="s">
        <v>176</v>
      </c>
      <c r="BE554" s="104">
        <f aca="true" t="shared" si="4" ref="BE554:BE565">IF(N554="základní",J554,0)</f>
        <v>0</v>
      </c>
      <c r="BF554" s="104">
        <f aca="true" t="shared" si="5" ref="BF554:BF565">IF(N554="snížená",J554,0)</f>
        <v>0</v>
      </c>
      <c r="BG554" s="104">
        <f aca="true" t="shared" si="6" ref="BG554:BG565">IF(N554="zákl. přenesená",J554,0)</f>
        <v>0</v>
      </c>
      <c r="BH554" s="104">
        <f aca="true" t="shared" si="7" ref="BH554:BH565">IF(N554="sníž. přenesená",J554,0)</f>
        <v>0</v>
      </c>
      <c r="BI554" s="104">
        <f aca="true" t="shared" si="8" ref="BI554:BI565">IF(N554="nulová",J554,0)</f>
        <v>0</v>
      </c>
      <c r="BJ554" s="5" t="s">
        <v>76</v>
      </c>
      <c r="BK554" s="104">
        <f aca="true" t="shared" si="9" ref="BK554:BK565">ROUND(I554*H554,2)</f>
        <v>0</v>
      </c>
      <c r="BL554" s="5" t="s">
        <v>230</v>
      </c>
      <c r="BM554" s="103" t="s">
        <v>770</v>
      </c>
    </row>
    <row r="555" spans="1:65" s="15" customFormat="1" ht="37.7" customHeight="1">
      <c r="A555" s="12"/>
      <c r="B555" s="13"/>
      <c r="C555" s="190" t="s">
        <v>531</v>
      </c>
      <c r="D555" s="190" t="s">
        <v>265</v>
      </c>
      <c r="E555" s="191" t="s">
        <v>1799</v>
      </c>
      <c r="F555" s="192" t="s">
        <v>1800</v>
      </c>
      <c r="G555" s="193" t="s">
        <v>259</v>
      </c>
      <c r="H555" s="194">
        <v>1</v>
      </c>
      <c r="I555" s="2">
        <v>0</v>
      </c>
      <c r="J555" s="195">
        <f t="shared" si="0"/>
        <v>0</v>
      </c>
      <c r="K555" s="192" t="s">
        <v>182</v>
      </c>
      <c r="L555" s="196"/>
      <c r="M555" s="197" t="s">
        <v>1</v>
      </c>
      <c r="N555" s="198" t="s">
        <v>37</v>
      </c>
      <c r="O555" s="100"/>
      <c r="P555" s="101">
        <f t="shared" si="1"/>
        <v>0</v>
      </c>
      <c r="Q555" s="101">
        <v>0</v>
      </c>
      <c r="R555" s="101">
        <f t="shared" si="2"/>
        <v>0</v>
      </c>
      <c r="S555" s="101">
        <v>0</v>
      </c>
      <c r="T555" s="102">
        <f t="shared" si="3"/>
        <v>0</v>
      </c>
      <c r="U555" s="12"/>
      <c r="V555" s="12"/>
      <c r="W555" s="12"/>
      <c r="X555" s="12"/>
      <c r="Y555" s="12"/>
      <c r="Z555" s="12"/>
      <c r="AA555" s="12"/>
      <c r="AB555" s="12"/>
      <c r="AC555" s="12"/>
      <c r="AD555" s="12"/>
      <c r="AE555" s="12"/>
      <c r="AR555" s="103" t="s">
        <v>304</v>
      </c>
      <c r="AT555" s="103" t="s">
        <v>265</v>
      </c>
      <c r="AU555" s="103" t="s">
        <v>80</v>
      </c>
      <c r="AY555" s="5" t="s">
        <v>176</v>
      </c>
      <c r="BE555" s="104">
        <f t="shared" si="4"/>
        <v>0</v>
      </c>
      <c r="BF555" s="104">
        <f t="shared" si="5"/>
        <v>0</v>
      </c>
      <c r="BG555" s="104">
        <f t="shared" si="6"/>
        <v>0</v>
      </c>
      <c r="BH555" s="104">
        <f t="shared" si="7"/>
        <v>0</v>
      </c>
      <c r="BI555" s="104">
        <f t="shared" si="8"/>
        <v>0</v>
      </c>
      <c r="BJ555" s="5" t="s">
        <v>76</v>
      </c>
      <c r="BK555" s="104">
        <f t="shared" si="9"/>
        <v>0</v>
      </c>
      <c r="BL555" s="5" t="s">
        <v>230</v>
      </c>
      <c r="BM555" s="103" t="s">
        <v>776</v>
      </c>
    </row>
    <row r="556" spans="1:65" s="15" customFormat="1" ht="24.2" customHeight="1">
      <c r="A556" s="12"/>
      <c r="B556" s="13"/>
      <c r="C556" s="92" t="s">
        <v>779</v>
      </c>
      <c r="D556" s="92" t="s">
        <v>178</v>
      </c>
      <c r="E556" s="93" t="s">
        <v>1801</v>
      </c>
      <c r="F556" s="94" t="s">
        <v>1802</v>
      </c>
      <c r="G556" s="95" t="s">
        <v>259</v>
      </c>
      <c r="H556" s="96">
        <v>2</v>
      </c>
      <c r="I556" s="1">
        <v>0</v>
      </c>
      <c r="J556" s="97">
        <f t="shared" si="0"/>
        <v>0</v>
      </c>
      <c r="K556" s="94" t="s">
        <v>182</v>
      </c>
      <c r="L556" s="13"/>
      <c r="M556" s="98" t="s">
        <v>1</v>
      </c>
      <c r="N556" s="99" t="s">
        <v>37</v>
      </c>
      <c r="O556" s="100"/>
      <c r="P556" s="101">
        <f t="shared" si="1"/>
        <v>0</v>
      </c>
      <c r="Q556" s="101">
        <v>0</v>
      </c>
      <c r="R556" s="101">
        <f t="shared" si="2"/>
        <v>0</v>
      </c>
      <c r="S556" s="101">
        <v>0</v>
      </c>
      <c r="T556" s="102">
        <f t="shared" si="3"/>
        <v>0</v>
      </c>
      <c r="U556" s="12"/>
      <c r="V556" s="12"/>
      <c r="W556" s="12"/>
      <c r="X556" s="12"/>
      <c r="Y556" s="12"/>
      <c r="Z556" s="12"/>
      <c r="AA556" s="12"/>
      <c r="AB556" s="12"/>
      <c r="AC556" s="12"/>
      <c r="AD556" s="12"/>
      <c r="AE556" s="12"/>
      <c r="AR556" s="103" t="s">
        <v>230</v>
      </c>
      <c r="AT556" s="103" t="s">
        <v>178</v>
      </c>
      <c r="AU556" s="103" t="s">
        <v>80</v>
      </c>
      <c r="AY556" s="5" t="s">
        <v>176</v>
      </c>
      <c r="BE556" s="104">
        <f t="shared" si="4"/>
        <v>0</v>
      </c>
      <c r="BF556" s="104">
        <f t="shared" si="5"/>
        <v>0</v>
      </c>
      <c r="BG556" s="104">
        <f t="shared" si="6"/>
        <v>0</v>
      </c>
      <c r="BH556" s="104">
        <f t="shared" si="7"/>
        <v>0</v>
      </c>
      <c r="BI556" s="104">
        <f t="shared" si="8"/>
        <v>0</v>
      </c>
      <c r="BJ556" s="5" t="s">
        <v>76</v>
      </c>
      <c r="BK556" s="104">
        <f t="shared" si="9"/>
        <v>0</v>
      </c>
      <c r="BL556" s="5" t="s">
        <v>230</v>
      </c>
      <c r="BM556" s="103" t="s">
        <v>782</v>
      </c>
    </row>
    <row r="557" spans="1:65" s="15" customFormat="1" ht="37.7" customHeight="1">
      <c r="A557" s="12"/>
      <c r="B557" s="13"/>
      <c r="C557" s="190" t="s">
        <v>536</v>
      </c>
      <c r="D557" s="190" t="s">
        <v>265</v>
      </c>
      <c r="E557" s="191" t="s">
        <v>1803</v>
      </c>
      <c r="F557" s="192" t="s">
        <v>1804</v>
      </c>
      <c r="G557" s="193" t="s">
        <v>259</v>
      </c>
      <c r="H557" s="194">
        <v>1</v>
      </c>
      <c r="I557" s="2">
        <v>0</v>
      </c>
      <c r="J557" s="195">
        <f t="shared" si="0"/>
        <v>0</v>
      </c>
      <c r="K557" s="192" t="s">
        <v>182</v>
      </c>
      <c r="L557" s="196"/>
      <c r="M557" s="197" t="s">
        <v>1</v>
      </c>
      <c r="N557" s="198" t="s">
        <v>37</v>
      </c>
      <c r="O557" s="100"/>
      <c r="P557" s="101">
        <f t="shared" si="1"/>
        <v>0</v>
      </c>
      <c r="Q557" s="101">
        <v>0</v>
      </c>
      <c r="R557" s="101">
        <f t="shared" si="2"/>
        <v>0</v>
      </c>
      <c r="S557" s="101">
        <v>0</v>
      </c>
      <c r="T557" s="102">
        <f t="shared" si="3"/>
        <v>0</v>
      </c>
      <c r="U557" s="12"/>
      <c r="V557" s="12"/>
      <c r="W557" s="12"/>
      <c r="X557" s="12"/>
      <c r="Y557" s="12"/>
      <c r="Z557" s="12"/>
      <c r="AA557" s="12"/>
      <c r="AB557" s="12"/>
      <c r="AC557" s="12"/>
      <c r="AD557" s="12"/>
      <c r="AE557" s="12"/>
      <c r="AR557" s="103" t="s">
        <v>304</v>
      </c>
      <c r="AT557" s="103" t="s">
        <v>265</v>
      </c>
      <c r="AU557" s="103" t="s">
        <v>80</v>
      </c>
      <c r="AY557" s="5" t="s">
        <v>176</v>
      </c>
      <c r="BE557" s="104">
        <f t="shared" si="4"/>
        <v>0</v>
      </c>
      <c r="BF557" s="104">
        <f t="shared" si="5"/>
        <v>0</v>
      </c>
      <c r="BG557" s="104">
        <f t="shared" si="6"/>
        <v>0</v>
      </c>
      <c r="BH557" s="104">
        <f t="shared" si="7"/>
        <v>0</v>
      </c>
      <c r="BI557" s="104">
        <f t="shared" si="8"/>
        <v>0</v>
      </c>
      <c r="BJ557" s="5" t="s">
        <v>76</v>
      </c>
      <c r="BK557" s="104">
        <f t="shared" si="9"/>
        <v>0</v>
      </c>
      <c r="BL557" s="5" t="s">
        <v>230</v>
      </c>
      <c r="BM557" s="103" t="s">
        <v>788</v>
      </c>
    </row>
    <row r="558" spans="1:65" s="15" customFormat="1" ht="37.7" customHeight="1">
      <c r="A558" s="12"/>
      <c r="B558" s="13"/>
      <c r="C558" s="190" t="s">
        <v>789</v>
      </c>
      <c r="D558" s="190" t="s">
        <v>265</v>
      </c>
      <c r="E558" s="191" t="s">
        <v>1805</v>
      </c>
      <c r="F558" s="192" t="s">
        <v>1806</v>
      </c>
      <c r="G558" s="193" t="s">
        <v>259</v>
      </c>
      <c r="H558" s="194">
        <v>1</v>
      </c>
      <c r="I558" s="2">
        <v>0</v>
      </c>
      <c r="J558" s="195">
        <f t="shared" si="0"/>
        <v>0</v>
      </c>
      <c r="K558" s="192" t="s">
        <v>1898</v>
      </c>
      <c r="L558" s="196"/>
      <c r="M558" s="197" t="s">
        <v>1</v>
      </c>
      <c r="N558" s="198" t="s">
        <v>37</v>
      </c>
      <c r="O558" s="100"/>
      <c r="P558" s="101">
        <f t="shared" si="1"/>
        <v>0</v>
      </c>
      <c r="Q558" s="101">
        <v>0</v>
      </c>
      <c r="R558" s="101">
        <f t="shared" si="2"/>
        <v>0</v>
      </c>
      <c r="S558" s="101">
        <v>0</v>
      </c>
      <c r="T558" s="102">
        <f t="shared" si="3"/>
        <v>0</v>
      </c>
      <c r="U558" s="12"/>
      <c r="V558" s="12"/>
      <c r="W558" s="12"/>
      <c r="X558" s="12"/>
      <c r="Y558" s="12"/>
      <c r="Z558" s="12"/>
      <c r="AA558" s="12"/>
      <c r="AB558" s="12"/>
      <c r="AC558" s="12"/>
      <c r="AD558" s="12"/>
      <c r="AE558" s="12"/>
      <c r="AR558" s="103" t="s">
        <v>304</v>
      </c>
      <c r="AT558" s="103" t="s">
        <v>265</v>
      </c>
      <c r="AU558" s="103" t="s">
        <v>80</v>
      </c>
      <c r="AY558" s="5" t="s">
        <v>176</v>
      </c>
      <c r="BE558" s="104">
        <f t="shared" si="4"/>
        <v>0</v>
      </c>
      <c r="BF558" s="104">
        <f t="shared" si="5"/>
        <v>0</v>
      </c>
      <c r="BG558" s="104">
        <f t="shared" si="6"/>
        <v>0</v>
      </c>
      <c r="BH558" s="104">
        <f t="shared" si="7"/>
        <v>0</v>
      </c>
      <c r="BI558" s="104">
        <f t="shared" si="8"/>
        <v>0</v>
      </c>
      <c r="BJ558" s="5" t="s">
        <v>76</v>
      </c>
      <c r="BK558" s="104">
        <f t="shared" si="9"/>
        <v>0</v>
      </c>
      <c r="BL558" s="5" t="s">
        <v>230</v>
      </c>
      <c r="BM558" s="103" t="s">
        <v>792</v>
      </c>
    </row>
    <row r="559" spans="1:65" s="15" customFormat="1" ht="24.2" customHeight="1">
      <c r="A559" s="12"/>
      <c r="B559" s="13"/>
      <c r="C559" s="92" t="s">
        <v>547</v>
      </c>
      <c r="D559" s="92" t="s">
        <v>178</v>
      </c>
      <c r="E559" s="93" t="s">
        <v>1807</v>
      </c>
      <c r="F559" s="94" t="s">
        <v>1808</v>
      </c>
      <c r="G559" s="95" t="s">
        <v>259</v>
      </c>
      <c r="H559" s="96">
        <v>2</v>
      </c>
      <c r="I559" s="1">
        <v>0</v>
      </c>
      <c r="J559" s="97">
        <f t="shared" si="0"/>
        <v>0</v>
      </c>
      <c r="K559" s="94" t="s">
        <v>182</v>
      </c>
      <c r="L559" s="13"/>
      <c r="M559" s="98" t="s">
        <v>1</v>
      </c>
      <c r="N559" s="99" t="s">
        <v>37</v>
      </c>
      <c r="O559" s="100"/>
      <c r="P559" s="101">
        <f t="shared" si="1"/>
        <v>0</v>
      </c>
      <c r="Q559" s="101">
        <v>0</v>
      </c>
      <c r="R559" s="101">
        <f t="shared" si="2"/>
        <v>0</v>
      </c>
      <c r="S559" s="101">
        <v>0</v>
      </c>
      <c r="T559" s="102">
        <f t="shared" si="3"/>
        <v>0</v>
      </c>
      <c r="U559" s="12"/>
      <c r="V559" s="12"/>
      <c r="W559" s="12"/>
      <c r="X559" s="12"/>
      <c r="Y559" s="12"/>
      <c r="Z559" s="12"/>
      <c r="AA559" s="12"/>
      <c r="AB559" s="12"/>
      <c r="AC559" s="12"/>
      <c r="AD559" s="12"/>
      <c r="AE559" s="12"/>
      <c r="AR559" s="103" t="s">
        <v>230</v>
      </c>
      <c r="AT559" s="103" t="s">
        <v>178</v>
      </c>
      <c r="AU559" s="103" t="s">
        <v>80</v>
      </c>
      <c r="AY559" s="5" t="s">
        <v>176</v>
      </c>
      <c r="BE559" s="104">
        <f t="shared" si="4"/>
        <v>0</v>
      </c>
      <c r="BF559" s="104">
        <f t="shared" si="5"/>
        <v>0</v>
      </c>
      <c r="BG559" s="104">
        <f t="shared" si="6"/>
        <v>0</v>
      </c>
      <c r="BH559" s="104">
        <f t="shared" si="7"/>
        <v>0</v>
      </c>
      <c r="BI559" s="104">
        <f t="shared" si="8"/>
        <v>0</v>
      </c>
      <c r="BJ559" s="5" t="s">
        <v>76</v>
      </c>
      <c r="BK559" s="104">
        <f t="shared" si="9"/>
        <v>0</v>
      </c>
      <c r="BL559" s="5" t="s">
        <v>230</v>
      </c>
      <c r="BM559" s="103" t="s">
        <v>799</v>
      </c>
    </row>
    <row r="560" spans="1:65" s="15" customFormat="1" ht="16.5" customHeight="1">
      <c r="A560" s="12"/>
      <c r="B560" s="13"/>
      <c r="C560" s="190" t="s">
        <v>802</v>
      </c>
      <c r="D560" s="190" t="s">
        <v>265</v>
      </c>
      <c r="E560" s="191" t="s">
        <v>1809</v>
      </c>
      <c r="F560" s="192" t="s">
        <v>1810</v>
      </c>
      <c r="G560" s="193" t="s">
        <v>259</v>
      </c>
      <c r="H560" s="194">
        <v>2</v>
      </c>
      <c r="I560" s="2">
        <v>0</v>
      </c>
      <c r="J560" s="195">
        <f t="shared" si="0"/>
        <v>0</v>
      </c>
      <c r="K560" s="192" t="s">
        <v>182</v>
      </c>
      <c r="L560" s="196"/>
      <c r="M560" s="197" t="s">
        <v>1</v>
      </c>
      <c r="N560" s="198" t="s">
        <v>37</v>
      </c>
      <c r="O560" s="100"/>
      <c r="P560" s="101">
        <f t="shared" si="1"/>
        <v>0</v>
      </c>
      <c r="Q560" s="101">
        <v>0</v>
      </c>
      <c r="R560" s="101">
        <f t="shared" si="2"/>
        <v>0</v>
      </c>
      <c r="S560" s="101">
        <v>0</v>
      </c>
      <c r="T560" s="102">
        <f t="shared" si="3"/>
        <v>0</v>
      </c>
      <c r="U560" s="12"/>
      <c r="V560" s="12"/>
      <c r="W560" s="12"/>
      <c r="X560" s="12"/>
      <c r="Y560" s="12"/>
      <c r="Z560" s="12"/>
      <c r="AA560" s="12"/>
      <c r="AB560" s="12"/>
      <c r="AC560" s="12"/>
      <c r="AD560" s="12"/>
      <c r="AE560" s="12"/>
      <c r="AR560" s="103" t="s">
        <v>304</v>
      </c>
      <c r="AT560" s="103" t="s">
        <v>265</v>
      </c>
      <c r="AU560" s="103" t="s">
        <v>80</v>
      </c>
      <c r="AY560" s="5" t="s">
        <v>176</v>
      </c>
      <c r="BE560" s="104">
        <f t="shared" si="4"/>
        <v>0</v>
      </c>
      <c r="BF560" s="104">
        <f t="shared" si="5"/>
        <v>0</v>
      </c>
      <c r="BG560" s="104">
        <f t="shared" si="6"/>
        <v>0</v>
      </c>
      <c r="BH560" s="104">
        <f t="shared" si="7"/>
        <v>0</v>
      </c>
      <c r="BI560" s="104">
        <f t="shared" si="8"/>
        <v>0</v>
      </c>
      <c r="BJ560" s="5" t="s">
        <v>76</v>
      </c>
      <c r="BK560" s="104">
        <f t="shared" si="9"/>
        <v>0</v>
      </c>
      <c r="BL560" s="5" t="s">
        <v>230</v>
      </c>
      <c r="BM560" s="103" t="s">
        <v>805</v>
      </c>
    </row>
    <row r="561" spans="1:65" s="15" customFormat="1" ht="16.5" customHeight="1">
      <c r="A561" s="12"/>
      <c r="B561" s="13"/>
      <c r="C561" s="92" t="s">
        <v>552</v>
      </c>
      <c r="D561" s="92" t="s">
        <v>178</v>
      </c>
      <c r="E561" s="93" t="s">
        <v>1811</v>
      </c>
      <c r="F561" s="94" t="s">
        <v>1812</v>
      </c>
      <c r="G561" s="95" t="s">
        <v>259</v>
      </c>
      <c r="H561" s="96">
        <v>3</v>
      </c>
      <c r="I561" s="1">
        <v>0</v>
      </c>
      <c r="J561" s="97">
        <f t="shared" si="0"/>
        <v>0</v>
      </c>
      <c r="K561" s="94" t="s">
        <v>182</v>
      </c>
      <c r="L561" s="13"/>
      <c r="M561" s="98" t="s">
        <v>1</v>
      </c>
      <c r="N561" s="99" t="s">
        <v>37</v>
      </c>
      <c r="O561" s="100"/>
      <c r="P561" s="101">
        <f t="shared" si="1"/>
        <v>0</v>
      </c>
      <c r="Q561" s="101">
        <v>0</v>
      </c>
      <c r="R561" s="101">
        <f t="shared" si="2"/>
        <v>0</v>
      </c>
      <c r="S561" s="101">
        <v>0</v>
      </c>
      <c r="T561" s="102">
        <f t="shared" si="3"/>
        <v>0</v>
      </c>
      <c r="U561" s="12"/>
      <c r="V561" s="12"/>
      <c r="W561" s="12"/>
      <c r="X561" s="12"/>
      <c r="Y561" s="12"/>
      <c r="Z561" s="12"/>
      <c r="AA561" s="12"/>
      <c r="AB561" s="12"/>
      <c r="AC561" s="12"/>
      <c r="AD561" s="12"/>
      <c r="AE561" s="12"/>
      <c r="AR561" s="103" t="s">
        <v>230</v>
      </c>
      <c r="AT561" s="103" t="s">
        <v>178</v>
      </c>
      <c r="AU561" s="103" t="s">
        <v>80</v>
      </c>
      <c r="AY561" s="5" t="s">
        <v>176</v>
      </c>
      <c r="BE561" s="104">
        <f t="shared" si="4"/>
        <v>0</v>
      </c>
      <c r="BF561" s="104">
        <f t="shared" si="5"/>
        <v>0</v>
      </c>
      <c r="BG561" s="104">
        <f t="shared" si="6"/>
        <v>0</v>
      </c>
      <c r="BH561" s="104">
        <f t="shared" si="7"/>
        <v>0</v>
      </c>
      <c r="BI561" s="104">
        <f t="shared" si="8"/>
        <v>0</v>
      </c>
      <c r="BJ561" s="5" t="s">
        <v>76</v>
      </c>
      <c r="BK561" s="104">
        <f t="shared" si="9"/>
        <v>0</v>
      </c>
      <c r="BL561" s="5" t="s">
        <v>230</v>
      </c>
      <c r="BM561" s="103" t="s">
        <v>813</v>
      </c>
    </row>
    <row r="562" spans="1:65" s="15" customFormat="1" ht="21.75" customHeight="1">
      <c r="A562" s="12"/>
      <c r="B562" s="13"/>
      <c r="C562" s="190" t="s">
        <v>815</v>
      </c>
      <c r="D562" s="190" t="s">
        <v>265</v>
      </c>
      <c r="E562" s="191" t="s">
        <v>1813</v>
      </c>
      <c r="F562" s="192" t="s">
        <v>1814</v>
      </c>
      <c r="G562" s="193" t="s">
        <v>259</v>
      </c>
      <c r="H562" s="194">
        <v>3</v>
      </c>
      <c r="I562" s="2">
        <v>0</v>
      </c>
      <c r="J562" s="195">
        <f t="shared" si="0"/>
        <v>0</v>
      </c>
      <c r="K562" s="192" t="s">
        <v>1898</v>
      </c>
      <c r="L562" s="196"/>
      <c r="M562" s="197" t="s">
        <v>1</v>
      </c>
      <c r="N562" s="198" t="s">
        <v>37</v>
      </c>
      <c r="O562" s="100"/>
      <c r="P562" s="101">
        <f t="shared" si="1"/>
        <v>0</v>
      </c>
      <c r="Q562" s="101">
        <v>0</v>
      </c>
      <c r="R562" s="101">
        <f t="shared" si="2"/>
        <v>0</v>
      </c>
      <c r="S562" s="101">
        <v>0</v>
      </c>
      <c r="T562" s="102">
        <f t="shared" si="3"/>
        <v>0</v>
      </c>
      <c r="U562" s="12"/>
      <c r="V562" s="12"/>
      <c r="W562" s="12"/>
      <c r="X562" s="12"/>
      <c r="Y562" s="12"/>
      <c r="Z562" s="12"/>
      <c r="AA562" s="12"/>
      <c r="AB562" s="12"/>
      <c r="AC562" s="12"/>
      <c r="AD562" s="12"/>
      <c r="AE562" s="12"/>
      <c r="AR562" s="103" t="s">
        <v>304</v>
      </c>
      <c r="AT562" s="103" t="s">
        <v>265</v>
      </c>
      <c r="AU562" s="103" t="s">
        <v>80</v>
      </c>
      <c r="AY562" s="5" t="s">
        <v>176</v>
      </c>
      <c r="BE562" s="104">
        <f t="shared" si="4"/>
        <v>0</v>
      </c>
      <c r="BF562" s="104">
        <f t="shared" si="5"/>
        <v>0</v>
      </c>
      <c r="BG562" s="104">
        <f t="shared" si="6"/>
        <v>0</v>
      </c>
      <c r="BH562" s="104">
        <f t="shared" si="7"/>
        <v>0</v>
      </c>
      <c r="BI562" s="104">
        <f t="shared" si="8"/>
        <v>0</v>
      </c>
      <c r="BJ562" s="5" t="s">
        <v>76</v>
      </c>
      <c r="BK562" s="104">
        <f t="shared" si="9"/>
        <v>0</v>
      </c>
      <c r="BL562" s="5" t="s">
        <v>230</v>
      </c>
      <c r="BM562" s="103" t="s">
        <v>818</v>
      </c>
    </row>
    <row r="563" spans="1:65" s="15" customFormat="1" ht="21.75" customHeight="1">
      <c r="A563" s="12"/>
      <c r="B563" s="13"/>
      <c r="C563" s="92" t="s">
        <v>556</v>
      </c>
      <c r="D563" s="92" t="s">
        <v>178</v>
      </c>
      <c r="E563" s="93" t="s">
        <v>1815</v>
      </c>
      <c r="F563" s="94" t="s">
        <v>1816</v>
      </c>
      <c r="G563" s="95" t="s">
        <v>259</v>
      </c>
      <c r="H563" s="96">
        <v>3</v>
      </c>
      <c r="I563" s="1">
        <v>0</v>
      </c>
      <c r="J563" s="97">
        <f t="shared" si="0"/>
        <v>0</v>
      </c>
      <c r="K563" s="94" t="s">
        <v>182</v>
      </c>
      <c r="L563" s="13"/>
      <c r="M563" s="98" t="s">
        <v>1</v>
      </c>
      <c r="N563" s="99" t="s">
        <v>37</v>
      </c>
      <c r="O563" s="100"/>
      <c r="P563" s="101">
        <f t="shared" si="1"/>
        <v>0</v>
      </c>
      <c r="Q563" s="101">
        <v>0</v>
      </c>
      <c r="R563" s="101">
        <f t="shared" si="2"/>
        <v>0</v>
      </c>
      <c r="S563" s="101">
        <v>0</v>
      </c>
      <c r="T563" s="102">
        <f t="shared" si="3"/>
        <v>0</v>
      </c>
      <c r="U563" s="12"/>
      <c r="V563" s="12"/>
      <c r="W563" s="12"/>
      <c r="X563" s="12"/>
      <c r="Y563" s="12"/>
      <c r="Z563" s="12"/>
      <c r="AA563" s="12"/>
      <c r="AB563" s="12"/>
      <c r="AC563" s="12"/>
      <c r="AD563" s="12"/>
      <c r="AE563" s="12"/>
      <c r="AR563" s="103" t="s">
        <v>230</v>
      </c>
      <c r="AT563" s="103" t="s">
        <v>178</v>
      </c>
      <c r="AU563" s="103" t="s">
        <v>80</v>
      </c>
      <c r="AY563" s="5" t="s">
        <v>176</v>
      </c>
      <c r="BE563" s="104">
        <f t="shared" si="4"/>
        <v>0</v>
      </c>
      <c r="BF563" s="104">
        <f t="shared" si="5"/>
        <v>0</v>
      </c>
      <c r="BG563" s="104">
        <f t="shared" si="6"/>
        <v>0</v>
      </c>
      <c r="BH563" s="104">
        <f t="shared" si="7"/>
        <v>0</v>
      </c>
      <c r="BI563" s="104">
        <f t="shared" si="8"/>
        <v>0</v>
      </c>
      <c r="BJ563" s="5" t="s">
        <v>76</v>
      </c>
      <c r="BK563" s="104">
        <f t="shared" si="9"/>
        <v>0</v>
      </c>
      <c r="BL563" s="5" t="s">
        <v>230</v>
      </c>
      <c r="BM563" s="103" t="s">
        <v>306</v>
      </c>
    </row>
    <row r="564" spans="1:65" s="15" customFormat="1" ht="24.2" customHeight="1">
      <c r="A564" s="12"/>
      <c r="B564" s="13"/>
      <c r="C564" s="190" t="s">
        <v>823</v>
      </c>
      <c r="D564" s="190" t="s">
        <v>265</v>
      </c>
      <c r="E564" s="191" t="s">
        <v>1817</v>
      </c>
      <c r="F564" s="192" t="s">
        <v>1818</v>
      </c>
      <c r="G564" s="193" t="s">
        <v>259</v>
      </c>
      <c r="H564" s="194">
        <v>3</v>
      </c>
      <c r="I564" s="2">
        <v>0</v>
      </c>
      <c r="J564" s="195">
        <f t="shared" si="0"/>
        <v>0</v>
      </c>
      <c r="K564" s="192" t="s">
        <v>182</v>
      </c>
      <c r="L564" s="196"/>
      <c r="M564" s="197" t="s">
        <v>1</v>
      </c>
      <c r="N564" s="198" t="s">
        <v>37</v>
      </c>
      <c r="O564" s="100"/>
      <c r="P564" s="101">
        <f t="shared" si="1"/>
        <v>0</v>
      </c>
      <c r="Q564" s="101">
        <v>0</v>
      </c>
      <c r="R564" s="101">
        <f t="shared" si="2"/>
        <v>0</v>
      </c>
      <c r="S564" s="101">
        <v>0</v>
      </c>
      <c r="T564" s="102">
        <f t="shared" si="3"/>
        <v>0</v>
      </c>
      <c r="U564" s="12"/>
      <c r="V564" s="12"/>
      <c r="W564" s="12"/>
      <c r="X564" s="12"/>
      <c r="Y564" s="12"/>
      <c r="Z564" s="12"/>
      <c r="AA564" s="12"/>
      <c r="AB564" s="12"/>
      <c r="AC564" s="12"/>
      <c r="AD564" s="12"/>
      <c r="AE564" s="12"/>
      <c r="AR564" s="103" t="s">
        <v>304</v>
      </c>
      <c r="AT564" s="103" t="s">
        <v>265</v>
      </c>
      <c r="AU564" s="103" t="s">
        <v>80</v>
      </c>
      <c r="AY564" s="5" t="s">
        <v>176</v>
      </c>
      <c r="BE564" s="104">
        <f t="shared" si="4"/>
        <v>0</v>
      </c>
      <c r="BF564" s="104">
        <f t="shared" si="5"/>
        <v>0</v>
      </c>
      <c r="BG564" s="104">
        <f t="shared" si="6"/>
        <v>0</v>
      </c>
      <c r="BH564" s="104">
        <f t="shared" si="7"/>
        <v>0</v>
      </c>
      <c r="BI564" s="104">
        <f t="shared" si="8"/>
        <v>0</v>
      </c>
      <c r="BJ564" s="5" t="s">
        <v>76</v>
      </c>
      <c r="BK564" s="104">
        <f t="shared" si="9"/>
        <v>0</v>
      </c>
      <c r="BL564" s="5" t="s">
        <v>230</v>
      </c>
      <c r="BM564" s="103" t="s">
        <v>826</v>
      </c>
    </row>
    <row r="565" spans="1:65" s="15" customFormat="1" ht="24.2" customHeight="1">
      <c r="A565" s="12"/>
      <c r="B565" s="13"/>
      <c r="C565" s="92" t="s">
        <v>561</v>
      </c>
      <c r="D565" s="92" t="s">
        <v>178</v>
      </c>
      <c r="E565" s="93" t="s">
        <v>1819</v>
      </c>
      <c r="F565" s="94" t="s">
        <v>1820</v>
      </c>
      <c r="G565" s="95" t="s">
        <v>221</v>
      </c>
      <c r="H565" s="96">
        <v>0.119</v>
      </c>
      <c r="I565" s="1">
        <v>0</v>
      </c>
      <c r="J565" s="97">
        <f t="shared" si="0"/>
        <v>0</v>
      </c>
      <c r="K565" s="94" t="s">
        <v>182</v>
      </c>
      <c r="L565" s="13"/>
      <c r="M565" s="98" t="s">
        <v>1</v>
      </c>
      <c r="N565" s="99" t="s">
        <v>37</v>
      </c>
      <c r="O565" s="100"/>
      <c r="P565" s="101">
        <f t="shared" si="1"/>
        <v>0</v>
      </c>
      <c r="Q565" s="101">
        <v>0</v>
      </c>
      <c r="R565" s="101">
        <f t="shared" si="2"/>
        <v>0</v>
      </c>
      <c r="S565" s="101">
        <v>0</v>
      </c>
      <c r="T565" s="102">
        <f t="shared" si="3"/>
        <v>0</v>
      </c>
      <c r="U565" s="12"/>
      <c r="V565" s="12"/>
      <c r="W565" s="12"/>
      <c r="X565" s="12"/>
      <c r="Y565" s="12"/>
      <c r="Z565" s="12"/>
      <c r="AA565" s="12"/>
      <c r="AB565" s="12"/>
      <c r="AC565" s="12"/>
      <c r="AD565" s="12"/>
      <c r="AE565" s="12"/>
      <c r="AR565" s="103" t="s">
        <v>230</v>
      </c>
      <c r="AT565" s="103" t="s">
        <v>178</v>
      </c>
      <c r="AU565" s="103" t="s">
        <v>80</v>
      </c>
      <c r="AY565" s="5" t="s">
        <v>176</v>
      </c>
      <c r="BE565" s="104">
        <f t="shared" si="4"/>
        <v>0</v>
      </c>
      <c r="BF565" s="104">
        <f t="shared" si="5"/>
        <v>0</v>
      </c>
      <c r="BG565" s="104">
        <f t="shared" si="6"/>
        <v>0</v>
      </c>
      <c r="BH565" s="104">
        <f t="shared" si="7"/>
        <v>0</v>
      </c>
      <c r="BI565" s="104">
        <f t="shared" si="8"/>
        <v>0</v>
      </c>
      <c r="BJ565" s="5" t="s">
        <v>76</v>
      </c>
      <c r="BK565" s="104">
        <f t="shared" si="9"/>
        <v>0</v>
      </c>
      <c r="BL565" s="5" t="s">
        <v>230</v>
      </c>
      <c r="BM565" s="103" t="s">
        <v>833</v>
      </c>
    </row>
    <row r="566" spans="2:63" s="79" customFormat="1" ht="22.7" customHeight="1">
      <c r="B566" s="80"/>
      <c r="D566" s="81" t="s">
        <v>71</v>
      </c>
      <c r="E566" s="90" t="s">
        <v>1228</v>
      </c>
      <c r="F566" s="90" t="s">
        <v>1229</v>
      </c>
      <c r="J566" s="91">
        <f>BK566</f>
        <v>0</v>
      </c>
      <c r="L566" s="80"/>
      <c r="M566" s="84"/>
      <c r="N566" s="85"/>
      <c r="O566" s="85"/>
      <c r="P566" s="86">
        <f>SUM(P567:P588)</f>
        <v>0</v>
      </c>
      <c r="Q566" s="85"/>
      <c r="R566" s="86">
        <f>SUM(R567:R588)</f>
        <v>0</v>
      </c>
      <c r="S566" s="85"/>
      <c r="T566" s="87">
        <f>SUM(T567:T588)</f>
        <v>0</v>
      </c>
      <c r="AR566" s="81" t="s">
        <v>80</v>
      </c>
      <c r="AT566" s="88" t="s">
        <v>71</v>
      </c>
      <c r="AU566" s="88" t="s">
        <v>76</v>
      </c>
      <c r="AY566" s="81" t="s">
        <v>176</v>
      </c>
      <c r="BK566" s="89">
        <f>SUM(BK567:BK588)</f>
        <v>0</v>
      </c>
    </row>
    <row r="567" spans="1:65" s="15" customFormat="1" ht="24.2" customHeight="1">
      <c r="A567" s="12"/>
      <c r="B567" s="13"/>
      <c r="C567" s="92" t="s">
        <v>835</v>
      </c>
      <c r="D567" s="92" t="s">
        <v>178</v>
      </c>
      <c r="E567" s="93" t="s">
        <v>1230</v>
      </c>
      <c r="F567" s="94" t="s">
        <v>1231</v>
      </c>
      <c r="G567" s="95" t="s">
        <v>328</v>
      </c>
      <c r="H567" s="96">
        <v>10.8</v>
      </c>
      <c r="I567" s="1">
        <v>0</v>
      </c>
      <c r="J567" s="97">
        <f>ROUND(I567*H567,2)</f>
        <v>0</v>
      </c>
      <c r="K567" s="94" t="s">
        <v>182</v>
      </c>
      <c r="L567" s="13"/>
      <c r="M567" s="98" t="s">
        <v>1</v>
      </c>
      <c r="N567" s="99" t="s">
        <v>37</v>
      </c>
      <c r="O567" s="100"/>
      <c r="P567" s="101">
        <f>O567*H567</f>
        <v>0</v>
      </c>
      <c r="Q567" s="101">
        <v>0</v>
      </c>
      <c r="R567" s="101">
        <f>Q567*H567</f>
        <v>0</v>
      </c>
      <c r="S567" s="101">
        <v>0</v>
      </c>
      <c r="T567" s="102">
        <f>S567*H567</f>
        <v>0</v>
      </c>
      <c r="U567" s="12"/>
      <c r="V567" s="12"/>
      <c r="W567" s="12"/>
      <c r="X567" s="12"/>
      <c r="Y567" s="12"/>
      <c r="Z567" s="12"/>
      <c r="AA567" s="12"/>
      <c r="AB567" s="12"/>
      <c r="AC567" s="12"/>
      <c r="AD567" s="12"/>
      <c r="AE567" s="12"/>
      <c r="AR567" s="103" t="s">
        <v>230</v>
      </c>
      <c r="AT567" s="103" t="s">
        <v>178</v>
      </c>
      <c r="AU567" s="103" t="s">
        <v>80</v>
      </c>
      <c r="AY567" s="5" t="s">
        <v>176</v>
      </c>
      <c r="BE567" s="104">
        <f>IF(N567="základní",J567,0)</f>
        <v>0</v>
      </c>
      <c r="BF567" s="104">
        <f>IF(N567="snížená",J567,0)</f>
        <v>0</v>
      </c>
      <c r="BG567" s="104">
        <f>IF(N567="zákl. přenesená",J567,0)</f>
        <v>0</v>
      </c>
      <c r="BH567" s="104">
        <f>IF(N567="sníž. přenesená",J567,0)</f>
        <v>0</v>
      </c>
      <c r="BI567" s="104">
        <f>IF(N567="nulová",J567,0)</f>
        <v>0</v>
      </c>
      <c r="BJ567" s="5" t="s">
        <v>76</v>
      </c>
      <c r="BK567" s="104">
        <f>ROUND(I567*H567,2)</f>
        <v>0</v>
      </c>
      <c r="BL567" s="5" t="s">
        <v>230</v>
      </c>
      <c r="BM567" s="103" t="s">
        <v>838</v>
      </c>
    </row>
    <row r="568" spans="2:51" s="167" customFormat="1" ht="12">
      <c r="B568" s="168"/>
      <c r="D568" s="105" t="s">
        <v>186</v>
      </c>
      <c r="E568" s="169" t="s">
        <v>1</v>
      </c>
      <c r="F568" s="170" t="s">
        <v>771</v>
      </c>
      <c r="H568" s="169" t="s">
        <v>1</v>
      </c>
      <c r="L568" s="168"/>
      <c r="M568" s="171"/>
      <c r="N568" s="172"/>
      <c r="O568" s="172"/>
      <c r="P568" s="172"/>
      <c r="Q568" s="172"/>
      <c r="R568" s="172"/>
      <c r="S568" s="172"/>
      <c r="T568" s="173"/>
      <c r="AT568" s="169" t="s">
        <v>186</v>
      </c>
      <c r="AU568" s="169" t="s">
        <v>80</v>
      </c>
      <c r="AV568" s="167" t="s">
        <v>76</v>
      </c>
      <c r="AW568" s="167" t="s">
        <v>29</v>
      </c>
      <c r="AX568" s="167" t="s">
        <v>72</v>
      </c>
      <c r="AY568" s="169" t="s">
        <v>176</v>
      </c>
    </row>
    <row r="569" spans="2:51" s="167" customFormat="1" ht="12">
      <c r="B569" s="168"/>
      <c r="D569" s="105" t="s">
        <v>186</v>
      </c>
      <c r="E569" s="169" t="s">
        <v>1</v>
      </c>
      <c r="F569" s="170" t="s">
        <v>1821</v>
      </c>
      <c r="H569" s="169" t="s">
        <v>1</v>
      </c>
      <c r="L569" s="168"/>
      <c r="M569" s="171"/>
      <c r="N569" s="172"/>
      <c r="O569" s="172"/>
      <c r="P569" s="172"/>
      <c r="Q569" s="172"/>
      <c r="R569" s="172"/>
      <c r="S569" s="172"/>
      <c r="T569" s="173"/>
      <c r="AT569" s="169" t="s">
        <v>186</v>
      </c>
      <c r="AU569" s="169" t="s">
        <v>80</v>
      </c>
      <c r="AV569" s="167" t="s">
        <v>76</v>
      </c>
      <c r="AW569" s="167" t="s">
        <v>29</v>
      </c>
      <c r="AX569" s="167" t="s">
        <v>72</v>
      </c>
      <c r="AY569" s="169" t="s">
        <v>176</v>
      </c>
    </row>
    <row r="570" spans="2:51" s="174" customFormat="1" ht="12">
      <c r="B570" s="175"/>
      <c r="D570" s="105" t="s">
        <v>186</v>
      </c>
      <c r="E570" s="176" t="s">
        <v>1</v>
      </c>
      <c r="F570" s="177" t="s">
        <v>1822</v>
      </c>
      <c r="H570" s="178">
        <v>10.8</v>
      </c>
      <c r="L570" s="175"/>
      <c r="M570" s="179"/>
      <c r="N570" s="180"/>
      <c r="O570" s="180"/>
      <c r="P570" s="180"/>
      <c r="Q570" s="180"/>
      <c r="R570" s="180"/>
      <c r="S570" s="180"/>
      <c r="T570" s="181"/>
      <c r="AT570" s="176" t="s">
        <v>186</v>
      </c>
      <c r="AU570" s="176" t="s">
        <v>80</v>
      </c>
      <c r="AV570" s="174" t="s">
        <v>80</v>
      </c>
      <c r="AW570" s="174" t="s">
        <v>29</v>
      </c>
      <c r="AX570" s="174" t="s">
        <v>72</v>
      </c>
      <c r="AY570" s="176" t="s">
        <v>176</v>
      </c>
    </row>
    <row r="571" spans="2:51" s="182" customFormat="1" ht="12">
      <c r="B571" s="183"/>
      <c r="D571" s="105" t="s">
        <v>186</v>
      </c>
      <c r="E571" s="184" t="s">
        <v>1</v>
      </c>
      <c r="F571" s="185" t="s">
        <v>191</v>
      </c>
      <c r="H571" s="186">
        <v>10.8</v>
      </c>
      <c r="L571" s="183"/>
      <c r="M571" s="187"/>
      <c r="N571" s="188"/>
      <c r="O571" s="188"/>
      <c r="P571" s="188"/>
      <c r="Q571" s="188"/>
      <c r="R571" s="188"/>
      <c r="S571" s="188"/>
      <c r="T571" s="189"/>
      <c r="AT571" s="184" t="s">
        <v>186</v>
      </c>
      <c r="AU571" s="184" t="s">
        <v>80</v>
      </c>
      <c r="AV571" s="182" t="s">
        <v>86</v>
      </c>
      <c r="AW571" s="182" t="s">
        <v>29</v>
      </c>
      <c r="AX571" s="182" t="s">
        <v>76</v>
      </c>
      <c r="AY571" s="184" t="s">
        <v>176</v>
      </c>
    </row>
    <row r="572" spans="1:65" s="15" customFormat="1" ht="24.2" customHeight="1">
      <c r="A572" s="12"/>
      <c r="B572" s="13"/>
      <c r="C572" s="92" t="s">
        <v>566</v>
      </c>
      <c r="D572" s="92" t="s">
        <v>178</v>
      </c>
      <c r="E572" s="93" t="s">
        <v>1236</v>
      </c>
      <c r="F572" s="94" t="s">
        <v>1237</v>
      </c>
      <c r="G572" s="95" t="s">
        <v>328</v>
      </c>
      <c r="H572" s="96">
        <v>3.25</v>
      </c>
      <c r="I572" s="1">
        <v>0</v>
      </c>
      <c r="J572" s="97">
        <f>ROUND(I572*H572,2)</f>
        <v>0</v>
      </c>
      <c r="K572" s="94" t="s">
        <v>182</v>
      </c>
      <c r="L572" s="13"/>
      <c r="M572" s="98" t="s">
        <v>1</v>
      </c>
      <c r="N572" s="99" t="s">
        <v>37</v>
      </c>
      <c r="O572" s="100"/>
      <c r="P572" s="101">
        <f>O572*H572</f>
        <v>0</v>
      </c>
      <c r="Q572" s="101">
        <v>0</v>
      </c>
      <c r="R572" s="101">
        <f>Q572*H572</f>
        <v>0</v>
      </c>
      <c r="S572" s="101">
        <v>0</v>
      </c>
      <c r="T572" s="102">
        <f>S572*H572</f>
        <v>0</v>
      </c>
      <c r="U572" s="12"/>
      <c r="V572" s="12"/>
      <c r="W572" s="12"/>
      <c r="X572" s="12"/>
      <c r="Y572" s="12"/>
      <c r="Z572" s="12"/>
      <c r="AA572" s="12"/>
      <c r="AB572" s="12"/>
      <c r="AC572" s="12"/>
      <c r="AD572" s="12"/>
      <c r="AE572" s="12"/>
      <c r="AR572" s="103" t="s">
        <v>230</v>
      </c>
      <c r="AT572" s="103" t="s">
        <v>178</v>
      </c>
      <c r="AU572" s="103" t="s">
        <v>80</v>
      </c>
      <c r="AY572" s="5" t="s">
        <v>176</v>
      </c>
      <c r="BE572" s="104">
        <f>IF(N572="základní",J572,0)</f>
        <v>0</v>
      </c>
      <c r="BF572" s="104">
        <f>IF(N572="snížená",J572,0)</f>
        <v>0</v>
      </c>
      <c r="BG572" s="104">
        <f>IF(N572="zákl. přenesená",J572,0)</f>
        <v>0</v>
      </c>
      <c r="BH572" s="104">
        <f>IF(N572="sníž. přenesená",J572,0)</f>
        <v>0</v>
      </c>
      <c r="BI572" s="104">
        <f>IF(N572="nulová",J572,0)</f>
        <v>0</v>
      </c>
      <c r="BJ572" s="5" t="s">
        <v>76</v>
      </c>
      <c r="BK572" s="104">
        <f>ROUND(I572*H572,2)</f>
        <v>0</v>
      </c>
      <c r="BL572" s="5" t="s">
        <v>230</v>
      </c>
      <c r="BM572" s="103" t="s">
        <v>841</v>
      </c>
    </row>
    <row r="573" spans="2:51" s="167" customFormat="1" ht="12">
      <c r="B573" s="168"/>
      <c r="D573" s="105" t="s">
        <v>186</v>
      </c>
      <c r="E573" s="169" t="s">
        <v>1</v>
      </c>
      <c r="F573" s="170" t="s">
        <v>1823</v>
      </c>
      <c r="H573" s="169" t="s">
        <v>1</v>
      </c>
      <c r="L573" s="168"/>
      <c r="M573" s="171"/>
      <c r="N573" s="172"/>
      <c r="O573" s="172"/>
      <c r="P573" s="172"/>
      <c r="Q573" s="172"/>
      <c r="R573" s="172"/>
      <c r="S573" s="172"/>
      <c r="T573" s="173"/>
      <c r="AT573" s="169" t="s">
        <v>186</v>
      </c>
      <c r="AU573" s="169" t="s">
        <v>80</v>
      </c>
      <c r="AV573" s="167" t="s">
        <v>76</v>
      </c>
      <c r="AW573" s="167" t="s">
        <v>29</v>
      </c>
      <c r="AX573" s="167" t="s">
        <v>72</v>
      </c>
      <c r="AY573" s="169" t="s">
        <v>176</v>
      </c>
    </row>
    <row r="574" spans="2:51" s="174" customFormat="1" ht="12">
      <c r="B574" s="175"/>
      <c r="D574" s="105" t="s">
        <v>186</v>
      </c>
      <c r="E574" s="176" t="s">
        <v>1</v>
      </c>
      <c r="F574" s="177" t="s">
        <v>1824</v>
      </c>
      <c r="H574" s="178">
        <v>3.25</v>
      </c>
      <c r="L574" s="175"/>
      <c r="M574" s="179"/>
      <c r="N574" s="180"/>
      <c r="O574" s="180"/>
      <c r="P574" s="180"/>
      <c r="Q574" s="180"/>
      <c r="R574" s="180"/>
      <c r="S574" s="180"/>
      <c r="T574" s="181"/>
      <c r="AT574" s="176" t="s">
        <v>186</v>
      </c>
      <c r="AU574" s="176" t="s">
        <v>80</v>
      </c>
      <c r="AV574" s="174" t="s">
        <v>80</v>
      </c>
      <c r="AW574" s="174" t="s">
        <v>29</v>
      </c>
      <c r="AX574" s="174" t="s">
        <v>72</v>
      </c>
      <c r="AY574" s="176" t="s">
        <v>176</v>
      </c>
    </row>
    <row r="575" spans="2:51" s="182" customFormat="1" ht="12">
      <c r="B575" s="183"/>
      <c r="D575" s="105" t="s">
        <v>186</v>
      </c>
      <c r="E575" s="184" t="s">
        <v>1</v>
      </c>
      <c r="F575" s="185" t="s">
        <v>191</v>
      </c>
      <c r="H575" s="186">
        <v>3.25</v>
      </c>
      <c r="L575" s="183"/>
      <c r="M575" s="187"/>
      <c r="N575" s="188"/>
      <c r="O575" s="188"/>
      <c r="P575" s="188"/>
      <c r="Q575" s="188"/>
      <c r="R575" s="188"/>
      <c r="S575" s="188"/>
      <c r="T575" s="189"/>
      <c r="AT575" s="184" t="s">
        <v>186</v>
      </c>
      <c r="AU575" s="184" t="s">
        <v>80</v>
      </c>
      <c r="AV575" s="182" t="s">
        <v>86</v>
      </c>
      <c r="AW575" s="182" t="s">
        <v>29</v>
      </c>
      <c r="AX575" s="182" t="s">
        <v>76</v>
      </c>
      <c r="AY575" s="184" t="s">
        <v>176</v>
      </c>
    </row>
    <row r="576" spans="1:65" s="15" customFormat="1" ht="37.7" customHeight="1">
      <c r="A576" s="12"/>
      <c r="B576" s="13"/>
      <c r="C576" s="190" t="s">
        <v>847</v>
      </c>
      <c r="D576" s="190" t="s">
        <v>265</v>
      </c>
      <c r="E576" s="191" t="s">
        <v>1241</v>
      </c>
      <c r="F576" s="192" t="s">
        <v>1825</v>
      </c>
      <c r="G576" s="193" t="s">
        <v>328</v>
      </c>
      <c r="H576" s="194">
        <v>3.25</v>
      </c>
      <c r="I576" s="2">
        <v>0</v>
      </c>
      <c r="J576" s="195">
        <f>ROUND(I576*H576,2)</f>
        <v>0</v>
      </c>
      <c r="K576" s="192" t="s">
        <v>182</v>
      </c>
      <c r="L576" s="196"/>
      <c r="M576" s="197" t="s">
        <v>1</v>
      </c>
      <c r="N576" s="198" t="s">
        <v>37</v>
      </c>
      <c r="O576" s="100"/>
      <c r="P576" s="101">
        <f>O576*H576</f>
        <v>0</v>
      </c>
      <c r="Q576" s="101">
        <v>0</v>
      </c>
      <c r="R576" s="101">
        <f>Q576*H576</f>
        <v>0</v>
      </c>
      <c r="S576" s="101">
        <v>0</v>
      </c>
      <c r="T576" s="102">
        <f>S576*H576</f>
        <v>0</v>
      </c>
      <c r="U576" s="12"/>
      <c r="V576" s="12"/>
      <c r="W576" s="12"/>
      <c r="X576" s="12"/>
      <c r="Y576" s="12"/>
      <c r="Z576" s="12"/>
      <c r="AA576" s="12"/>
      <c r="AB576" s="12"/>
      <c r="AC576" s="12"/>
      <c r="AD576" s="12"/>
      <c r="AE576" s="12"/>
      <c r="AR576" s="103" t="s">
        <v>304</v>
      </c>
      <c r="AT576" s="103" t="s">
        <v>265</v>
      </c>
      <c r="AU576" s="103" t="s">
        <v>80</v>
      </c>
      <c r="AY576" s="5" t="s">
        <v>176</v>
      </c>
      <c r="BE576" s="104">
        <f>IF(N576="základní",J576,0)</f>
        <v>0</v>
      </c>
      <c r="BF576" s="104">
        <f>IF(N576="snížená",J576,0)</f>
        <v>0</v>
      </c>
      <c r="BG576" s="104">
        <f>IF(N576="zákl. přenesená",J576,0)</f>
        <v>0</v>
      </c>
      <c r="BH576" s="104">
        <f>IF(N576="sníž. přenesená",J576,0)</f>
        <v>0</v>
      </c>
      <c r="BI576" s="104">
        <f>IF(N576="nulová",J576,0)</f>
        <v>0</v>
      </c>
      <c r="BJ576" s="5" t="s">
        <v>76</v>
      </c>
      <c r="BK576" s="104">
        <f>ROUND(I576*H576,2)</f>
        <v>0</v>
      </c>
      <c r="BL576" s="5" t="s">
        <v>230</v>
      </c>
      <c r="BM576" s="103" t="s">
        <v>850</v>
      </c>
    </row>
    <row r="577" spans="1:65" s="15" customFormat="1" ht="16.5" customHeight="1">
      <c r="A577" s="12"/>
      <c r="B577" s="13"/>
      <c r="C577" s="92" t="s">
        <v>571</v>
      </c>
      <c r="D577" s="92" t="s">
        <v>178</v>
      </c>
      <c r="E577" s="93" t="s">
        <v>1826</v>
      </c>
      <c r="F577" s="94" t="s">
        <v>1827</v>
      </c>
      <c r="G577" s="95" t="s">
        <v>259</v>
      </c>
      <c r="H577" s="96">
        <v>1</v>
      </c>
      <c r="I577" s="1">
        <v>0</v>
      </c>
      <c r="J577" s="97">
        <f>ROUND(I577*H577,2)</f>
        <v>0</v>
      </c>
      <c r="K577" s="94" t="s">
        <v>182</v>
      </c>
      <c r="L577" s="13"/>
      <c r="M577" s="98" t="s">
        <v>1</v>
      </c>
      <c r="N577" s="99" t="s">
        <v>37</v>
      </c>
      <c r="O577" s="100"/>
      <c r="P577" s="101">
        <f>O577*H577</f>
        <v>0</v>
      </c>
      <c r="Q577" s="101">
        <v>0</v>
      </c>
      <c r="R577" s="101">
        <f>Q577*H577</f>
        <v>0</v>
      </c>
      <c r="S577" s="101">
        <v>0</v>
      </c>
      <c r="T577" s="102">
        <f>S577*H577</f>
        <v>0</v>
      </c>
      <c r="U577" s="12"/>
      <c r="V577" s="12"/>
      <c r="W577" s="12"/>
      <c r="X577" s="12"/>
      <c r="Y577" s="12"/>
      <c r="Z577" s="12"/>
      <c r="AA577" s="12"/>
      <c r="AB577" s="12"/>
      <c r="AC577" s="12"/>
      <c r="AD577" s="12"/>
      <c r="AE577" s="12"/>
      <c r="AR577" s="103" t="s">
        <v>230</v>
      </c>
      <c r="AT577" s="103" t="s">
        <v>178</v>
      </c>
      <c r="AU577" s="103" t="s">
        <v>80</v>
      </c>
      <c r="AY577" s="5" t="s">
        <v>176</v>
      </c>
      <c r="BE577" s="104">
        <f>IF(N577="základní",J577,0)</f>
        <v>0</v>
      </c>
      <c r="BF577" s="104">
        <f>IF(N577="snížená",J577,0)</f>
        <v>0</v>
      </c>
      <c r="BG577" s="104">
        <f>IF(N577="zákl. přenesená",J577,0)</f>
        <v>0</v>
      </c>
      <c r="BH577" s="104">
        <f>IF(N577="sníž. přenesená",J577,0)</f>
        <v>0</v>
      </c>
      <c r="BI577" s="104">
        <f>IF(N577="nulová",J577,0)</f>
        <v>0</v>
      </c>
      <c r="BJ577" s="5" t="s">
        <v>76</v>
      </c>
      <c r="BK577" s="104">
        <f>ROUND(I577*H577,2)</f>
        <v>0</v>
      </c>
      <c r="BL577" s="5" t="s">
        <v>230</v>
      </c>
      <c r="BM577" s="103" t="s">
        <v>855</v>
      </c>
    </row>
    <row r="578" spans="2:51" s="167" customFormat="1" ht="12">
      <c r="B578" s="168"/>
      <c r="D578" s="105" t="s">
        <v>186</v>
      </c>
      <c r="E578" s="169" t="s">
        <v>1</v>
      </c>
      <c r="F578" s="170" t="s">
        <v>197</v>
      </c>
      <c r="H578" s="169" t="s">
        <v>1</v>
      </c>
      <c r="L578" s="168"/>
      <c r="M578" s="171"/>
      <c r="N578" s="172"/>
      <c r="O578" s="172"/>
      <c r="P578" s="172"/>
      <c r="Q578" s="172"/>
      <c r="R578" s="172"/>
      <c r="S578" s="172"/>
      <c r="T578" s="173"/>
      <c r="AT578" s="169" t="s">
        <v>186</v>
      </c>
      <c r="AU578" s="169" t="s">
        <v>80</v>
      </c>
      <c r="AV578" s="167" t="s">
        <v>76</v>
      </c>
      <c r="AW578" s="167" t="s">
        <v>29</v>
      </c>
      <c r="AX578" s="167" t="s">
        <v>72</v>
      </c>
      <c r="AY578" s="169" t="s">
        <v>176</v>
      </c>
    </row>
    <row r="579" spans="2:51" s="167" customFormat="1" ht="12">
      <c r="B579" s="168"/>
      <c r="D579" s="105" t="s">
        <v>186</v>
      </c>
      <c r="E579" s="169" t="s">
        <v>1</v>
      </c>
      <c r="F579" s="170" t="s">
        <v>1828</v>
      </c>
      <c r="H579" s="169" t="s">
        <v>1</v>
      </c>
      <c r="L579" s="168"/>
      <c r="M579" s="171"/>
      <c r="N579" s="172"/>
      <c r="O579" s="172"/>
      <c r="P579" s="172"/>
      <c r="Q579" s="172"/>
      <c r="R579" s="172"/>
      <c r="S579" s="172"/>
      <c r="T579" s="173"/>
      <c r="AT579" s="169" t="s">
        <v>186</v>
      </c>
      <c r="AU579" s="169" t="s">
        <v>80</v>
      </c>
      <c r="AV579" s="167" t="s">
        <v>76</v>
      </c>
      <c r="AW579" s="167" t="s">
        <v>29</v>
      </c>
      <c r="AX579" s="167" t="s">
        <v>72</v>
      </c>
      <c r="AY579" s="169" t="s">
        <v>176</v>
      </c>
    </row>
    <row r="580" spans="2:51" s="174" customFormat="1" ht="12">
      <c r="B580" s="175"/>
      <c r="D580" s="105" t="s">
        <v>186</v>
      </c>
      <c r="E580" s="176" t="s">
        <v>1</v>
      </c>
      <c r="F580" s="177" t="s">
        <v>76</v>
      </c>
      <c r="H580" s="178">
        <v>1</v>
      </c>
      <c r="L580" s="175"/>
      <c r="M580" s="179"/>
      <c r="N580" s="180"/>
      <c r="O580" s="180"/>
      <c r="P580" s="180"/>
      <c r="Q580" s="180"/>
      <c r="R580" s="180"/>
      <c r="S580" s="180"/>
      <c r="T580" s="181"/>
      <c r="AT580" s="176" t="s">
        <v>186</v>
      </c>
      <c r="AU580" s="176" t="s">
        <v>80</v>
      </c>
      <c r="AV580" s="174" t="s">
        <v>80</v>
      </c>
      <c r="AW580" s="174" t="s">
        <v>29</v>
      </c>
      <c r="AX580" s="174" t="s">
        <v>72</v>
      </c>
      <c r="AY580" s="176" t="s">
        <v>176</v>
      </c>
    </row>
    <row r="581" spans="2:51" s="182" customFormat="1" ht="12">
      <c r="B581" s="183"/>
      <c r="D581" s="105" t="s">
        <v>186</v>
      </c>
      <c r="E581" s="184" t="s">
        <v>1</v>
      </c>
      <c r="F581" s="185" t="s">
        <v>191</v>
      </c>
      <c r="H581" s="186">
        <v>1</v>
      </c>
      <c r="L581" s="183"/>
      <c r="M581" s="187"/>
      <c r="N581" s="188"/>
      <c r="O581" s="188"/>
      <c r="P581" s="188"/>
      <c r="Q581" s="188"/>
      <c r="R581" s="188"/>
      <c r="S581" s="188"/>
      <c r="T581" s="189"/>
      <c r="AT581" s="184" t="s">
        <v>186</v>
      </c>
      <c r="AU581" s="184" t="s">
        <v>80</v>
      </c>
      <c r="AV581" s="182" t="s">
        <v>86</v>
      </c>
      <c r="AW581" s="182" t="s">
        <v>29</v>
      </c>
      <c r="AX581" s="182" t="s">
        <v>76</v>
      </c>
      <c r="AY581" s="184" t="s">
        <v>176</v>
      </c>
    </row>
    <row r="582" spans="1:65" s="15" customFormat="1" ht="16.5" customHeight="1">
      <c r="A582" s="12"/>
      <c r="B582" s="13"/>
      <c r="C582" s="190" t="s">
        <v>858</v>
      </c>
      <c r="D582" s="190" t="s">
        <v>265</v>
      </c>
      <c r="E582" s="191" t="s">
        <v>1829</v>
      </c>
      <c r="F582" s="192" t="s">
        <v>1830</v>
      </c>
      <c r="G582" s="193" t="s">
        <v>259</v>
      </c>
      <c r="H582" s="194">
        <v>1</v>
      </c>
      <c r="I582" s="2">
        <v>0</v>
      </c>
      <c r="J582" s="195">
        <f>ROUND(I582*H582,2)</f>
        <v>0</v>
      </c>
      <c r="K582" s="192" t="s">
        <v>1</v>
      </c>
      <c r="L582" s="196"/>
      <c r="M582" s="197" t="s">
        <v>1</v>
      </c>
      <c r="N582" s="198" t="s">
        <v>37</v>
      </c>
      <c r="O582" s="100"/>
      <c r="P582" s="101">
        <f>O582*H582</f>
        <v>0</v>
      </c>
      <c r="Q582" s="101">
        <v>0</v>
      </c>
      <c r="R582" s="101">
        <f>Q582*H582</f>
        <v>0</v>
      </c>
      <c r="S582" s="101">
        <v>0</v>
      </c>
      <c r="T582" s="102">
        <f>S582*H582</f>
        <v>0</v>
      </c>
      <c r="U582" s="12"/>
      <c r="V582" s="12"/>
      <c r="W582" s="12"/>
      <c r="X582" s="12"/>
      <c r="Y582" s="12"/>
      <c r="Z582" s="12"/>
      <c r="AA582" s="12"/>
      <c r="AB582" s="12"/>
      <c r="AC582" s="12"/>
      <c r="AD582" s="12"/>
      <c r="AE582" s="12"/>
      <c r="AR582" s="103" t="s">
        <v>304</v>
      </c>
      <c r="AT582" s="103" t="s">
        <v>265</v>
      </c>
      <c r="AU582" s="103" t="s">
        <v>80</v>
      </c>
      <c r="AY582" s="5" t="s">
        <v>176</v>
      </c>
      <c r="BE582" s="104">
        <f>IF(N582="základní",J582,0)</f>
        <v>0</v>
      </c>
      <c r="BF582" s="104">
        <f>IF(N582="snížená",J582,0)</f>
        <v>0</v>
      </c>
      <c r="BG582" s="104">
        <f>IF(N582="zákl. přenesená",J582,0)</f>
        <v>0</v>
      </c>
      <c r="BH582" s="104">
        <f>IF(N582="sníž. přenesená",J582,0)</f>
        <v>0</v>
      </c>
      <c r="BI582" s="104">
        <f>IF(N582="nulová",J582,0)</f>
        <v>0</v>
      </c>
      <c r="BJ582" s="5" t="s">
        <v>76</v>
      </c>
      <c r="BK582" s="104">
        <f>ROUND(I582*H582,2)</f>
        <v>0</v>
      </c>
      <c r="BL582" s="5" t="s">
        <v>230</v>
      </c>
      <c r="BM582" s="103" t="s">
        <v>861</v>
      </c>
    </row>
    <row r="583" spans="1:65" s="15" customFormat="1" ht="24.2" customHeight="1">
      <c r="A583" s="12"/>
      <c r="B583" s="13"/>
      <c r="C583" s="92" t="s">
        <v>579</v>
      </c>
      <c r="D583" s="92" t="s">
        <v>178</v>
      </c>
      <c r="E583" s="93" t="s">
        <v>1831</v>
      </c>
      <c r="F583" s="94" t="s">
        <v>1832</v>
      </c>
      <c r="G583" s="95" t="s">
        <v>1366</v>
      </c>
      <c r="H583" s="96">
        <v>206.22</v>
      </c>
      <c r="I583" s="1">
        <v>0</v>
      </c>
      <c r="J583" s="97">
        <f>ROUND(I583*H583,2)</f>
        <v>0</v>
      </c>
      <c r="K583" s="94" t="s">
        <v>182</v>
      </c>
      <c r="L583" s="13"/>
      <c r="M583" s="98" t="s">
        <v>1</v>
      </c>
      <c r="N583" s="99" t="s">
        <v>37</v>
      </c>
      <c r="O583" s="100"/>
      <c r="P583" s="101">
        <f>O583*H583</f>
        <v>0</v>
      </c>
      <c r="Q583" s="101">
        <v>0</v>
      </c>
      <c r="R583" s="101">
        <f>Q583*H583</f>
        <v>0</v>
      </c>
      <c r="S583" s="101">
        <v>0</v>
      </c>
      <c r="T583" s="102">
        <f>S583*H583</f>
        <v>0</v>
      </c>
      <c r="U583" s="12"/>
      <c r="V583" s="12"/>
      <c r="W583" s="12"/>
      <c r="X583" s="12"/>
      <c r="Y583" s="12"/>
      <c r="Z583" s="12"/>
      <c r="AA583" s="12"/>
      <c r="AB583" s="12"/>
      <c r="AC583" s="12"/>
      <c r="AD583" s="12"/>
      <c r="AE583" s="12"/>
      <c r="AR583" s="103" t="s">
        <v>230</v>
      </c>
      <c r="AT583" s="103" t="s">
        <v>178</v>
      </c>
      <c r="AU583" s="103" t="s">
        <v>80</v>
      </c>
      <c r="AY583" s="5" t="s">
        <v>176</v>
      </c>
      <c r="BE583" s="104">
        <f>IF(N583="základní",J583,0)</f>
        <v>0</v>
      </c>
      <c r="BF583" s="104">
        <f>IF(N583="snížená",J583,0)</f>
        <v>0</v>
      </c>
      <c r="BG583" s="104">
        <f>IF(N583="zákl. přenesená",J583,0)</f>
        <v>0</v>
      </c>
      <c r="BH583" s="104">
        <f>IF(N583="sníž. přenesená",J583,0)</f>
        <v>0</v>
      </c>
      <c r="BI583" s="104">
        <f>IF(N583="nulová",J583,0)</f>
        <v>0</v>
      </c>
      <c r="BJ583" s="5" t="s">
        <v>76</v>
      </c>
      <c r="BK583" s="104">
        <f>ROUND(I583*H583,2)</f>
        <v>0</v>
      </c>
      <c r="BL583" s="5" t="s">
        <v>230</v>
      </c>
      <c r="BM583" s="103" t="s">
        <v>866</v>
      </c>
    </row>
    <row r="584" spans="2:51" s="167" customFormat="1" ht="12">
      <c r="B584" s="168"/>
      <c r="D584" s="105" t="s">
        <v>186</v>
      </c>
      <c r="E584" s="169" t="s">
        <v>1</v>
      </c>
      <c r="F584" s="170" t="s">
        <v>771</v>
      </c>
      <c r="H584" s="169" t="s">
        <v>1</v>
      </c>
      <c r="L584" s="168"/>
      <c r="M584" s="171"/>
      <c r="N584" s="172"/>
      <c r="O584" s="172"/>
      <c r="P584" s="172"/>
      <c r="Q584" s="172"/>
      <c r="R584" s="172"/>
      <c r="S584" s="172"/>
      <c r="T584" s="173"/>
      <c r="AT584" s="169" t="s">
        <v>186</v>
      </c>
      <c r="AU584" s="169" t="s">
        <v>80</v>
      </c>
      <c r="AV584" s="167" t="s">
        <v>76</v>
      </c>
      <c r="AW584" s="167" t="s">
        <v>29</v>
      </c>
      <c r="AX584" s="167" t="s">
        <v>72</v>
      </c>
      <c r="AY584" s="169" t="s">
        <v>176</v>
      </c>
    </row>
    <row r="585" spans="2:51" s="167" customFormat="1" ht="12">
      <c r="B585" s="168"/>
      <c r="D585" s="105" t="s">
        <v>186</v>
      </c>
      <c r="E585" s="169" t="s">
        <v>1</v>
      </c>
      <c r="F585" s="170" t="s">
        <v>1833</v>
      </c>
      <c r="H585" s="169" t="s">
        <v>1</v>
      </c>
      <c r="L585" s="168"/>
      <c r="M585" s="171"/>
      <c r="N585" s="172"/>
      <c r="O585" s="172"/>
      <c r="P585" s="172"/>
      <c r="Q585" s="172"/>
      <c r="R585" s="172"/>
      <c r="S585" s="172"/>
      <c r="T585" s="173"/>
      <c r="AT585" s="169" t="s">
        <v>186</v>
      </c>
      <c r="AU585" s="169" t="s">
        <v>80</v>
      </c>
      <c r="AV585" s="167" t="s">
        <v>76</v>
      </c>
      <c r="AW585" s="167" t="s">
        <v>29</v>
      </c>
      <c r="AX585" s="167" t="s">
        <v>72</v>
      </c>
      <c r="AY585" s="169" t="s">
        <v>176</v>
      </c>
    </row>
    <row r="586" spans="2:51" s="174" customFormat="1" ht="12">
      <c r="B586" s="175"/>
      <c r="D586" s="105" t="s">
        <v>186</v>
      </c>
      <c r="E586" s="176" t="s">
        <v>1</v>
      </c>
      <c r="F586" s="177" t="s">
        <v>1834</v>
      </c>
      <c r="H586" s="178">
        <v>206.22</v>
      </c>
      <c r="L586" s="175"/>
      <c r="M586" s="179"/>
      <c r="N586" s="180"/>
      <c r="O586" s="180"/>
      <c r="P586" s="180"/>
      <c r="Q586" s="180"/>
      <c r="R586" s="180"/>
      <c r="S586" s="180"/>
      <c r="T586" s="181"/>
      <c r="AT586" s="176" t="s">
        <v>186</v>
      </c>
      <c r="AU586" s="176" t="s">
        <v>80</v>
      </c>
      <c r="AV586" s="174" t="s">
        <v>80</v>
      </c>
      <c r="AW586" s="174" t="s">
        <v>29</v>
      </c>
      <c r="AX586" s="174" t="s">
        <v>72</v>
      </c>
      <c r="AY586" s="176" t="s">
        <v>176</v>
      </c>
    </row>
    <row r="587" spans="2:51" s="182" customFormat="1" ht="12">
      <c r="B587" s="183"/>
      <c r="D587" s="105" t="s">
        <v>186</v>
      </c>
      <c r="E587" s="184" t="s">
        <v>1</v>
      </c>
      <c r="F587" s="185" t="s">
        <v>191</v>
      </c>
      <c r="H587" s="186">
        <v>206.22</v>
      </c>
      <c r="L587" s="183"/>
      <c r="M587" s="187"/>
      <c r="N587" s="188"/>
      <c r="O587" s="188"/>
      <c r="P587" s="188"/>
      <c r="Q587" s="188"/>
      <c r="R587" s="188"/>
      <c r="S587" s="188"/>
      <c r="T587" s="189"/>
      <c r="AT587" s="184" t="s">
        <v>186</v>
      </c>
      <c r="AU587" s="184" t="s">
        <v>80</v>
      </c>
      <c r="AV587" s="182" t="s">
        <v>86</v>
      </c>
      <c r="AW587" s="182" t="s">
        <v>29</v>
      </c>
      <c r="AX587" s="182" t="s">
        <v>76</v>
      </c>
      <c r="AY587" s="184" t="s">
        <v>176</v>
      </c>
    </row>
    <row r="588" spans="1:65" s="15" customFormat="1" ht="24.2" customHeight="1">
      <c r="A588" s="12"/>
      <c r="B588" s="13"/>
      <c r="C588" s="92" t="s">
        <v>872</v>
      </c>
      <c r="D588" s="92" t="s">
        <v>178</v>
      </c>
      <c r="E588" s="93" t="s">
        <v>1835</v>
      </c>
      <c r="F588" s="94" t="s">
        <v>1836</v>
      </c>
      <c r="G588" s="95" t="s">
        <v>221</v>
      </c>
      <c r="H588" s="96">
        <v>0.057</v>
      </c>
      <c r="I588" s="1">
        <v>0</v>
      </c>
      <c r="J588" s="97">
        <f>ROUND(I588*H588,2)</f>
        <v>0</v>
      </c>
      <c r="K588" s="94" t="s">
        <v>182</v>
      </c>
      <c r="L588" s="13"/>
      <c r="M588" s="98" t="s">
        <v>1</v>
      </c>
      <c r="N588" s="99" t="s">
        <v>37</v>
      </c>
      <c r="O588" s="100"/>
      <c r="P588" s="101">
        <f>O588*H588</f>
        <v>0</v>
      </c>
      <c r="Q588" s="101">
        <v>0</v>
      </c>
      <c r="R588" s="101">
        <f>Q588*H588</f>
        <v>0</v>
      </c>
      <c r="S588" s="101">
        <v>0</v>
      </c>
      <c r="T588" s="102">
        <f>S588*H588</f>
        <v>0</v>
      </c>
      <c r="U588" s="12"/>
      <c r="V588" s="12"/>
      <c r="W588" s="12"/>
      <c r="X588" s="12"/>
      <c r="Y588" s="12"/>
      <c r="Z588" s="12"/>
      <c r="AA588" s="12"/>
      <c r="AB588" s="12"/>
      <c r="AC588" s="12"/>
      <c r="AD588" s="12"/>
      <c r="AE588" s="12"/>
      <c r="AR588" s="103" t="s">
        <v>230</v>
      </c>
      <c r="AT588" s="103" t="s">
        <v>178</v>
      </c>
      <c r="AU588" s="103" t="s">
        <v>80</v>
      </c>
      <c r="AY588" s="5" t="s">
        <v>176</v>
      </c>
      <c r="BE588" s="104">
        <f>IF(N588="základní",J588,0)</f>
        <v>0</v>
      </c>
      <c r="BF588" s="104">
        <f>IF(N588="snížená",J588,0)</f>
        <v>0</v>
      </c>
      <c r="BG588" s="104">
        <f>IF(N588="zákl. přenesená",J588,0)</f>
        <v>0</v>
      </c>
      <c r="BH588" s="104">
        <f>IF(N588="sníž. přenesená",J588,0)</f>
        <v>0</v>
      </c>
      <c r="BI588" s="104">
        <f>IF(N588="nulová",J588,0)</f>
        <v>0</v>
      </c>
      <c r="BJ588" s="5" t="s">
        <v>76</v>
      </c>
      <c r="BK588" s="104">
        <f>ROUND(I588*H588,2)</f>
        <v>0</v>
      </c>
      <c r="BL588" s="5" t="s">
        <v>230</v>
      </c>
      <c r="BM588" s="103" t="s">
        <v>875</v>
      </c>
    </row>
    <row r="589" spans="2:63" s="79" customFormat="1" ht="22.7" customHeight="1">
      <c r="B589" s="80"/>
      <c r="D589" s="81" t="s">
        <v>71</v>
      </c>
      <c r="E589" s="90" t="s">
        <v>1389</v>
      </c>
      <c r="F589" s="90" t="s">
        <v>1390</v>
      </c>
      <c r="J589" s="91">
        <f>BK589</f>
        <v>0</v>
      </c>
      <c r="L589" s="80"/>
      <c r="M589" s="84"/>
      <c r="N589" s="85"/>
      <c r="O589" s="85"/>
      <c r="P589" s="86">
        <f>SUM(P590:P623)</f>
        <v>0</v>
      </c>
      <c r="Q589" s="85"/>
      <c r="R589" s="86">
        <f>SUM(R590:R623)</f>
        <v>0</v>
      </c>
      <c r="S589" s="85"/>
      <c r="T589" s="87">
        <f>SUM(T590:T623)</f>
        <v>0</v>
      </c>
      <c r="AR589" s="81" t="s">
        <v>80</v>
      </c>
      <c r="AT589" s="88" t="s">
        <v>71</v>
      </c>
      <c r="AU589" s="88" t="s">
        <v>76</v>
      </c>
      <c r="AY589" s="81" t="s">
        <v>176</v>
      </c>
      <c r="BK589" s="89">
        <f>SUM(BK590:BK623)</f>
        <v>0</v>
      </c>
    </row>
    <row r="590" spans="1:65" s="15" customFormat="1" ht="16.5" customHeight="1">
      <c r="A590" s="12"/>
      <c r="B590" s="13"/>
      <c r="C590" s="92" t="s">
        <v>588</v>
      </c>
      <c r="D590" s="92" t="s">
        <v>178</v>
      </c>
      <c r="E590" s="93" t="s">
        <v>1391</v>
      </c>
      <c r="F590" s="94" t="s">
        <v>1392</v>
      </c>
      <c r="G590" s="95" t="s">
        <v>181</v>
      </c>
      <c r="H590" s="96">
        <v>35.183</v>
      </c>
      <c r="I590" s="1">
        <v>0</v>
      </c>
      <c r="J590" s="97">
        <f>ROUND(I590*H590,2)</f>
        <v>0</v>
      </c>
      <c r="K590" s="94" t="s">
        <v>182</v>
      </c>
      <c r="L590" s="13"/>
      <c r="M590" s="98" t="s">
        <v>1</v>
      </c>
      <c r="N590" s="99" t="s">
        <v>37</v>
      </c>
      <c r="O590" s="100"/>
      <c r="P590" s="101">
        <f>O590*H590</f>
        <v>0</v>
      </c>
      <c r="Q590" s="101">
        <v>0</v>
      </c>
      <c r="R590" s="101">
        <f>Q590*H590</f>
        <v>0</v>
      </c>
      <c r="S590" s="101">
        <v>0</v>
      </c>
      <c r="T590" s="102">
        <f>S590*H590</f>
        <v>0</v>
      </c>
      <c r="U590" s="12"/>
      <c r="V590" s="12"/>
      <c r="W590" s="12"/>
      <c r="X590" s="12"/>
      <c r="Y590" s="12"/>
      <c r="Z590" s="12"/>
      <c r="AA590" s="12"/>
      <c r="AB590" s="12"/>
      <c r="AC590" s="12"/>
      <c r="AD590" s="12"/>
      <c r="AE590" s="12"/>
      <c r="AR590" s="103" t="s">
        <v>230</v>
      </c>
      <c r="AT590" s="103" t="s">
        <v>178</v>
      </c>
      <c r="AU590" s="103" t="s">
        <v>80</v>
      </c>
      <c r="AY590" s="5" t="s">
        <v>176</v>
      </c>
      <c r="BE590" s="104">
        <f>IF(N590="základní",J590,0)</f>
        <v>0</v>
      </c>
      <c r="BF590" s="104">
        <f>IF(N590="snížená",J590,0)</f>
        <v>0</v>
      </c>
      <c r="BG590" s="104">
        <f>IF(N590="zákl. přenesená",J590,0)</f>
        <v>0</v>
      </c>
      <c r="BH590" s="104">
        <f>IF(N590="sníž. přenesená",J590,0)</f>
        <v>0</v>
      </c>
      <c r="BI590" s="104">
        <f>IF(N590="nulová",J590,0)</f>
        <v>0</v>
      </c>
      <c r="BJ590" s="5" t="s">
        <v>76</v>
      </c>
      <c r="BK590" s="104">
        <f>ROUND(I590*H590,2)</f>
        <v>0</v>
      </c>
      <c r="BL590" s="5" t="s">
        <v>230</v>
      </c>
      <c r="BM590" s="103" t="s">
        <v>878</v>
      </c>
    </row>
    <row r="591" spans="1:65" s="15" customFormat="1" ht="16.5" customHeight="1">
      <c r="A591" s="12"/>
      <c r="B591" s="13"/>
      <c r="C591" s="92" t="s">
        <v>879</v>
      </c>
      <c r="D591" s="92" t="s">
        <v>178</v>
      </c>
      <c r="E591" s="93" t="s">
        <v>1395</v>
      </c>
      <c r="F591" s="94" t="s">
        <v>1396</v>
      </c>
      <c r="G591" s="95" t="s">
        <v>181</v>
      </c>
      <c r="H591" s="96">
        <v>514.183</v>
      </c>
      <c r="I591" s="1">
        <v>0</v>
      </c>
      <c r="J591" s="97">
        <f>ROUND(I591*H591,2)</f>
        <v>0</v>
      </c>
      <c r="K591" s="94" t="s">
        <v>182</v>
      </c>
      <c r="L591" s="13"/>
      <c r="M591" s="98" t="s">
        <v>1</v>
      </c>
      <c r="N591" s="99" t="s">
        <v>37</v>
      </c>
      <c r="O591" s="100"/>
      <c r="P591" s="101">
        <f>O591*H591</f>
        <v>0</v>
      </c>
      <c r="Q591" s="101">
        <v>0</v>
      </c>
      <c r="R591" s="101">
        <f>Q591*H591</f>
        <v>0</v>
      </c>
      <c r="S591" s="101">
        <v>0</v>
      </c>
      <c r="T591" s="102">
        <f>S591*H591</f>
        <v>0</v>
      </c>
      <c r="U591" s="12"/>
      <c r="V591" s="12"/>
      <c r="W591" s="12"/>
      <c r="X591" s="12"/>
      <c r="Y591" s="12"/>
      <c r="Z591" s="12"/>
      <c r="AA591" s="12"/>
      <c r="AB591" s="12"/>
      <c r="AC591" s="12"/>
      <c r="AD591" s="12"/>
      <c r="AE591" s="12"/>
      <c r="AR591" s="103" t="s">
        <v>230</v>
      </c>
      <c r="AT591" s="103" t="s">
        <v>178</v>
      </c>
      <c r="AU591" s="103" t="s">
        <v>80</v>
      </c>
      <c r="AY591" s="5" t="s">
        <v>176</v>
      </c>
      <c r="BE591" s="104">
        <f>IF(N591="základní",J591,0)</f>
        <v>0</v>
      </c>
      <c r="BF591" s="104">
        <f>IF(N591="snížená",J591,0)</f>
        <v>0</v>
      </c>
      <c r="BG591" s="104">
        <f>IF(N591="zákl. přenesená",J591,0)</f>
        <v>0</v>
      </c>
      <c r="BH591" s="104">
        <f>IF(N591="sníž. přenesená",J591,0)</f>
        <v>0</v>
      </c>
      <c r="BI591" s="104">
        <f>IF(N591="nulová",J591,0)</f>
        <v>0</v>
      </c>
      <c r="BJ591" s="5" t="s">
        <v>76</v>
      </c>
      <c r="BK591" s="104">
        <f>ROUND(I591*H591,2)</f>
        <v>0</v>
      </c>
      <c r="BL591" s="5" t="s">
        <v>230</v>
      </c>
      <c r="BM591" s="103" t="s">
        <v>882</v>
      </c>
    </row>
    <row r="592" spans="1:65" s="15" customFormat="1" ht="21.75" customHeight="1">
      <c r="A592" s="12"/>
      <c r="B592" s="13"/>
      <c r="C592" s="92" t="s">
        <v>591</v>
      </c>
      <c r="D592" s="92" t="s">
        <v>178</v>
      </c>
      <c r="E592" s="93" t="s">
        <v>1837</v>
      </c>
      <c r="F592" s="94" t="s">
        <v>1838</v>
      </c>
      <c r="G592" s="95" t="s">
        <v>181</v>
      </c>
      <c r="H592" s="96">
        <v>6.754</v>
      </c>
      <c r="I592" s="1">
        <v>0</v>
      </c>
      <c r="J592" s="97">
        <f>ROUND(I592*H592,2)</f>
        <v>0</v>
      </c>
      <c r="K592" s="94" t="s">
        <v>182</v>
      </c>
      <c r="L592" s="13"/>
      <c r="M592" s="98" t="s">
        <v>1</v>
      </c>
      <c r="N592" s="99" t="s">
        <v>37</v>
      </c>
      <c r="O592" s="100"/>
      <c r="P592" s="101">
        <f>O592*H592</f>
        <v>0</v>
      </c>
      <c r="Q592" s="101">
        <v>0</v>
      </c>
      <c r="R592" s="101">
        <f>Q592*H592</f>
        <v>0</v>
      </c>
      <c r="S592" s="101">
        <v>0</v>
      </c>
      <c r="T592" s="102">
        <f>S592*H592</f>
        <v>0</v>
      </c>
      <c r="U592" s="12"/>
      <c r="V592" s="12"/>
      <c r="W592" s="12"/>
      <c r="X592" s="12"/>
      <c r="Y592" s="12"/>
      <c r="Z592" s="12"/>
      <c r="AA592" s="12"/>
      <c r="AB592" s="12"/>
      <c r="AC592" s="12"/>
      <c r="AD592" s="12"/>
      <c r="AE592" s="12"/>
      <c r="AR592" s="103" t="s">
        <v>230</v>
      </c>
      <c r="AT592" s="103" t="s">
        <v>178</v>
      </c>
      <c r="AU592" s="103" t="s">
        <v>80</v>
      </c>
      <c r="AY592" s="5" t="s">
        <v>176</v>
      </c>
      <c r="BE592" s="104">
        <f>IF(N592="základní",J592,0)</f>
        <v>0</v>
      </c>
      <c r="BF592" s="104">
        <f>IF(N592="snížená",J592,0)</f>
        <v>0</v>
      </c>
      <c r="BG592" s="104">
        <f>IF(N592="zákl. přenesená",J592,0)</f>
        <v>0</v>
      </c>
      <c r="BH592" s="104">
        <f>IF(N592="sníž. přenesená",J592,0)</f>
        <v>0</v>
      </c>
      <c r="BI592" s="104">
        <f>IF(N592="nulová",J592,0)</f>
        <v>0</v>
      </c>
      <c r="BJ592" s="5" t="s">
        <v>76</v>
      </c>
      <c r="BK592" s="104">
        <f>ROUND(I592*H592,2)</f>
        <v>0</v>
      </c>
      <c r="BL592" s="5" t="s">
        <v>230</v>
      </c>
      <c r="BM592" s="103" t="s">
        <v>886</v>
      </c>
    </row>
    <row r="593" spans="2:51" s="167" customFormat="1" ht="12">
      <c r="B593" s="168"/>
      <c r="D593" s="105" t="s">
        <v>186</v>
      </c>
      <c r="E593" s="169" t="s">
        <v>1</v>
      </c>
      <c r="F593" s="170" t="s">
        <v>842</v>
      </c>
      <c r="H593" s="169" t="s">
        <v>1</v>
      </c>
      <c r="L593" s="168"/>
      <c r="M593" s="171"/>
      <c r="N593" s="172"/>
      <c r="O593" s="172"/>
      <c r="P593" s="172"/>
      <c r="Q593" s="172"/>
      <c r="R593" s="172"/>
      <c r="S593" s="172"/>
      <c r="T593" s="173"/>
      <c r="AT593" s="169" t="s">
        <v>186</v>
      </c>
      <c r="AU593" s="169" t="s">
        <v>80</v>
      </c>
      <c r="AV593" s="167" t="s">
        <v>76</v>
      </c>
      <c r="AW593" s="167" t="s">
        <v>29</v>
      </c>
      <c r="AX593" s="167" t="s">
        <v>72</v>
      </c>
      <c r="AY593" s="169" t="s">
        <v>176</v>
      </c>
    </row>
    <row r="594" spans="2:51" s="167" customFormat="1" ht="12">
      <c r="B594" s="168"/>
      <c r="D594" s="105" t="s">
        <v>186</v>
      </c>
      <c r="E594" s="169" t="s">
        <v>1</v>
      </c>
      <c r="F594" s="170" t="s">
        <v>1839</v>
      </c>
      <c r="H594" s="169" t="s">
        <v>1</v>
      </c>
      <c r="L594" s="168"/>
      <c r="M594" s="171"/>
      <c r="N594" s="172"/>
      <c r="O594" s="172"/>
      <c r="P594" s="172"/>
      <c r="Q594" s="172"/>
      <c r="R594" s="172"/>
      <c r="S594" s="172"/>
      <c r="T594" s="173"/>
      <c r="AT594" s="169" t="s">
        <v>186</v>
      </c>
      <c r="AU594" s="169" t="s">
        <v>80</v>
      </c>
      <c r="AV594" s="167" t="s">
        <v>76</v>
      </c>
      <c r="AW594" s="167" t="s">
        <v>29</v>
      </c>
      <c r="AX594" s="167" t="s">
        <v>72</v>
      </c>
      <c r="AY594" s="169" t="s">
        <v>176</v>
      </c>
    </row>
    <row r="595" spans="2:51" s="174" customFormat="1" ht="12">
      <c r="B595" s="175"/>
      <c r="D595" s="105" t="s">
        <v>186</v>
      </c>
      <c r="E595" s="176" t="s">
        <v>1</v>
      </c>
      <c r="F595" s="177" t="s">
        <v>1680</v>
      </c>
      <c r="H595" s="178">
        <v>1.363</v>
      </c>
      <c r="L595" s="175"/>
      <c r="M595" s="179"/>
      <c r="N595" s="180"/>
      <c r="O595" s="180"/>
      <c r="P595" s="180"/>
      <c r="Q595" s="180"/>
      <c r="R595" s="180"/>
      <c r="S595" s="180"/>
      <c r="T595" s="181"/>
      <c r="AT595" s="176" t="s">
        <v>186</v>
      </c>
      <c r="AU595" s="176" t="s">
        <v>80</v>
      </c>
      <c r="AV595" s="174" t="s">
        <v>80</v>
      </c>
      <c r="AW595" s="174" t="s">
        <v>29</v>
      </c>
      <c r="AX595" s="174" t="s">
        <v>72</v>
      </c>
      <c r="AY595" s="176" t="s">
        <v>176</v>
      </c>
    </row>
    <row r="596" spans="2:51" s="174" customFormat="1" ht="12">
      <c r="B596" s="175"/>
      <c r="D596" s="105" t="s">
        <v>186</v>
      </c>
      <c r="E596" s="176" t="s">
        <v>1</v>
      </c>
      <c r="F596" s="177" t="s">
        <v>1681</v>
      </c>
      <c r="H596" s="178">
        <v>1.363</v>
      </c>
      <c r="L596" s="175"/>
      <c r="M596" s="179"/>
      <c r="N596" s="180"/>
      <c r="O596" s="180"/>
      <c r="P596" s="180"/>
      <c r="Q596" s="180"/>
      <c r="R596" s="180"/>
      <c r="S596" s="180"/>
      <c r="T596" s="181"/>
      <c r="AT596" s="176" t="s">
        <v>186</v>
      </c>
      <c r="AU596" s="176" t="s">
        <v>80</v>
      </c>
      <c r="AV596" s="174" t="s">
        <v>80</v>
      </c>
      <c r="AW596" s="174" t="s">
        <v>29</v>
      </c>
      <c r="AX596" s="174" t="s">
        <v>72</v>
      </c>
      <c r="AY596" s="176" t="s">
        <v>176</v>
      </c>
    </row>
    <row r="597" spans="2:51" s="174" customFormat="1" ht="12">
      <c r="B597" s="175"/>
      <c r="D597" s="105" t="s">
        <v>186</v>
      </c>
      <c r="E597" s="176" t="s">
        <v>1</v>
      </c>
      <c r="F597" s="177" t="s">
        <v>1682</v>
      </c>
      <c r="H597" s="178">
        <v>1.2</v>
      </c>
      <c r="L597" s="175"/>
      <c r="M597" s="179"/>
      <c r="N597" s="180"/>
      <c r="O597" s="180"/>
      <c r="P597" s="180"/>
      <c r="Q597" s="180"/>
      <c r="R597" s="180"/>
      <c r="S597" s="180"/>
      <c r="T597" s="181"/>
      <c r="AT597" s="176" t="s">
        <v>186</v>
      </c>
      <c r="AU597" s="176" t="s">
        <v>80</v>
      </c>
      <c r="AV597" s="174" t="s">
        <v>80</v>
      </c>
      <c r="AW597" s="174" t="s">
        <v>29</v>
      </c>
      <c r="AX597" s="174" t="s">
        <v>72</v>
      </c>
      <c r="AY597" s="176" t="s">
        <v>176</v>
      </c>
    </row>
    <row r="598" spans="2:51" s="174" customFormat="1" ht="12">
      <c r="B598" s="175"/>
      <c r="D598" s="105" t="s">
        <v>186</v>
      </c>
      <c r="E598" s="176" t="s">
        <v>1</v>
      </c>
      <c r="F598" s="177" t="s">
        <v>1683</v>
      </c>
      <c r="H598" s="178">
        <v>2.805</v>
      </c>
      <c r="L598" s="175"/>
      <c r="M598" s="179"/>
      <c r="N598" s="180"/>
      <c r="O598" s="180"/>
      <c r="P598" s="180"/>
      <c r="Q598" s="180"/>
      <c r="R598" s="180"/>
      <c r="S598" s="180"/>
      <c r="T598" s="181"/>
      <c r="AT598" s="176" t="s">
        <v>186</v>
      </c>
      <c r="AU598" s="176" t="s">
        <v>80</v>
      </c>
      <c r="AV598" s="174" t="s">
        <v>80</v>
      </c>
      <c r="AW598" s="174" t="s">
        <v>29</v>
      </c>
      <c r="AX598" s="174" t="s">
        <v>72</v>
      </c>
      <c r="AY598" s="176" t="s">
        <v>176</v>
      </c>
    </row>
    <row r="599" spans="2:51" s="174" customFormat="1" ht="12">
      <c r="B599" s="175"/>
      <c r="D599" s="105" t="s">
        <v>186</v>
      </c>
      <c r="E599" s="176" t="s">
        <v>1</v>
      </c>
      <c r="F599" s="177" t="s">
        <v>1684</v>
      </c>
      <c r="H599" s="178">
        <v>0.023</v>
      </c>
      <c r="L599" s="175"/>
      <c r="M599" s="179"/>
      <c r="N599" s="180"/>
      <c r="O599" s="180"/>
      <c r="P599" s="180"/>
      <c r="Q599" s="180"/>
      <c r="R599" s="180"/>
      <c r="S599" s="180"/>
      <c r="T599" s="181"/>
      <c r="AT599" s="176" t="s">
        <v>186</v>
      </c>
      <c r="AU599" s="176" t="s">
        <v>80</v>
      </c>
      <c r="AV599" s="174" t="s">
        <v>80</v>
      </c>
      <c r="AW599" s="174" t="s">
        <v>29</v>
      </c>
      <c r="AX599" s="174" t="s">
        <v>72</v>
      </c>
      <c r="AY599" s="176" t="s">
        <v>176</v>
      </c>
    </row>
    <row r="600" spans="2:51" s="182" customFormat="1" ht="12">
      <c r="B600" s="183"/>
      <c r="D600" s="105" t="s">
        <v>186</v>
      </c>
      <c r="E600" s="184" t="s">
        <v>1</v>
      </c>
      <c r="F600" s="185" t="s">
        <v>191</v>
      </c>
      <c r="H600" s="186">
        <v>6.754</v>
      </c>
      <c r="L600" s="183"/>
      <c r="M600" s="187"/>
      <c r="N600" s="188"/>
      <c r="O600" s="188"/>
      <c r="P600" s="188"/>
      <c r="Q600" s="188"/>
      <c r="R600" s="188"/>
      <c r="S600" s="188"/>
      <c r="T600" s="189"/>
      <c r="AT600" s="184" t="s">
        <v>186</v>
      </c>
      <c r="AU600" s="184" t="s">
        <v>80</v>
      </c>
      <c r="AV600" s="182" t="s">
        <v>86</v>
      </c>
      <c r="AW600" s="182" t="s">
        <v>29</v>
      </c>
      <c r="AX600" s="182" t="s">
        <v>76</v>
      </c>
      <c r="AY600" s="184" t="s">
        <v>176</v>
      </c>
    </row>
    <row r="601" spans="1:65" s="15" customFormat="1" ht="24.2" customHeight="1">
      <c r="A601" s="12"/>
      <c r="B601" s="13"/>
      <c r="C601" s="92" t="s">
        <v>889</v>
      </c>
      <c r="D601" s="92" t="s">
        <v>178</v>
      </c>
      <c r="E601" s="93" t="s">
        <v>1398</v>
      </c>
      <c r="F601" s="94" t="s">
        <v>1399</v>
      </c>
      <c r="G601" s="95" t="s">
        <v>328</v>
      </c>
      <c r="H601" s="96">
        <v>37.5</v>
      </c>
      <c r="I601" s="1">
        <v>0</v>
      </c>
      <c r="J601" s="97">
        <f>ROUND(I601*H601,2)</f>
        <v>0</v>
      </c>
      <c r="K601" s="94" t="s">
        <v>182</v>
      </c>
      <c r="L601" s="13"/>
      <c r="M601" s="98" t="s">
        <v>1</v>
      </c>
      <c r="N601" s="99" t="s">
        <v>37</v>
      </c>
      <c r="O601" s="100"/>
      <c r="P601" s="101">
        <f>O601*H601</f>
        <v>0</v>
      </c>
      <c r="Q601" s="101">
        <v>0</v>
      </c>
      <c r="R601" s="101">
        <f>Q601*H601</f>
        <v>0</v>
      </c>
      <c r="S601" s="101">
        <v>0</v>
      </c>
      <c r="T601" s="102">
        <f>S601*H601</f>
        <v>0</v>
      </c>
      <c r="U601" s="12"/>
      <c r="V601" s="12"/>
      <c r="W601" s="12"/>
      <c r="X601" s="12"/>
      <c r="Y601" s="12"/>
      <c r="Z601" s="12"/>
      <c r="AA601" s="12"/>
      <c r="AB601" s="12"/>
      <c r="AC601" s="12"/>
      <c r="AD601" s="12"/>
      <c r="AE601" s="12"/>
      <c r="AR601" s="103" t="s">
        <v>230</v>
      </c>
      <c r="AT601" s="103" t="s">
        <v>178</v>
      </c>
      <c r="AU601" s="103" t="s">
        <v>80</v>
      </c>
      <c r="AY601" s="5" t="s">
        <v>176</v>
      </c>
      <c r="BE601" s="104">
        <f>IF(N601="základní",J601,0)</f>
        <v>0</v>
      </c>
      <c r="BF601" s="104">
        <f>IF(N601="snížená",J601,0)</f>
        <v>0</v>
      </c>
      <c r="BG601" s="104">
        <f>IF(N601="zákl. přenesená",J601,0)</f>
        <v>0</v>
      </c>
      <c r="BH601" s="104">
        <f>IF(N601="sníž. přenesená",J601,0)</f>
        <v>0</v>
      </c>
      <c r="BI601" s="104">
        <f>IF(N601="nulová",J601,0)</f>
        <v>0</v>
      </c>
      <c r="BJ601" s="5" t="s">
        <v>76</v>
      </c>
      <c r="BK601" s="104">
        <f>ROUND(I601*H601,2)</f>
        <v>0</v>
      </c>
      <c r="BL601" s="5" t="s">
        <v>230</v>
      </c>
      <c r="BM601" s="103" t="s">
        <v>892</v>
      </c>
    </row>
    <row r="602" spans="2:51" s="167" customFormat="1" ht="12">
      <c r="B602" s="168"/>
      <c r="D602" s="105" t="s">
        <v>186</v>
      </c>
      <c r="E602" s="169" t="s">
        <v>1</v>
      </c>
      <c r="F602" s="170" t="s">
        <v>197</v>
      </c>
      <c r="H602" s="169" t="s">
        <v>1</v>
      </c>
      <c r="L602" s="168"/>
      <c r="M602" s="171"/>
      <c r="N602" s="172"/>
      <c r="O602" s="172"/>
      <c r="P602" s="172"/>
      <c r="Q602" s="172"/>
      <c r="R602" s="172"/>
      <c r="S602" s="172"/>
      <c r="T602" s="173"/>
      <c r="AT602" s="169" t="s">
        <v>186</v>
      </c>
      <c r="AU602" s="169" t="s">
        <v>80</v>
      </c>
      <c r="AV602" s="167" t="s">
        <v>76</v>
      </c>
      <c r="AW602" s="167" t="s">
        <v>29</v>
      </c>
      <c r="AX602" s="167" t="s">
        <v>72</v>
      </c>
      <c r="AY602" s="169" t="s">
        <v>176</v>
      </c>
    </row>
    <row r="603" spans="2:51" s="174" customFormat="1" ht="12">
      <c r="B603" s="175"/>
      <c r="D603" s="105" t="s">
        <v>186</v>
      </c>
      <c r="E603" s="176" t="s">
        <v>1</v>
      </c>
      <c r="F603" s="177" t="s">
        <v>1840</v>
      </c>
      <c r="H603" s="178">
        <v>12.25</v>
      </c>
      <c r="L603" s="175"/>
      <c r="M603" s="179"/>
      <c r="N603" s="180"/>
      <c r="O603" s="180"/>
      <c r="P603" s="180"/>
      <c r="Q603" s="180"/>
      <c r="R603" s="180"/>
      <c r="S603" s="180"/>
      <c r="T603" s="181"/>
      <c r="AT603" s="176" t="s">
        <v>186</v>
      </c>
      <c r="AU603" s="176" t="s">
        <v>80</v>
      </c>
      <c r="AV603" s="174" t="s">
        <v>80</v>
      </c>
      <c r="AW603" s="174" t="s">
        <v>29</v>
      </c>
      <c r="AX603" s="174" t="s">
        <v>72</v>
      </c>
      <c r="AY603" s="176" t="s">
        <v>176</v>
      </c>
    </row>
    <row r="604" spans="2:51" s="174" customFormat="1" ht="12">
      <c r="B604" s="175"/>
      <c r="D604" s="105" t="s">
        <v>186</v>
      </c>
      <c r="E604" s="176" t="s">
        <v>1</v>
      </c>
      <c r="F604" s="177" t="s">
        <v>1841</v>
      </c>
      <c r="H604" s="178">
        <v>5.725</v>
      </c>
      <c r="L604" s="175"/>
      <c r="M604" s="179"/>
      <c r="N604" s="180"/>
      <c r="O604" s="180"/>
      <c r="P604" s="180"/>
      <c r="Q604" s="180"/>
      <c r="R604" s="180"/>
      <c r="S604" s="180"/>
      <c r="T604" s="181"/>
      <c r="AT604" s="176" t="s">
        <v>186</v>
      </c>
      <c r="AU604" s="176" t="s">
        <v>80</v>
      </c>
      <c r="AV604" s="174" t="s">
        <v>80</v>
      </c>
      <c r="AW604" s="174" t="s">
        <v>29</v>
      </c>
      <c r="AX604" s="174" t="s">
        <v>72</v>
      </c>
      <c r="AY604" s="176" t="s">
        <v>176</v>
      </c>
    </row>
    <row r="605" spans="2:51" s="174" customFormat="1" ht="12">
      <c r="B605" s="175"/>
      <c r="D605" s="105" t="s">
        <v>186</v>
      </c>
      <c r="E605" s="176" t="s">
        <v>1</v>
      </c>
      <c r="F605" s="177" t="s">
        <v>1842</v>
      </c>
      <c r="H605" s="178">
        <v>14.325</v>
      </c>
      <c r="L605" s="175"/>
      <c r="M605" s="179"/>
      <c r="N605" s="180"/>
      <c r="O605" s="180"/>
      <c r="P605" s="180"/>
      <c r="Q605" s="180"/>
      <c r="R605" s="180"/>
      <c r="S605" s="180"/>
      <c r="T605" s="181"/>
      <c r="AT605" s="176" t="s">
        <v>186</v>
      </c>
      <c r="AU605" s="176" t="s">
        <v>80</v>
      </c>
      <c r="AV605" s="174" t="s">
        <v>80</v>
      </c>
      <c r="AW605" s="174" t="s">
        <v>29</v>
      </c>
      <c r="AX605" s="174" t="s">
        <v>72</v>
      </c>
      <c r="AY605" s="176" t="s">
        <v>176</v>
      </c>
    </row>
    <row r="606" spans="2:51" s="174" customFormat="1" ht="12">
      <c r="B606" s="175"/>
      <c r="D606" s="105" t="s">
        <v>186</v>
      </c>
      <c r="E606" s="176" t="s">
        <v>1</v>
      </c>
      <c r="F606" s="177" t="s">
        <v>1843</v>
      </c>
      <c r="H606" s="178">
        <v>5.2</v>
      </c>
      <c r="L606" s="175"/>
      <c r="M606" s="179"/>
      <c r="N606" s="180"/>
      <c r="O606" s="180"/>
      <c r="P606" s="180"/>
      <c r="Q606" s="180"/>
      <c r="R606" s="180"/>
      <c r="S606" s="180"/>
      <c r="T606" s="181"/>
      <c r="AT606" s="176" t="s">
        <v>186</v>
      </c>
      <c r="AU606" s="176" t="s">
        <v>80</v>
      </c>
      <c r="AV606" s="174" t="s">
        <v>80</v>
      </c>
      <c r="AW606" s="174" t="s">
        <v>29</v>
      </c>
      <c r="AX606" s="174" t="s">
        <v>72</v>
      </c>
      <c r="AY606" s="176" t="s">
        <v>176</v>
      </c>
    </row>
    <row r="607" spans="2:51" s="182" customFormat="1" ht="12">
      <c r="B607" s="183"/>
      <c r="D607" s="105" t="s">
        <v>186</v>
      </c>
      <c r="E607" s="184" t="s">
        <v>1</v>
      </c>
      <c r="F607" s="185" t="s">
        <v>191</v>
      </c>
      <c r="H607" s="186">
        <v>37.5</v>
      </c>
      <c r="L607" s="183"/>
      <c r="M607" s="187"/>
      <c r="N607" s="188"/>
      <c r="O607" s="188"/>
      <c r="P607" s="188"/>
      <c r="Q607" s="188"/>
      <c r="R607" s="188"/>
      <c r="S607" s="188"/>
      <c r="T607" s="189"/>
      <c r="AT607" s="184" t="s">
        <v>186</v>
      </c>
      <c r="AU607" s="184" t="s">
        <v>80</v>
      </c>
      <c r="AV607" s="182" t="s">
        <v>86</v>
      </c>
      <c r="AW607" s="182" t="s">
        <v>29</v>
      </c>
      <c r="AX607" s="182" t="s">
        <v>76</v>
      </c>
      <c r="AY607" s="184" t="s">
        <v>176</v>
      </c>
    </row>
    <row r="608" spans="1:65" s="15" customFormat="1" ht="24.2" customHeight="1">
      <c r="A608" s="12"/>
      <c r="B608" s="13"/>
      <c r="C608" s="190" t="s">
        <v>595</v>
      </c>
      <c r="D608" s="190" t="s">
        <v>265</v>
      </c>
      <c r="E608" s="191" t="s">
        <v>1403</v>
      </c>
      <c r="F608" s="192" t="s">
        <v>1404</v>
      </c>
      <c r="G608" s="193" t="s">
        <v>259</v>
      </c>
      <c r="H608" s="194">
        <v>90</v>
      </c>
      <c r="I608" s="2">
        <v>0</v>
      </c>
      <c r="J608" s="195">
        <f>ROUND(I608*H608,2)</f>
        <v>0</v>
      </c>
      <c r="K608" s="192" t="s">
        <v>182</v>
      </c>
      <c r="L608" s="196"/>
      <c r="M608" s="197" t="s">
        <v>1</v>
      </c>
      <c r="N608" s="198" t="s">
        <v>37</v>
      </c>
      <c r="O608" s="100"/>
      <c r="P608" s="101">
        <f>O608*H608</f>
        <v>0</v>
      </c>
      <c r="Q608" s="101">
        <v>0</v>
      </c>
      <c r="R608" s="101">
        <f>Q608*H608</f>
        <v>0</v>
      </c>
      <c r="S608" s="101">
        <v>0</v>
      </c>
      <c r="T608" s="102">
        <f>S608*H608</f>
        <v>0</v>
      </c>
      <c r="U608" s="12"/>
      <c r="V608" s="12"/>
      <c r="W608" s="12"/>
      <c r="X608" s="12"/>
      <c r="Y608" s="12"/>
      <c r="Z608" s="12"/>
      <c r="AA608" s="12"/>
      <c r="AB608" s="12"/>
      <c r="AC608" s="12"/>
      <c r="AD608" s="12"/>
      <c r="AE608" s="12"/>
      <c r="AR608" s="103" t="s">
        <v>304</v>
      </c>
      <c r="AT608" s="103" t="s">
        <v>265</v>
      </c>
      <c r="AU608" s="103" t="s">
        <v>80</v>
      </c>
      <c r="AY608" s="5" t="s">
        <v>176</v>
      </c>
      <c r="BE608" s="104">
        <f>IF(N608="základní",J608,0)</f>
        <v>0</v>
      </c>
      <c r="BF608" s="104">
        <f>IF(N608="snížená",J608,0)</f>
        <v>0</v>
      </c>
      <c r="BG608" s="104">
        <f>IF(N608="zákl. přenesená",J608,0)</f>
        <v>0</v>
      </c>
      <c r="BH608" s="104">
        <f>IF(N608="sníž. přenesená",J608,0)</f>
        <v>0</v>
      </c>
      <c r="BI608" s="104">
        <f>IF(N608="nulová",J608,0)</f>
        <v>0</v>
      </c>
      <c r="BJ608" s="5" t="s">
        <v>76</v>
      </c>
      <c r="BK608" s="104">
        <f>ROUND(I608*H608,2)</f>
        <v>0</v>
      </c>
      <c r="BL608" s="5" t="s">
        <v>230</v>
      </c>
      <c r="BM608" s="103" t="s">
        <v>899</v>
      </c>
    </row>
    <row r="609" spans="2:51" s="174" customFormat="1" ht="12">
      <c r="B609" s="175"/>
      <c r="D609" s="105" t="s">
        <v>186</v>
      </c>
      <c r="E609" s="176" t="s">
        <v>1</v>
      </c>
      <c r="F609" s="177" t="s">
        <v>1844</v>
      </c>
      <c r="H609" s="178">
        <v>90</v>
      </c>
      <c r="L609" s="175"/>
      <c r="M609" s="179"/>
      <c r="N609" s="180"/>
      <c r="O609" s="180"/>
      <c r="P609" s="180"/>
      <c r="Q609" s="180"/>
      <c r="R609" s="180"/>
      <c r="S609" s="180"/>
      <c r="T609" s="181"/>
      <c r="AT609" s="176" t="s">
        <v>186</v>
      </c>
      <c r="AU609" s="176" t="s">
        <v>80</v>
      </c>
      <c r="AV609" s="174" t="s">
        <v>80</v>
      </c>
      <c r="AW609" s="174" t="s">
        <v>29</v>
      </c>
      <c r="AX609" s="174" t="s">
        <v>72</v>
      </c>
      <c r="AY609" s="176" t="s">
        <v>176</v>
      </c>
    </row>
    <row r="610" spans="2:51" s="182" customFormat="1" ht="12">
      <c r="B610" s="183"/>
      <c r="D610" s="105" t="s">
        <v>186</v>
      </c>
      <c r="E610" s="184" t="s">
        <v>1</v>
      </c>
      <c r="F610" s="185" t="s">
        <v>191</v>
      </c>
      <c r="H610" s="186">
        <v>90</v>
      </c>
      <c r="L610" s="183"/>
      <c r="M610" s="187"/>
      <c r="N610" s="188"/>
      <c r="O610" s="188"/>
      <c r="P610" s="188"/>
      <c r="Q610" s="188"/>
      <c r="R610" s="188"/>
      <c r="S610" s="188"/>
      <c r="T610" s="189"/>
      <c r="AT610" s="184" t="s">
        <v>186</v>
      </c>
      <c r="AU610" s="184" t="s">
        <v>80</v>
      </c>
      <c r="AV610" s="182" t="s">
        <v>86</v>
      </c>
      <c r="AW610" s="182" t="s">
        <v>29</v>
      </c>
      <c r="AX610" s="182" t="s">
        <v>76</v>
      </c>
      <c r="AY610" s="184" t="s">
        <v>176</v>
      </c>
    </row>
    <row r="611" spans="1:65" s="15" customFormat="1" ht="37.7" customHeight="1">
      <c r="A611" s="12"/>
      <c r="B611" s="13"/>
      <c r="C611" s="92" t="s">
        <v>902</v>
      </c>
      <c r="D611" s="92" t="s">
        <v>178</v>
      </c>
      <c r="E611" s="93" t="s">
        <v>1407</v>
      </c>
      <c r="F611" s="94" t="s">
        <v>1408</v>
      </c>
      <c r="G611" s="95" t="s">
        <v>181</v>
      </c>
      <c r="H611" s="96">
        <v>35.183</v>
      </c>
      <c r="I611" s="1">
        <v>0</v>
      </c>
      <c r="J611" s="97">
        <f>ROUND(I611*H611,2)</f>
        <v>0</v>
      </c>
      <c r="K611" s="94" t="s">
        <v>182</v>
      </c>
      <c r="L611" s="13"/>
      <c r="M611" s="98" t="s">
        <v>1</v>
      </c>
      <c r="N611" s="99" t="s">
        <v>37</v>
      </c>
      <c r="O611" s="100"/>
      <c r="P611" s="101">
        <f>O611*H611</f>
        <v>0</v>
      </c>
      <c r="Q611" s="101">
        <v>0</v>
      </c>
      <c r="R611" s="101">
        <f>Q611*H611</f>
        <v>0</v>
      </c>
      <c r="S611" s="101">
        <v>0</v>
      </c>
      <c r="T611" s="102">
        <f>S611*H611</f>
        <v>0</v>
      </c>
      <c r="U611" s="12"/>
      <c r="V611" s="12"/>
      <c r="W611" s="12"/>
      <c r="X611" s="12"/>
      <c r="Y611" s="12"/>
      <c r="Z611" s="12"/>
      <c r="AA611" s="12"/>
      <c r="AB611" s="12"/>
      <c r="AC611" s="12"/>
      <c r="AD611" s="12"/>
      <c r="AE611" s="12"/>
      <c r="AR611" s="103" t="s">
        <v>230</v>
      </c>
      <c r="AT611" s="103" t="s">
        <v>178</v>
      </c>
      <c r="AU611" s="103" t="s">
        <v>80</v>
      </c>
      <c r="AY611" s="5" t="s">
        <v>176</v>
      </c>
      <c r="BE611" s="104">
        <f>IF(N611="základní",J611,0)</f>
        <v>0</v>
      </c>
      <c r="BF611" s="104">
        <f>IF(N611="snížená",J611,0)</f>
        <v>0</v>
      </c>
      <c r="BG611" s="104">
        <f>IF(N611="zákl. přenesená",J611,0)</f>
        <v>0</v>
      </c>
      <c r="BH611" s="104">
        <f>IF(N611="sníž. přenesená",J611,0)</f>
        <v>0</v>
      </c>
      <c r="BI611" s="104">
        <f>IF(N611="nulová",J611,0)</f>
        <v>0</v>
      </c>
      <c r="BJ611" s="5" t="s">
        <v>76</v>
      </c>
      <c r="BK611" s="104">
        <f>ROUND(I611*H611,2)</f>
        <v>0</v>
      </c>
      <c r="BL611" s="5" t="s">
        <v>230</v>
      </c>
      <c r="BM611" s="103" t="s">
        <v>905</v>
      </c>
    </row>
    <row r="612" spans="2:51" s="167" customFormat="1" ht="12">
      <c r="B612" s="168"/>
      <c r="D612" s="105" t="s">
        <v>186</v>
      </c>
      <c r="E612" s="169" t="s">
        <v>1</v>
      </c>
      <c r="F612" s="170" t="s">
        <v>1510</v>
      </c>
      <c r="H612" s="169" t="s">
        <v>1</v>
      </c>
      <c r="L612" s="168"/>
      <c r="M612" s="171"/>
      <c r="N612" s="172"/>
      <c r="O612" s="172"/>
      <c r="P612" s="172"/>
      <c r="Q612" s="172"/>
      <c r="R612" s="172"/>
      <c r="S612" s="172"/>
      <c r="T612" s="173"/>
      <c r="AT612" s="169" t="s">
        <v>186</v>
      </c>
      <c r="AU612" s="169" t="s">
        <v>80</v>
      </c>
      <c r="AV612" s="167" t="s">
        <v>76</v>
      </c>
      <c r="AW612" s="167" t="s">
        <v>29</v>
      </c>
      <c r="AX612" s="167" t="s">
        <v>72</v>
      </c>
      <c r="AY612" s="169" t="s">
        <v>176</v>
      </c>
    </row>
    <row r="613" spans="2:51" s="167" customFormat="1" ht="12">
      <c r="B613" s="168"/>
      <c r="D613" s="105" t="s">
        <v>186</v>
      </c>
      <c r="E613" s="169" t="s">
        <v>1</v>
      </c>
      <c r="F613" s="170" t="s">
        <v>1845</v>
      </c>
      <c r="H613" s="169" t="s">
        <v>1</v>
      </c>
      <c r="L613" s="168"/>
      <c r="M613" s="171"/>
      <c r="N613" s="172"/>
      <c r="O613" s="172"/>
      <c r="P613" s="172"/>
      <c r="Q613" s="172"/>
      <c r="R613" s="172"/>
      <c r="S613" s="172"/>
      <c r="T613" s="173"/>
      <c r="AT613" s="169" t="s">
        <v>186</v>
      </c>
      <c r="AU613" s="169" t="s">
        <v>80</v>
      </c>
      <c r="AV613" s="167" t="s">
        <v>76</v>
      </c>
      <c r="AW613" s="167" t="s">
        <v>29</v>
      </c>
      <c r="AX613" s="167" t="s">
        <v>72</v>
      </c>
      <c r="AY613" s="169" t="s">
        <v>176</v>
      </c>
    </row>
    <row r="614" spans="2:51" s="174" customFormat="1" ht="12">
      <c r="B614" s="175"/>
      <c r="D614" s="105" t="s">
        <v>186</v>
      </c>
      <c r="E614" s="176" t="s">
        <v>1</v>
      </c>
      <c r="F614" s="177" t="s">
        <v>1846</v>
      </c>
      <c r="H614" s="178">
        <v>10.36</v>
      </c>
      <c r="L614" s="175"/>
      <c r="M614" s="179"/>
      <c r="N614" s="180"/>
      <c r="O614" s="180"/>
      <c r="P614" s="180"/>
      <c r="Q614" s="180"/>
      <c r="R614" s="180"/>
      <c r="S614" s="180"/>
      <c r="T614" s="181"/>
      <c r="AT614" s="176" t="s">
        <v>186</v>
      </c>
      <c r="AU614" s="176" t="s">
        <v>80</v>
      </c>
      <c r="AV614" s="174" t="s">
        <v>80</v>
      </c>
      <c r="AW614" s="174" t="s">
        <v>29</v>
      </c>
      <c r="AX614" s="174" t="s">
        <v>72</v>
      </c>
      <c r="AY614" s="176" t="s">
        <v>176</v>
      </c>
    </row>
    <row r="615" spans="2:51" s="174" customFormat="1" ht="12">
      <c r="B615" s="175"/>
      <c r="D615" s="105" t="s">
        <v>186</v>
      </c>
      <c r="E615" s="176" t="s">
        <v>1</v>
      </c>
      <c r="F615" s="177" t="s">
        <v>1847</v>
      </c>
      <c r="H615" s="178">
        <v>5.178</v>
      </c>
      <c r="L615" s="175"/>
      <c r="M615" s="179"/>
      <c r="N615" s="180"/>
      <c r="O615" s="180"/>
      <c r="P615" s="180"/>
      <c r="Q615" s="180"/>
      <c r="R615" s="180"/>
      <c r="S615" s="180"/>
      <c r="T615" s="181"/>
      <c r="AT615" s="176" t="s">
        <v>186</v>
      </c>
      <c r="AU615" s="176" t="s">
        <v>80</v>
      </c>
      <c r="AV615" s="174" t="s">
        <v>80</v>
      </c>
      <c r="AW615" s="174" t="s">
        <v>29</v>
      </c>
      <c r="AX615" s="174" t="s">
        <v>72</v>
      </c>
      <c r="AY615" s="176" t="s">
        <v>176</v>
      </c>
    </row>
    <row r="616" spans="2:51" s="174" customFormat="1" ht="12">
      <c r="B616" s="175"/>
      <c r="D616" s="105" t="s">
        <v>186</v>
      </c>
      <c r="E616" s="176" t="s">
        <v>1</v>
      </c>
      <c r="F616" s="177" t="s">
        <v>1848</v>
      </c>
      <c r="H616" s="178">
        <v>15.805</v>
      </c>
      <c r="L616" s="175"/>
      <c r="M616" s="179"/>
      <c r="N616" s="180"/>
      <c r="O616" s="180"/>
      <c r="P616" s="180"/>
      <c r="Q616" s="180"/>
      <c r="R616" s="180"/>
      <c r="S616" s="180"/>
      <c r="T616" s="181"/>
      <c r="AT616" s="176" t="s">
        <v>186</v>
      </c>
      <c r="AU616" s="176" t="s">
        <v>80</v>
      </c>
      <c r="AV616" s="174" t="s">
        <v>80</v>
      </c>
      <c r="AW616" s="174" t="s">
        <v>29</v>
      </c>
      <c r="AX616" s="174" t="s">
        <v>72</v>
      </c>
      <c r="AY616" s="176" t="s">
        <v>176</v>
      </c>
    </row>
    <row r="617" spans="2:51" s="174" customFormat="1" ht="12">
      <c r="B617" s="175"/>
      <c r="D617" s="105" t="s">
        <v>186</v>
      </c>
      <c r="E617" s="176" t="s">
        <v>1</v>
      </c>
      <c r="F617" s="177" t="s">
        <v>1849</v>
      </c>
      <c r="H617" s="178">
        <v>3.84</v>
      </c>
      <c r="L617" s="175"/>
      <c r="M617" s="179"/>
      <c r="N617" s="180"/>
      <c r="O617" s="180"/>
      <c r="P617" s="180"/>
      <c r="Q617" s="180"/>
      <c r="R617" s="180"/>
      <c r="S617" s="180"/>
      <c r="T617" s="181"/>
      <c r="AT617" s="176" t="s">
        <v>186</v>
      </c>
      <c r="AU617" s="176" t="s">
        <v>80</v>
      </c>
      <c r="AV617" s="174" t="s">
        <v>80</v>
      </c>
      <c r="AW617" s="174" t="s">
        <v>29</v>
      </c>
      <c r="AX617" s="174" t="s">
        <v>72</v>
      </c>
      <c r="AY617" s="176" t="s">
        <v>176</v>
      </c>
    </row>
    <row r="618" spans="2:51" s="182" customFormat="1" ht="12">
      <c r="B618" s="183"/>
      <c r="D618" s="105" t="s">
        <v>186</v>
      </c>
      <c r="E618" s="184" t="s">
        <v>1</v>
      </c>
      <c r="F618" s="185" t="s">
        <v>191</v>
      </c>
      <c r="H618" s="186">
        <v>35.183</v>
      </c>
      <c r="L618" s="183"/>
      <c r="M618" s="187"/>
      <c r="N618" s="188"/>
      <c r="O618" s="188"/>
      <c r="P618" s="188"/>
      <c r="Q618" s="188"/>
      <c r="R618" s="188"/>
      <c r="S618" s="188"/>
      <c r="T618" s="189"/>
      <c r="AT618" s="184" t="s">
        <v>186</v>
      </c>
      <c r="AU618" s="184" t="s">
        <v>80</v>
      </c>
      <c r="AV618" s="182" t="s">
        <v>86</v>
      </c>
      <c r="AW618" s="182" t="s">
        <v>29</v>
      </c>
      <c r="AX618" s="182" t="s">
        <v>76</v>
      </c>
      <c r="AY618" s="184" t="s">
        <v>176</v>
      </c>
    </row>
    <row r="619" spans="1:65" s="15" customFormat="1" ht="37.7" customHeight="1">
      <c r="A619" s="12"/>
      <c r="B619" s="13"/>
      <c r="C619" s="190" t="s">
        <v>599</v>
      </c>
      <c r="D619" s="190" t="s">
        <v>265</v>
      </c>
      <c r="E619" s="191" t="s">
        <v>1412</v>
      </c>
      <c r="F619" s="192" t="s">
        <v>1413</v>
      </c>
      <c r="G619" s="193" t="s">
        <v>181</v>
      </c>
      <c r="H619" s="194">
        <v>40.46</v>
      </c>
      <c r="I619" s="2">
        <v>0</v>
      </c>
      <c r="J619" s="195">
        <f>ROUND(I619*H619,2)</f>
        <v>0</v>
      </c>
      <c r="K619" s="192" t="s">
        <v>182</v>
      </c>
      <c r="L619" s="196"/>
      <c r="M619" s="197" t="s">
        <v>1</v>
      </c>
      <c r="N619" s="198" t="s">
        <v>37</v>
      </c>
      <c r="O619" s="100"/>
      <c r="P619" s="101">
        <f>O619*H619</f>
        <v>0</v>
      </c>
      <c r="Q619" s="101">
        <v>0</v>
      </c>
      <c r="R619" s="101">
        <f>Q619*H619</f>
        <v>0</v>
      </c>
      <c r="S619" s="101">
        <v>0</v>
      </c>
      <c r="T619" s="102">
        <f>S619*H619</f>
        <v>0</v>
      </c>
      <c r="U619" s="12"/>
      <c r="V619" s="12"/>
      <c r="W619" s="12"/>
      <c r="X619" s="12"/>
      <c r="Y619" s="12"/>
      <c r="Z619" s="12"/>
      <c r="AA619" s="12"/>
      <c r="AB619" s="12"/>
      <c r="AC619" s="12"/>
      <c r="AD619" s="12"/>
      <c r="AE619" s="12"/>
      <c r="AR619" s="103" t="s">
        <v>304</v>
      </c>
      <c r="AT619" s="103" t="s">
        <v>265</v>
      </c>
      <c r="AU619" s="103" t="s">
        <v>80</v>
      </c>
      <c r="AY619" s="5" t="s">
        <v>176</v>
      </c>
      <c r="BE619" s="104">
        <f>IF(N619="základní",J619,0)</f>
        <v>0</v>
      </c>
      <c r="BF619" s="104">
        <f>IF(N619="snížená",J619,0)</f>
        <v>0</v>
      </c>
      <c r="BG619" s="104">
        <f>IF(N619="zákl. přenesená",J619,0)</f>
        <v>0</v>
      </c>
      <c r="BH619" s="104">
        <f>IF(N619="sníž. přenesená",J619,0)</f>
        <v>0</v>
      </c>
      <c r="BI619" s="104">
        <f>IF(N619="nulová",J619,0)</f>
        <v>0</v>
      </c>
      <c r="BJ619" s="5" t="s">
        <v>76</v>
      </c>
      <c r="BK619" s="104">
        <f>ROUND(I619*H619,2)</f>
        <v>0</v>
      </c>
      <c r="BL619" s="5" t="s">
        <v>230</v>
      </c>
      <c r="BM619" s="103" t="s">
        <v>911</v>
      </c>
    </row>
    <row r="620" spans="2:51" s="174" customFormat="1" ht="12">
      <c r="B620" s="175"/>
      <c r="D620" s="105" t="s">
        <v>186</v>
      </c>
      <c r="E620" s="176" t="s">
        <v>1</v>
      </c>
      <c r="F620" s="177" t="s">
        <v>1850</v>
      </c>
      <c r="H620" s="178">
        <v>40.46</v>
      </c>
      <c r="L620" s="175"/>
      <c r="M620" s="179"/>
      <c r="N620" s="180"/>
      <c r="O620" s="180"/>
      <c r="P620" s="180"/>
      <c r="Q620" s="180"/>
      <c r="R620" s="180"/>
      <c r="S620" s="180"/>
      <c r="T620" s="181"/>
      <c r="AT620" s="176" t="s">
        <v>186</v>
      </c>
      <c r="AU620" s="176" t="s">
        <v>80</v>
      </c>
      <c r="AV620" s="174" t="s">
        <v>80</v>
      </c>
      <c r="AW620" s="174" t="s">
        <v>29</v>
      </c>
      <c r="AX620" s="174" t="s">
        <v>72</v>
      </c>
      <c r="AY620" s="176" t="s">
        <v>176</v>
      </c>
    </row>
    <row r="621" spans="2:51" s="182" customFormat="1" ht="12">
      <c r="B621" s="183"/>
      <c r="D621" s="105" t="s">
        <v>186</v>
      </c>
      <c r="E621" s="184" t="s">
        <v>1</v>
      </c>
      <c r="F621" s="185" t="s">
        <v>191</v>
      </c>
      <c r="H621" s="186">
        <v>40.46</v>
      </c>
      <c r="L621" s="183"/>
      <c r="M621" s="187"/>
      <c r="N621" s="188"/>
      <c r="O621" s="188"/>
      <c r="P621" s="188"/>
      <c r="Q621" s="188"/>
      <c r="R621" s="188"/>
      <c r="S621" s="188"/>
      <c r="T621" s="189"/>
      <c r="AT621" s="184" t="s">
        <v>186</v>
      </c>
      <c r="AU621" s="184" t="s">
        <v>80</v>
      </c>
      <c r="AV621" s="182" t="s">
        <v>86</v>
      </c>
      <c r="AW621" s="182" t="s">
        <v>29</v>
      </c>
      <c r="AX621" s="182" t="s">
        <v>76</v>
      </c>
      <c r="AY621" s="184" t="s">
        <v>176</v>
      </c>
    </row>
    <row r="622" spans="1:65" s="15" customFormat="1" ht="16.5" customHeight="1">
      <c r="A622" s="12"/>
      <c r="B622" s="13"/>
      <c r="C622" s="92" t="s">
        <v>912</v>
      </c>
      <c r="D622" s="92" t="s">
        <v>178</v>
      </c>
      <c r="E622" s="93" t="s">
        <v>1420</v>
      </c>
      <c r="F622" s="94" t="s">
        <v>1421</v>
      </c>
      <c r="G622" s="95" t="s">
        <v>328</v>
      </c>
      <c r="H622" s="96">
        <v>37.5</v>
      </c>
      <c r="I622" s="1">
        <v>0</v>
      </c>
      <c r="J622" s="97">
        <f>ROUND(I622*H622,2)</f>
        <v>0</v>
      </c>
      <c r="K622" s="94" t="s">
        <v>182</v>
      </c>
      <c r="L622" s="13"/>
      <c r="M622" s="98" t="s">
        <v>1</v>
      </c>
      <c r="N622" s="99" t="s">
        <v>37</v>
      </c>
      <c r="O622" s="100"/>
      <c r="P622" s="101">
        <f>O622*H622</f>
        <v>0</v>
      </c>
      <c r="Q622" s="101">
        <v>0</v>
      </c>
      <c r="R622" s="101">
        <f>Q622*H622</f>
        <v>0</v>
      </c>
      <c r="S622" s="101">
        <v>0</v>
      </c>
      <c r="T622" s="102">
        <f>S622*H622</f>
        <v>0</v>
      </c>
      <c r="U622" s="12"/>
      <c r="V622" s="12"/>
      <c r="W622" s="12"/>
      <c r="X622" s="12"/>
      <c r="Y622" s="12"/>
      <c r="Z622" s="12"/>
      <c r="AA622" s="12"/>
      <c r="AB622" s="12"/>
      <c r="AC622" s="12"/>
      <c r="AD622" s="12"/>
      <c r="AE622" s="12"/>
      <c r="AR622" s="103" t="s">
        <v>230</v>
      </c>
      <c r="AT622" s="103" t="s">
        <v>178</v>
      </c>
      <c r="AU622" s="103" t="s">
        <v>80</v>
      </c>
      <c r="AY622" s="5" t="s">
        <v>176</v>
      </c>
      <c r="BE622" s="104">
        <f>IF(N622="základní",J622,0)</f>
        <v>0</v>
      </c>
      <c r="BF622" s="104">
        <f>IF(N622="snížená",J622,0)</f>
        <v>0</v>
      </c>
      <c r="BG622" s="104">
        <f>IF(N622="zákl. přenesená",J622,0)</f>
        <v>0</v>
      </c>
      <c r="BH622" s="104">
        <f>IF(N622="sníž. přenesená",J622,0)</f>
        <v>0</v>
      </c>
      <c r="BI622" s="104">
        <f>IF(N622="nulová",J622,0)</f>
        <v>0</v>
      </c>
      <c r="BJ622" s="5" t="s">
        <v>76</v>
      </c>
      <c r="BK622" s="104">
        <f>ROUND(I622*H622,2)</f>
        <v>0</v>
      </c>
      <c r="BL622" s="5" t="s">
        <v>230</v>
      </c>
      <c r="BM622" s="103" t="s">
        <v>915</v>
      </c>
    </row>
    <row r="623" spans="1:65" s="15" customFormat="1" ht="24.2" customHeight="1">
      <c r="A623" s="12"/>
      <c r="B623" s="13"/>
      <c r="C623" s="92" t="s">
        <v>612</v>
      </c>
      <c r="D623" s="92" t="s">
        <v>178</v>
      </c>
      <c r="E623" s="93" t="s">
        <v>1851</v>
      </c>
      <c r="F623" s="94" t="s">
        <v>1852</v>
      </c>
      <c r="G623" s="95" t="s">
        <v>221</v>
      </c>
      <c r="H623" s="96">
        <v>1.382</v>
      </c>
      <c r="I623" s="1">
        <v>0</v>
      </c>
      <c r="J623" s="97">
        <f>ROUND(I623*H623,2)</f>
        <v>0</v>
      </c>
      <c r="K623" s="94" t="s">
        <v>182</v>
      </c>
      <c r="L623" s="13"/>
      <c r="M623" s="98" t="s">
        <v>1</v>
      </c>
      <c r="N623" s="99" t="s">
        <v>37</v>
      </c>
      <c r="O623" s="100"/>
      <c r="P623" s="101">
        <f>O623*H623</f>
        <v>0</v>
      </c>
      <c r="Q623" s="101">
        <v>0</v>
      </c>
      <c r="R623" s="101">
        <f>Q623*H623</f>
        <v>0</v>
      </c>
      <c r="S623" s="101">
        <v>0</v>
      </c>
      <c r="T623" s="102">
        <f>S623*H623</f>
        <v>0</v>
      </c>
      <c r="U623" s="12"/>
      <c r="V623" s="12"/>
      <c r="W623" s="12"/>
      <c r="X623" s="12"/>
      <c r="Y623" s="12"/>
      <c r="Z623" s="12"/>
      <c r="AA623" s="12"/>
      <c r="AB623" s="12"/>
      <c r="AC623" s="12"/>
      <c r="AD623" s="12"/>
      <c r="AE623" s="12"/>
      <c r="AR623" s="103" t="s">
        <v>230</v>
      </c>
      <c r="AT623" s="103" t="s">
        <v>178</v>
      </c>
      <c r="AU623" s="103" t="s">
        <v>80</v>
      </c>
      <c r="AY623" s="5" t="s">
        <v>176</v>
      </c>
      <c r="BE623" s="104">
        <f>IF(N623="základní",J623,0)</f>
        <v>0</v>
      </c>
      <c r="BF623" s="104">
        <f>IF(N623="snížená",J623,0)</f>
        <v>0</v>
      </c>
      <c r="BG623" s="104">
        <f>IF(N623="zákl. přenesená",J623,0)</f>
        <v>0</v>
      </c>
      <c r="BH623" s="104">
        <f>IF(N623="sníž. přenesená",J623,0)</f>
        <v>0</v>
      </c>
      <c r="BI623" s="104">
        <f>IF(N623="nulová",J623,0)</f>
        <v>0</v>
      </c>
      <c r="BJ623" s="5" t="s">
        <v>76</v>
      </c>
      <c r="BK623" s="104">
        <f>ROUND(I623*H623,2)</f>
        <v>0</v>
      </c>
      <c r="BL623" s="5" t="s">
        <v>230</v>
      </c>
      <c r="BM623" s="103" t="s">
        <v>918</v>
      </c>
    </row>
    <row r="624" spans="2:63" s="79" customFormat="1" ht="22.7" customHeight="1">
      <c r="B624" s="80"/>
      <c r="D624" s="81" t="s">
        <v>71</v>
      </c>
      <c r="E624" s="90" t="s">
        <v>1853</v>
      </c>
      <c r="F624" s="90" t="s">
        <v>1854</v>
      </c>
      <c r="J624" s="91">
        <f>BK624</f>
        <v>0</v>
      </c>
      <c r="L624" s="80"/>
      <c r="M624" s="84"/>
      <c r="N624" s="85"/>
      <c r="O624" s="85"/>
      <c r="P624" s="86">
        <f>SUM(P625:P641)</f>
        <v>0</v>
      </c>
      <c r="Q624" s="85"/>
      <c r="R624" s="86">
        <f>SUM(R625:R641)</f>
        <v>0</v>
      </c>
      <c r="S624" s="85"/>
      <c r="T624" s="87">
        <f>SUM(T625:T641)</f>
        <v>0</v>
      </c>
      <c r="AR624" s="81" t="s">
        <v>80</v>
      </c>
      <c r="AT624" s="88" t="s">
        <v>71</v>
      </c>
      <c r="AU624" s="88" t="s">
        <v>76</v>
      </c>
      <c r="AY624" s="81" t="s">
        <v>176</v>
      </c>
      <c r="BK624" s="89">
        <f>SUM(BK625:BK641)</f>
        <v>0</v>
      </c>
    </row>
    <row r="625" spans="1:65" s="15" customFormat="1" ht="24.2" customHeight="1">
      <c r="A625" s="12"/>
      <c r="B625" s="13"/>
      <c r="C625" s="92" t="s">
        <v>920</v>
      </c>
      <c r="D625" s="92" t="s">
        <v>178</v>
      </c>
      <c r="E625" s="93" t="s">
        <v>1855</v>
      </c>
      <c r="F625" s="94" t="s">
        <v>1856</v>
      </c>
      <c r="G625" s="95" t="s">
        <v>259</v>
      </c>
      <c r="H625" s="96">
        <v>3</v>
      </c>
      <c r="I625" s="1">
        <v>0</v>
      </c>
      <c r="J625" s="97">
        <f>ROUND(I625*H625,2)</f>
        <v>0</v>
      </c>
      <c r="K625" s="94" t="s">
        <v>1898</v>
      </c>
      <c r="L625" s="13"/>
      <c r="M625" s="98" t="s">
        <v>1</v>
      </c>
      <c r="N625" s="99" t="s">
        <v>37</v>
      </c>
      <c r="O625" s="100"/>
      <c r="P625" s="101">
        <f>O625*H625</f>
        <v>0</v>
      </c>
      <c r="Q625" s="101">
        <v>0</v>
      </c>
      <c r="R625" s="101">
        <f>Q625*H625</f>
        <v>0</v>
      </c>
      <c r="S625" s="101">
        <v>0</v>
      </c>
      <c r="T625" s="102">
        <f>S625*H625</f>
        <v>0</v>
      </c>
      <c r="U625" s="12"/>
      <c r="V625" s="12"/>
      <c r="W625" s="12"/>
      <c r="X625" s="12"/>
      <c r="Y625" s="12"/>
      <c r="Z625" s="12"/>
      <c r="AA625" s="12"/>
      <c r="AB625" s="12"/>
      <c r="AC625" s="12"/>
      <c r="AD625" s="12"/>
      <c r="AE625" s="12"/>
      <c r="AR625" s="103" t="s">
        <v>230</v>
      </c>
      <c r="AT625" s="103" t="s">
        <v>178</v>
      </c>
      <c r="AU625" s="103" t="s">
        <v>80</v>
      </c>
      <c r="AY625" s="5" t="s">
        <v>176</v>
      </c>
      <c r="BE625" s="104">
        <f>IF(N625="základní",J625,0)</f>
        <v>0</v>
      </c>
      <c r="BF625" s="104">
        <f>IF(N625="snížená",J625,0)</f>
        <v>0</v>
      </c>
      <c r="BG625" s="104">
        <f>IF(N625="zákl. přenesená",J625,0)</f>
        <v>0</v>
      </c>
      <c r="BH625" s="104">
        <f>IF(N625="sníž. přenesená",J625,0)</f>
        <v>0</v>
      </c>
      <c r="BI625" s="104">
        <f>IF(N625="nulová",J625,0)</f>
        <v>0</v>
      </c>
      <c r="BJ625" s="5" t="s">
        <v>76</v>
      </c>
      <c r="BK625" s="104">
        <f>ROUND(I625*H625,2)</f>
        <v>0</v>
      </c>
      <c r="BL625" s="5" t="s">
        <v>230</v>
      </c>
      <c r="BM625" s="103" t="s">
        <v>923</v>
      </c>
    </row>
    <row r="626" spans="1:65" s="15" customFormat="1" ht="16.5" customHeight="1">
      <c r="A626" s="12"/>
      <c r="B626" s="13"/>
      <c r="C626" s="92" t="s">
        <v>615</v>
      </c>
      <c r="D626" s="92" t="s">
        <v>178</v>
      </c>
      <c r="E626" s="93" t="s">
        <v>1857</v>
      </c>
      <c r="F626" s="94" t="s">
        <v>1858</v>
      </c>
      <c r="G626" s="95" t="s">
        <v>181</v>
      </c>
      <c r="H626" s="96">
        <v>21.17</v>
      </c>
      <c r="I626" s="1">
        <v>0</v>
      </c>
      <c r="J626" s="97">
        <f>ROUND(I626*H626,2)</f>
        <v>0</v>
      </c>
      <c r="K626" s="94" t="s">
        <v>182</v>
      </c>
      <c r="L626" s="13"/>
      <c r="M626" s="98" t="s">
        <v>1</v>
      </c>
      <c r="N626" s="99" t="s">
        <v>37</v>
      </c>
      <c r="O626" s="100"/>
      <c r="P626" s="101">
        <f>O626*H626</f>
        <v>0</v>
      </c>
      <c r="Q626" s="101">
        <v>0</v>
      </c>
      <c r="R626" s="101">
        <f>Q626*H626</f>
        <v>0</v>
      </c>
      <c r="S626" s="101">
        <v>0</v>
      </c>
      <c r="T626" s="102">
        <f>S626*H626</f>
        <v>0</v>
      </c>
      <c r="U626" s="12"/>
      <c r="V626" s="12"/>
      <c r="W626" s="12"/>
      <c r="X626" s="12"/>
      <c r="Y626" s="12"/>
      <c r="Z626" s="12"/>
      <c r="AA626" s="12"/>
      <c r="AB626" s="12"/>
      <c r="AC626" s="12"/>
      <c r="AD626" s="12"/>
      <c r="AE626" s="12"/>
      <c r="AR626" s="103" t="s">
        <v>230</v>
      </c>
      <c r="AT626" s="103" t="s">
        <v>178</v>
      </c>
      <c r="AU626" s="103" t="s">
        <v>80</v>
      </c>
      <c r="AY626" s="5" t="s">
        <v>176</v>
      </c>
      <c r="BE626" s="104">
        <f>IF(N626="základní",J626,0)</f>
        <v>0</v>
      </c>
      <c r="BF626" s="104">
        <f>IF(N626="snížená",J626,0)</f>
        <v>0</v>
      </c>
      <c r="BG626" s="104">
        <f>IF(N626="zákl. přenesená",J626,0)</f>
        <v>0</v>
      </c>
      <c r="BH626" s="104">
        <f>IF(N626="sníž. přenesená",J626,0)</f>
        <v>0</v>
      </c>
      <c r="BI626" s="104">
        <f>IF(N626="nulová",J626,0)</f>
        <v>0</v>
      </c>
      <c r="BJ626" s="5" t="s">
        <v>76</v>
      </c>
      <c r="BK626" s="104">
        <f>ROUND(I626*H626,2)</f>
        <v>0</v>
      </c>
      <c r="BL626" s="5" t="s">
        <v>230</v>
      </c>
      <c r="BM626" s="103" t="s">
        <v>928</v>
      </c>
    </row>
    <row r="627" spans="1:65" s="15" customFormat="1" ht="24.2" customHeight="1">
      <c r="A627" s="12"/>
      <c r="B627" s="13"/>
      <c r="C627" s="92" t="s">
        <v>934</v>
      </c>
      <c r="D627" s="92" t="s">
        <v>178</v>
      </c>
      <c r="E627" s="93" t="s">
        <v>1859</v>
      </c>
      <c r="F627" s="94" t="s">
        <v>1860</v>
      </c>
      <c r="G627" s="95" t="s">
        <v>181</v>
      </c>
      <c r="H627" s="96">
        <v>21.17</v>
      </c>
      <c r="I627" s="1">
        <v>0</v>
      </c>
      <c r="J627" s="97">
        <f>ROUND(I627*H627,2)</f>
        <v>0</v>
      </c>
      <c r="K627" s="94" t="s">
        <v>182</v>
      </c>
      <c r="L627" s="13"/>
      <c r="M627" s="98" t="s">
        <v>1</v>
      </c>
      <c r="N627" s="99" t="s">
        <v>37</v>
      </c>
      <c r="O627" s="100"/>
      <c r="P627" s="101">
        <f>O627*H627</f>
        <v>0</v>
      </c>
      <c r="Q627" s="101">
        <v>0</v>
      </c>
      <c r="R627" s="101">
        <f>Q627*H627</f>
        <v>0</v>
      </c>
      <c r="S627" s="101">
        <v>0</v>
      </c>
      <c r="T627" s="102">
        <f>S627*H627</f>
        <v>0</v>
      </c>
      <c r="U627" s="12"/>
      <c r="V627" s="12"/>
      <c r="W627" s="12"/>
      <c r="X627" s="12"/>
      <c r="Y627" s="12"/>
      <c r="Z627" s="12"/>
      <c r="AA627" s="12"/>
      <c r="AB627" s="12"/>
      <c r="AC627" s="12"/>
      <c r="AD627" s="12"/>
      <c r="AE627" s="12"/>
      <c r="AR627" s="103" t="s">
        <v>230</v>
      </c>
      <c r="AT627" s="103" t="s">
        <v>178</v>
      </c>
      <c r="AU627" s="103" t="s">
        <v>80</v>
      </c>
      <c r="AY627" s="5" t="s">
        <v>176</v>
      </c>
      <c r="BE627" s="104">
        <f>IF(N627="základní",J627,0)</f>
        <v>0</v>
      </c>
      <c r="BF627" s="104">
        <f>IF(N627="snížená",J627,0)</f>
        <v>0</v>
      </c>
      <c r="BG627" s="104">
        <f>IF(N627="zákl. přenesená",J627,0)</f>
        <v>0</v>
      </c>
      <c r="BH627" s="104">
        <f>IF(N627="sníž. přenesená",J627,0)</f>
        <v>0</v>
      </c>
      <c r="BI627" s="104">
        <f>IF(N627="nulová",J627,0)</f>
        <v>0</v>
      </c>
      <c r="BJ627" s="5" t="s">
        <v>76</v>
      </c>
      <c r="BK627" s="104">
        <f>ROUND(I627*H627,2)</f>
        <v>0</v>
      </c>
      <c r="BL627" s="5" t="s">
        <v>230</v>
      </c>
      <c r="BM627" s="103" t="s">
        <v>937</v>
      </c>
    </row>
    <row r="628" spans="1:65" s="15" customFormat="1" ht="24.2" customHeight="1">
      <c r="A628" s="12"/>
      <c r="B628" s="13"/>
      <c r="C628" s="92" t="s">
        <v>626</v>
      </c>
      <c r="D628" s="92" t="s">
        <v>178</v>
      </c>
      <c r="E628" s="93" t="s">
        <v>1861</v>
      </c>
      <c r="F628" s="94" t="s">
        <v>1862</v>
      </c>
      <c r="G628" s="95" t="s">
        <v>181</v>
      </c>
      <c r="H628" s="96">
        <v>21.17</v>
      </c>
      <c r="I628" s="1">
        <v>0</v>
      </c>
      <c r="J628" s="97">
        <f>ROUND(I628*H628,2)</f>
        <v>0</v>
      </c>
      <c r="K628" s="94" t="s">
        <v>182</v>
      </c>
      <c r="L628" s="13"/>
      <c r="M628" s="98" t="s">
        <v>1</v>
      </c>
      <c r="N628" s="99" t="s">
        <v>37</v>
      </c>
      <c r="O628" s="100"/>
      <c r="P628" s="101">
        <f>O628*H628</f>
        <v>0</v>
      </c>
      <c r="Q628" s="101">
        <v>0</v>
      </c>
      <c r="R628" s="101">
        <f>Q628*H628</f>
        <v>0</v>
      </c>
      <c r="S628" s="101">
        <v>0</v>
      </c>
      <c r="T628" s="102">
        <f>S628*H628</f>
        <v>0</v>
      </c>
      <c r="U628" s="12"/>
      <c r="V628" s="12"/>
      <c r="W628" s="12"/>
      <c r="X628" s="12"/>
      <c r="Y628" s="12"/>
      <c r="Z628" s="12"/>
      <c r="AA628" s="12"/>
      <c r="AB628" s="12"/>
      <c r="AC628" s="12"/>
      <c r="AD628" s="12"/>
      <c r="AE628" s="12"/>
      <c r="AR628" s="103" t="s">
        <v>230</v>
      </c>
      <c r="AT628" s="103" t="s">
        <v>178</v>
      </c>
      <c r="AU628" s="103" t="s">
        <v>80</v>
      </c>
      <c r="AY628" s="5" t="s">
        <v>176</v>
      </c>
      <c r="BE628" s="104">
        <f>IF(N628="základní",J628,0)</f>
        <v>0</v>
      </c>
      <c r="BF628" s="104">
        <f>IF(N628="snížená",J628,0)</f>
        <v>0</v>
      </c>
      <c r="BG628" s="104">
        <f>IF(N628="zákl. přenesená",J628,0)</f>
        <v>0</v>
      </c>
      <c r="BH628" s="104">
        <f>IF(N628="sníž. přenesená",J628,0)</f>
        <v>0</v>
      </c>
      <c r="BI628" s="104">
        <f>IF(N628="nulová",J628,0)</f>
        <v>0</v>
      </c>
      <c r="BJ628" s="5" t="s">
        <v>76</v>
      </c>
      <c r="BK628" s="104">
        <f>ROUND(I628*H628,2)</f>
        <v>0</v>
      </c>
      <c r="BL628" s="5" t="s">
        <v>230</v>
      </c>
      <c r="BM628" s="103" t="s">
        <v>943</v>
      </c>
    </row>
    <row r="629" spans="2:51" s="167" customFormat="1" ht="12">
      <c r="B629" s="168"/>
      <c r="D629" s="105" t="s">
        <v>186</v>
      </c>
      <c r="E629" s="169" t="s">
        <v>1</v>
      </c>
      <c r="F629" s="170" t="s">
        <v>197</v>
      </c>
      <c r="H629" s="169" t="s">
        <v>1</v>
      </c>
      <c r="L629" s="168"/>
      <c r="M629" s="171"/>
      <c r="N629" s="172"/>
      <c r="O629" s="172"/>
      <c r="P629" s="172"/>
      <c r="Q629" s="172"/>
      <c r="R629" s="172"/>
      <c r="S629" s="172"/>
      <c r="T629" s="173"/>
      <c r="AT629" s="169" t="s">
        <v>186</v>
      </c>
      <c r="AU629" s="169" t="s">
        <v>80</v>
      </c>
      <c r="AV629" s="167" t="s">
        <v>76</v>
      </c>
      <c r="AW629" s="167" t="s">
        <v>29</v>
      </c>
      <c r="AX629" s="167" t="s">
        <v>72</v>
      </c>
      <c r="AY629" s="169" t="s">
        <v>176</v>
      </c>
    </row>
    <row r="630" spans="2:51" s="167" customFormat="1" ht="12">
      <c r="B630" s="168"/>
      <c r="D630" s="105" t="s">
        <v>186</v>
      </c>
      <c r="E630" s="169" t="s">
        <v>1</v>
      </c>
      <c r="F630" s="170" t="s">
        <v>1863</v>
      </c>
      <c r="H630" s="169" t="s">
        <v>1</v>
      </c>
      <c r="L630" s="168"/>
      <c r="M630" s="171"/>
      <c r="N630" s="172"/>
      <c r="O630" s="172"/>
      <c r="P630" s="172"/>
      <c r="Q630" s="172"/>
      <c r="R630" s="172"/>
      <c r="S630" s="172"/>
      <c r="T630" s="173"/>
      <c r="AT630" s="169" t="s">
        <v>186</v>
      </c>
      <c r="AU630" s="169" t="s">
        <v>80</v>
      </c>
      <c r="AV630" s="167" t="s">
        <v>76</v>
      </c>
      <c r="AW630" s="167" t="s">
        <v>29</v>
      </c>
      <c r="AX630" s="167" t="s">
        <v>72</v>
      </c>
      <c r="AY630" s="169" t="s">
        <v>176</v>
      </c>
    </row>
    <row r="631" spans="2:51" s="174" customFormat="1" ht="12">
      <c r="B631" s="175"/>
      <c r="D631" s="105" t="s">
        <v>186</v>
      </c>
      <c r="E631" s="176" t="s">
        <v>1</v>
      </c>
      <c r="F631" s="177" t="s">
        <v>1864</v>
      </c>
      <c r="H631" s="178">
        <v>21.17</v>
      </c>
      <c r="L631" s="175"/>
      <c r="M631" s="179"/>
      <c r="N631" s="180"/>
      <c r="O631" s="180"/>
      <c r="P631" s="180"/>
      <c r="Q631" s="180"/>
      <c r="R631" s="180"/>
      <c r="S631" s="180"/>
      <c r="T631" s="181"/>
      <c r="AT631" s="176" t="s">
        <v>186</v>
      </c>
      <c r="AU631" s="176" t="s">
        <v>80</v>
      </c>
      <c r="AV631" s="174" t="s">
        <v>80</v>
      </c>
      <c r="AW631" s="174" t="s">
        <v>29</v>
      </c>
      <c r="AX631" s="174" t="s">
        <v>72</v>
      </c>
      <c r="AY631" s="176" t="s">
        <v>176</v>
      </c>
    </row>
    <row r="632" spans="2:51" s="182" customFormat="1" ht="12">
      <c r="B632" s="183"/>
      <c r="D632" s="105" t="s">
        <v>186</v>
      </c>
      <c r="E632" s="184" t="s">
        <v>1</v>
      </c>
      <c r="F632" s="185" t="s">
        <v>191</v>
      </c>
      <c r="H632" s="186">
        <v>21.17</v>
      </c>
      <c r="L632" s="183"/>
      <c r="M632" s="187"/>
      <c r="N632" s="188"/>
      <c r="O632" s="188"/>
      <c r="P632" s="188"/>
      <c r="Q632" s="188"/>
      <c r="R632" s="188"/>
      <c r="S632" s="188"/>
      <c r="T632" s="189"/>
      <c r="AT632" s="184" t="s">
        <v>186</v>
      </c>
      <c r="AU632" s="184" t="s">
        <v>80</v>
      </c>
      <c r="AV632" s="182" t="s">
        <v>86</v>
      </c>
      <c r="AW632" s="182" t="s">
        <v>29</v>
      </c>
      <c r="AX632" s="182" t="s">
        <v>76</v>
      </c>
      <c r="AY632" s="184" t="s">
        <v>176</v>
      </c>
    </row>
    <row r="633" spans="1:65" s="15" customFormat="1" ht="24.2" customHeight="1">
      <c r="A633" s="12"/>
      <c r="B633" s="13"/>
      <c r="C633" s="92" t="s">
        <v>944</v>
      </c>
      <c r="D633" s="92" t="s">
        <v>178</v>
      </c>
      <c r="E633" s="93" t="s">
        <v>1865</v>
      </c>
      <c r="F633" s="94" t="s">
        <v>1866</v>
      </c>
      <c r="G633" s="95" t="s">
        <v>181</v>
      </c>
      <c r="H633" s="96">
        <v>21.17</v>
      </c>
      <c r="I633" s="1">
        <v>0</v>
      </c>
      <c r="J633" s="97">
        <f>ROUND(I633*H633,2)</f>
        <v>0</v>
      </c>
      <c r="K633" s="94" t="s">
        <v>182</v>
      </c>
      <c r="L633" s="13"/>
      <c r="M633" s="98" t="s">
        <v>1</v>
      </c>
      <c r="N633" s="99" t="s">
        <v>37</v>
      </c>
      <c r="O633" s="100"/>
      <c r="P633" s="101">
        <f>O633*H633</f>
        <v>0</v>
      </c>
      <c r="Q633" s="101">
        <v>0</v>
      </c>
      <c r="R633" s="101">
        <f>Q633*H633</f>
        <v>0</v>
      </c>
      <c r="S633" s="101">
        <v>0</v>
      </c>
      <c r="T633" s="102">
        <f>S633*H633</f>
        <v>0</v>
      </c>
      <c r="U633" s="12"/>
      <c r="V633" s="12"/>
      <c r="W633" s="12"/>
      <c r="X633" s="12"/>
      <c r="Y633" s="12"/>
      <c r="Z633" s="12"/>
      <c r="AA633" s="12"/>
      <c r="AB633" s="12"/>
      <c r="AC633" s="12"/>
      <c r="AD633" s="12"/>
      <c r="AE633" s="12"/>
      <c r="AR633" s="103" t="s">
        <v>230</v>
      </c>
      <c r="AT633" s="103" t="s">
        <v>178</v>
      </c>
      <c r="AU633" s="103" t="s">
        <v>80</v>
      </c>
      <c r="AY633" s="5" t="s">
        <v>176</v>
      </c>
      <c r="BE633" s="104">
        <f>IF(N633="základní",J633,0)</f>
        <v>0</v>
      </c>
      <c r="BF633" s="104">
        <f>IF(N633="snížená",J633,0)</f>
        <v>0</v>
      </c>
      <c r="BG633" s="104">
        <f>IF(N633="zákl. přenesená",J633,0)</f>
        <v>0</v>
      </c>
      <c r="BH633" s="104">
        <f>IF(N633="sníž. přenesená",J633,0)</f>
        <v>0</v>
      </c>
      <c r="BI633" s="104">
        <f>IF(N633="nulová",J633,0)</f>
        <v>0</v>
      </c>
      <c r="BJ633" s="5" t="s">
        <v>76</v>
      </c>
      <c r="BK633" s="104">
        <f>ROUND(I633*H633,2)</f>
        <v>0</v>
      </c>
      <c r="BL633" s="5" t="s">
        <v>230</v>
      </c>
      <c r="BM633" s="103" t="s">
        <v>945</v>
      </c>
    </row>
    <row r="634" spans="1:65" s="15" customFormat="1" ht="24.2" customHeight="1">
      <c r="A634" s="12"/>
      <c r="B634" s="13"/>
      <c r="C634" s="92" t="s">
        <v>629</v>
      </c>
      <c r="D634" s="92" t="s">
        <v>178</v>
      </c>
      <c r="E634" s="93" t="s">
        <v>1867</v>
      </c>
      <c r="F634" s="94" t="s">
        <v>1868</v>
      </c>
      <c r="G634" s="95" t="s">
        <v>181</v>
      </c>
      <c r="H634" s="96">
        <v>21.17</v>
      </c>
      <c r="I634" s="1">
        <v>0</v>
      </c>
      <c r="J634" s="97">
        <f>ROUND(I634*H634,2)</f>
        <v>0</v>
      </c>
      <c r="K634" s="94" t="s">
        <v>182</v>
      </c>
      <c r="L634" s="13"/>
      <c r="M634" s="98" t="s">
        <v>1</v>
      </c>
      <c r="N634" s="99" t="s">
        <v>37</v>
      </c>
      <c r="O634" s="100"/>
      <c r="P634" s="101">
        <f>O634*H634</f>
        <v>0</v>
      </c>
      <c r="Q634" s="101">
        <v>0</v>
      </c>
      <c r="R634" s="101">
        <f>Q634*H634</f>
        <v>0</v>
      </c>
      <c r="S634" s="101">
        <v>0</v>
      </c>
      <c r="T634" s="102">
        <f>S634*H634</f>
        <v>0</v>
      </c>
      <c r="U634" s="12"/>
      <c r="V634" s="12"/>
      <c r="W634" s="12"/>
      <c r="X634" s="12"/>
      <c r="Y634" s="12"/>
      <c r="Z634" s="12"/>
      <c r="AA634" s="12"/>
      <c r="AB634" s="12"/>
      <c r="AC634" s="12"/>
      <c r="AD634" s="12"/>
      <c r="AE634" s="12"/>
      <c r="AR634" s="103" t="s">
        <v>230</v>
      </c>
      <c r="AT634" s="103" t="s">
        <v>178</v>
      </c>
      <c r="AU634" s="103" t="s">
        <v>80</v>
      </c>
      <c r="AY634" s="5" t="s">
        <v>176</v>
      </c>
      <c r="BE634" s="104">
        <f>IF(N634="základní",J634,0)</f>
        <v>0</v>
      </c>
      <c r="BF634" s="104">
        <f>IF(N634="snížená",J634,0)</f>
        <v>0</v>
      </c>
      <c r="BG634" s="104">
        <f>IF(N634="zákl. přenesená",J634,0)</f>
        <v>0</v>
      </c>
      <c r="BH634" s="104">
        <f>IF(N634="sníž. přenesená",J634,0)</f>
        <v>0</v>
      </c>
      <c r="BI634" s="104">
        <f>IF(N634="nulová",J634,0)</f>
        <v>0</v>
      </c>
      <c r="BJ634" s="5" t="s">
        <v>76</v>
      </c>
      <c r="BK634" s="104">
        <f>ROUND(I634*H634,2)</f>
        <v>0</v>
      </c>
      <c r="BL634" s="5" t="s">
        <v>230</v>
      </c>
      <c r="BM634" s="103" t="s">
        <v>949</v>
      </c>
    </row>
    <row r="635" spans="1:65" s="15" customFormat="1" ht="21.75" customHeight="1">
      <c r="A635" s="12"/>
      <c r="B635" s="13"/>
      <c r="C635" s="92" t="s">
        <v>953</v>
      </c>
      <c r="D635" s="92" t="s">
        <v>178</v>
      </c>
      <c r="E635" s="93" t="s">
        <v>1869</v>
      </c>
      <c r="F635" s="94" t="s">
        <v>1870</v>
      </c>
      <c r="G635" s="95" t="s">
        <v>181</v>
      </c>
      <c r="H635" s="96">
        <v>119.2</v>
      </c>
      <c r="I635" s="1">
        <v>0</v>
      </c>
      <c r="J635" s="97">
        <f>ROUND(I635*H635,2)</f>
        <v>0</v>
      </c>
      <c r="K635" s="94" t="s">
        <v>182</v>
      </c>
      <c r="L635" s="13"/>
      <c r="M635" s="98" t="s">
        <v>1</v>
      </c>
      <c r="N635" s="99" t="s">
        <v>37</v>
      </c>
      <c r="O635" s="100"/>
      <c r="P635" s="101">
        <f>O635*H635</f>
        <v>0</v>
      </c>
      <c r="Q635" s="101">
        <v>0</v>
      </c>
      <c r="R635" s="101">
        <f>Q635*H635</f>
        <v>0</v>
      </c>
      <c r="S635" s="101">
        <v>0</v>
      </c>
      <c r="T635" s="102">
        <f>S635*H635</f>
        <v>0</v>
      </c>
      <c r="U635" s="12"/>
      <c r="V635" s="12"/>
      <c r="W635" s="12"/>
      <c r="X635" s="12"/>
      <c r="Y635" s="12"/>
      <c r="Z635" s="12"/>
      <c r="AA635" s="12"/>
      <c r="AB635" s="12"/>
      <c r="AC635" s="12"/>
      <c r="AD635" s="12"/>
      <c r="AE635" s="12"/>
      <c r="AR635" s="103" t="s">
        <v>230</v>
      </c>
      <c r="AT635" s="103" t="s">
        <v>178</v>
      </c>
      <c r="AU635" s="103" t="s">
        <v>80</v>
      </c>
      <c r="AY635" s="5" t="s">
        <v>176</v>
      </c>
      <c r="BE635" s="104">
        <f>IF(N635="základní",J635,0)</f>
        <v>0</v>
      </c>
      <c r="BF635" s="104">
        <f>IF(N635="snížená",J635,0)</f>
        <v>0</v>
      </c>
      <c r="BG635" s="104">
        <f>IF(N635="zákl. přenesená",J635,0)</f>
        <v>0</v>
      </c>
      <c r="BH635" s="104">
        <f>IF(N635="sníž. přenesená",J635,0)</f>
        <v>0</v>
      </c>
      <c r="BI635" s="104">
        <f>IF(N635="nulová",J635,0)</f>
        <v>0</v>
      </c>
      <c r="BJ635" s="5" t="s">
        <v>76</v>
      </c>
      <c r="BK635" s="104">
        <f>ROUND(I635*H635,2)</f>
        <v>0</v>
      </c>
      <c r="BL635" s="5" t="s">
        <v>230</v>
      </c>
      <c r="BM635" s="103" t="s">
        <v>954</v>
      </c>
    </row>
    <row r="636" spans="1:65" s="15" customFormat="1" ht="24.2" customHeight="1">
      <c r="A636" s="12"/>
      <c r="B636" s="13"/>
      <c r="C636" s="92" t="s">
        <v>637</v>
      </c>
      <c r="D636" s="92" t="s">
        <v>178</v>
      </c>
      <c r="E636" s="93" t="s">
        <v>1871</v>
      </c>
      <c r="F636" s="94" t="s">
        <v>1872</v>
      </c>
      <c r="G636" s="95" t="s">
        <v>181</v>
      </c>
      <c r="H636" s="96">
        <v>119.2</v>
      </c>
      <c r="I636" s="1">
        <v>0</v>
      </c>
      <c r="J636" s="97">
        <f>ROUND(I636*H636,2)</f>
        <v>0</v>
      </c>
      <c r="K636" s="94" t="s">
        <v>182</v>
      </c>
      <c r="L636" s="13"/>
      <c r="M636" s="98" t="s">
        <v>1</v>
      </c>
      <c r="N636" s="99" t="s">
        <v>37</v>
      </c>
      <c r="O636" s="100"/>
      <c r="P636" s="101">
        <f>O636*H636</f>
        <v>0</v>
      </c>
      <c r="Q636" s="101">
        <v>0</v>
      </c>
      <c r="R636" s="101">
        <f>Q636*H636</f>
        <v>0</v>
      </c>
      <c r="S636" s="101">
        <v>0</v>
      </c>
      <c r="T636" s="102">
        <f>S636*H636</f>
        <v>0</v>
      </c>
      <c r="U636" s="12"/>
      <c r="V636" s="12"/>
      <c r="W636" s="12"/>
      <c r="X636" s="12"/>
      <c r="Y636" s="12"/>
      <c r="Z636" s="12"/>
      <c r="AA636" s="12"/>
      <c r="AB636" s="12"/>
      <c r="AC636" s="12"/>
      <c r="AD636" s="12"/>
      <c r="AE636" s="12"/>
      <c r="AR636" s="103" t="s">
        <v>230</v>
      </c>
      <c r="AT636" s="103" t="s">
        <v>178</v>
      </c>
      <c r="AU636" s="103" t="s">
        <v>80</v>
      </c>
      <c r="AY636" s="5" t="s">
        <v>176</v>
      </c>
      <c r="BE636" s="104">
        <f>IF(N636="základní",J636,0)</f>
        <v>0</v>
      </c>
      <c r="BF636" s="104">
        <f>IF(N636="snížená",J636,0)</f>
        <v>0</v>
      </c>
      <c r="BG636" s="104">
        <f>IF(N636="zákl. přenesená",J636,0)</f>
        <v>0</v>
      </c>
      <c r="BH636" s="104">
        <f>IF(N636="sníž. přenesená",J636,0)</f>
        <v>0</v>
      </c>
      <c r="BI636" s="104">
        <f>IF(N636="nulová",J636,0)</f>
        <v>0</v>
      </c>
      <c r="BJ636" s="5" t="s">
        <v>76</v>
      </c>
      <c r="BK636" s="104">
        <f>ROUND(I636*H636,2)</f>
        <v>0</v>
      </c>
      <c r="BL636" s="5" t="s">
        <v>230</v>
      </c>
      <c r="BM636" s="103" t="s">
        <v>958</v>
      </c>
    </row>
    <row r="637" spans="1:65" s="15" customFormat="1" ht="24.2" customHeight="1">
      <c r="A637" s="12"/>
      <c r="B637" s="13"/>
      <c r="C637" s="92" t="s">
        <v>961</v>
      </c>
      <c r="D637" s="92" t="s">
        <v>178</v>
      </c>
      <c r="E637" s="93" t="s">
        <v>1873</v>
      </c>
      <c r="F637" s="94" t="s">
        <v>1874</v>
      </c>
      <c r="G637" s="95" t="s">
        <v>181</v>
      </c>
      <c r="H637" s="96">
        <v>119.2</v>
      </c>
      <c r="I637" s="1">
        <v>0</v>
      </c>
      <c r="J637" s="97">
        <f>ROUND(I637*H637,2)</f>
        <v>0</v>
      </c>
      <c r="K637" s="94" t="s">
        <v>182</v>
      </c>
      <c r="L637" s="13"/>
      <c r="M637" s="98" t="s">
        <v>1</v>
      </c>
      <c r="N637" s="99" t="s">
        <v>37</v>
      </c>
      <c r="O637" s="100"/>
      <c r="P637" s="101">
        <f>O637*H637</f>
        <v>0</v>
      </c>
      <c r="Q637" s="101">
        <v>0</v>
      </c>
      <c r="R637" s="101">
        <f>Q637*H637</f>
        <v>0</v>
      </c>
      <c r="S637" s="101">
        <v>0</v>
      </c>
      <c r="T637" s="102">
        <f>S637*H637</f>
        <v>0</v>
      </c>
      <c r="U637" s="12"/>
      <c r="V637" s="12"/>
      <c r="W637" s="12"/>
      <c r="X637" s="12"/>
      <c r="Y637" s="12"/>
      <c r="Z637" s="12"/>
      <c r="AA637" s="12"/>
      <c r="AB637" s="12"/>
      <c r="AC637" s="12"/>
      <c r="AD637" s="12"/>
      <c r="AE637" s="12"/>
      <c r="AR637" s="103" t="s">
        <v>230</v>
      </c>
      <c r="AT637" s="103" t="s">
        <v>178</v>
      </c>
      <c r="AU637" s="103" t="s">
        <v>80</v>
      </c>
      <c r="AY637" s="5" t="s">
        <v>176</v>
      </c>
      <c r="BE637" s="104">
        <f>IF(N637="základní",J637,0)</f>
        <v>0</v>
      </c>
      <c r="BF637" s="104">
        <f>IF(N637="snížená",J637,0)</f>
        <v>0</v>
      </c>
      <c r="BG637" s="104">
        <f>IF(N637="zákl. přenesená",J637,0)</f>
        <v>0</v>
      </c>
      <c r="BH637" s="104">
        <f>IF(N637="sníž. přenesená",J637,0)</f>
        <v>0</v>
      </c>
      <c r="BI637" s="104">
        <f>IF(N637="nulová",J637,0)</f>
        <v>0</v>
      </c>
      <c r="BJ637" s="5" t="s">
        <v>76</v>
      </c>
      <c r="BK637" s="104">
        <f>ROUND(I637*H637,2)</f>
        <v>0</v>
      </c>
      <c r="BL637" s="5" t="s">
        <v>230</v>
      </c>
      <c r="BM637" s="103" t="s">
        <v>964</v>
      </c>
    </row>
    <row r="638" spans="2:51" s="167" customFormat="1" ht="12">
      <c r="B638" s="168"/>
      <c r="D638" s="105" t="s">
        <v>186</v>
      </c>
      <c r="E638" s="169" t="s">
        <v>1</v>
      </c>
      <c r="F638" s="170" t="s">
        <v>197</v>
      </c>
      <c r="H638" s="169" t="s">
        <v>1</v>
      </c>
      <c r="L638" s="168"/>
      <c r="M638" s="171"/>
      <c r="N638" s="172"/>
      <c r="O638" s="172"/>
      <c r="P638" s="172"/>
      <c r="Q638" s="172"/>
      <c r="R638" s="172"/>
      <c r="S638" s="172"/>
      <c r="T638" s="173"/>
      <c r="AT638" s="169" t="s">
        <v>186</v>
      </c>
      <c r="AU638" s="169" t="s">
        <v>80</v>
      </c>
      <c r="AV638" s="167" t="s">
        <v>76</v>
      </c>
      <c r="AW638" s="167" t="s">
        <v>29</v>
      </c>
      <c r="AX638" s="167" t="s">
        <v>72</v>
      </c>
      <c r="AY638" s="169" t="s">
        <v>176</v>
      </c>
    </row>
    <row r="639" spans="2:51" s="167" customFormat="1" ht="12">
      <c r="B639" s="168"/>
      <c r="D639" s="105" t="s">
        <v>186</v>
      </c>
      <c r="E639" s="169" t="s">
        <v>1</v>
      </c>
      <c r="F639" s="170" t="s">
        <v>1637</v>
      </c>
      <c r="H639" s="169" t="s">
        <v>1</v>
      </c>
      <c r="L639" s="168"/>
      <c r="M639" s="171"/>
      <c r="N639" s="172"/>
      <c r="O639" s="172"/>
      <c r="P639" s="172"/>
      <c r="Q639" s="172"/>
      <c r="R639" s="172"/>
      <c r="S639" s="172"/>
      <c r="T639" s="173"/>
      <c r="AT639" s="169" t="s">
        <v>186</v>
      </c>
      <c r="AU639" s="169" t="s">
        <v>80</v>
      </c>
      <c r="AV639" s="167" t="s">
        <v>76</v>
      </c>
      <c r="AW639" s="167" t="s">
        <v>29</v>
      </c>
      <c r="AX639" s="167" t="s">
        <v>72</v>
      </c>
      <c r="AY639" s="169" t="s">
        <v>176</v>
      </c>
    </row>
    <row r="640" spans="2:51" s="174" customFormat="1" ht="12">
      <c r="B640" s="175"/>
      <c r="D640" s="105" t="s">
        <v>186</v>
      </c>
      <c r="E640" s="176" t="s">
        <v>1</v>
      </c>
      <c r="F640" s="177" t="s">
        <v>1638</v>
      </c>
      <c r="H640" s="178">
        <v>119.2</v>
      </c>
      <c r="L640" s="175"/>
      <c r="M640" s="179"/>
      <c r="N640" s="180"/>
      <c r="O640" s="180"/>
      <c r="P640" s="180"/>
      <c r="Q640" s="180"/>
      <c r="R640" s="180"/>
      <c r="S640" s="180"/>
      <c r="T640" s="181"/>
      <c r="AT640" s="176" t="s">
        <v>186</v>
      </c>
      <c r="AU640" s="176" t="s">
        <v>80</v>
      </c>
      <c r="AV640" s="174" t="s">
        <v>80</v>
      </c>
      <c r="AW640" s="174" t="s">
        <v>29</v>
      </c>
      <c r="AX640" s="174" t="s">
        <v>72</v>
      </c>
      <c r="AY640" s="176" t="s">
        <v>176</v>
      </c>
    </row>
    <row r="641" spans="2:51" s="182" customFormat="1" ht="12">
      <c r="B641" s="183"/>
      <c r="D641" s="105" t="s">
        <v>186</v>
      </c>
      <c r="E641" s="184" t="s">
        <v>1</v>
      </c>
      <c r="F641" s="185" t="s">
        <v>191</v>
      </c>
      <c r="H641" s="186">
        <v>119.2</v>
      </c>
      <c r="L641" s="183"/>
      <c r="M641" s="187"/>
      <c r="N641" s="188"/>
      <c r="O641" s="188"/>
      <c r="P641" s="188"/>
      <c r="Q641" s="188"/>
      <c r="R641" s="188"/>
      <c r="S641" s="188"/>
      <c r="T641" s="189"/>
      <c r="AT641" s="184" t="s">
        <v>186</v>
      </c>
      <c r="AU641" s="184" t="s">
        <v>80</v>
      </c>
      <c r="AV641" s="182" t="s">
        <v>86</v>
      </c>
      <c r="AW641" s="182" t="s">
        <v>29</v>
      </c>
      <c r="AX641" s="182" t="s">
        <v>76</v>
      </c>
      <c r="AY641" s="184" t="s">
        <v>176</v>
      </c>
    </row>
    <row r="642" spans="2:63" s="79" customFormat="1" ht="22.7" customHeight="1">
      <c r="B642" s="80"/>
      <c r="D642" s="81" t="s">
        <v>71</v>
      </c>
      <c r="E642" s="90" t="s">
        <v>1426</v>
      </c>
      <c r="F642" s="90" t="s">
        <v>1427</v>
      </c>
      <c r="J642" s="91">
        <f>BK642</f>
        <v>0</v>
      </c>
      <c r="L642" s="80"/>
      <c r="M642" s="84"/>
      <c r="N642" s="85"/>
      <c r="O642" s="85"/>
      <c r="P642" s="86">
        <f>SUM(P643:P663)</f>
        <v>0</v>
      </c>
      <c r="Q642" s="85"/>
      <c r="R642" s="86">
        <f>SUM(R643:R663)</f>
        <v>0</v>
      </c>
      <c r="S642" s="85"/>
      <c r="T642" s="87">
        <f>SUM(T643:T663)</f>
        <v>0</v>
      </c>
      <c r="AR642" s="81" t="s">
        <v>80</v>
      </c>
      <c r="AT642" s="88" t="s">
        <v>71</v>
      </c>
      <c r="AU642" s="88" t="s">
        <v>76</v>
      </c>
      <c r="AY642" s="81" t="s">
        <v>176</v>
      </c>
      <c r="BK642" s="89">
        <f>SUM(BK643:BK663)</f>
        <v>0</v>
      </c>
    </row>
    <row r="643" spans="1:65" s="15" customFormat="1" ht="24.2" customHeight="1">
      <c r="A643" s="12"/>
      <c r="B643" s="13"/>
      <c r="C643" s="92" t="s">
        <v>643</v>
      </c>
      <c r="D643" s="92" t="s">
        <v>178</v>
      </c>
      <c r="E643" s="93" t="s">
        <v>1429</v>
      </c>
      <c r="F643" s="94" t="s">
        <v>1430</v>
      </c>
      <c r="G643" s="95" t="s">
        <v>181</v>
      </c>
      <c r="H643" s="96">
        <v>653.302</v>
      </c>
      <c r="I643" s="1">
        <v>0</v>
      </c>
      <c r="J643" s="97">
        <f>ROUND(I643*H643,2)</f>
        <v>0</v>
      </c>
      <c r="K643" s="94" t="s">
        <v>182</v>
      </c>
      <c r="L643" s="13"/>
      <c r="M643" s="98" t="s">
        <v>1</v>
      </c>
      <c r="N643" s="99" t="s">
        <v>37</v>
      </c>
      <c r="O643" s="100"/>
      <c r="P643" s="101">
        <f>O643*H643</f>
        <v>0</v>
      </c>
      <c r="Q643" s="101">
        <v>0</v>
      </c>
      <c r="R643" s="101">
        <f>Q643*H643</f>
        <v>0</v>
      </c>
      <c r="S643" s="101">
        <v>0</v>
      </c>
      <c r="T643" s="102">
        <f>S643*H643</f>
        <v>0</v>
      </c>
      <c r="U643" s="12"/>
      <c r="V643" s="12"/>
      <c r="W643" s="12"/>
      <c r="X643" s="12"/>
      <c r="Y643" s="12"/>
      <c r="Z643" s="12"/>
      <c r="AA643" s="12"/>
      <c r="AB643" s="12"/>
      <c r="AC643" s="12"/>
      <c r="AD643" s="12"/>
      <c r="AE643" s="12"/>
      <c r="AR643" s="103" t="s">
        <v>230</v>
      </c>
      <c r="AT643" s="103" t="s">
        <v>178</v>
      </c>
      <c r="AU643" s="103" t="s">
        <v>80</v>
      </c>
      <c r="AY643" s="5" t="s">
        <v>176</v>
      </c>
      <c r="BE643" s="104">
        <f>IF(N643="základní",J643,0)</f>
        <v>0</v>
      </c>
      <c r="BF643" s="104">
        <f>IF(N643="snížená",J643,0)</f>
        <v>0</v>
      </c>
      <c r="BG643" s="104">
        <f>IF(N643="zákl. přenesená",J643,0)</f>
        <v>0</v>
      </c>
      <c r="BH643" s="104">
        <f>IF(N643="sníž. přenesená",J643,0)</f>
        <v>0</v>
      </c>
      <c r="BI643" s="104">
        <f>IF(N643="nulová",J643,0)</f>
        <v>0</v>
      </c>
      <c r="BJ643" s="5" t="s">
        <v>76</v>
      </c>
      <c r="BK643" s="104">
        <f>ROUND(I643*H643,2)</f>
        <v>0</v>
      </c>
      <c r="BL643" s="5" t="s">
        <v>230</v>
      </c>
      <c r="BM643" s="103" t="s">
        <v>967</v>
      </c>
    </row>
    <row r="644" spans="1:65" s="15" customFormat="1" ht="16.5" customHeight="1">
      <c r="A644" s="12"/>
      <c r="B644" s="13"/>
      <c r="C644" s="92" t="s">
        <v>971</v>
      </c>
      <c r="D644" s="92" t="s">
        <v>178</v>
      </c>
      <c r="E644" s="93" t="s">
        <v>1875</v>
      </c>
      <c r="F644" s="94" t="s">
        <v>1876</v>
      </c>
      <c r="G644" s="95" t="s">
        <v>181</v>
      </c>
      <c r="H644" s="96">
        <v>342.776</v>
      </c>
      <c r="I644" s="1">
        <v>0</v>
      </c>
      <c r="J644" s="97">
        <f>ROUND(I644*H644,2)</f>
        <v>0</v>
      </c>
      <c r="K644" s="94" t="s">
        <v>182</v>
      </c>
      <c r="L644" s="13"/>
      <c r="M644" s="98" t="s">
        <v>1</v>
      </c>
      <c r="N644" s="99" t="s">
        <v>37</v>
      </c>
      <c r="O644" s="100"/>
      <c r="P644" s="101">
        <f>O644*H644</f>
        <v>0</v>
      </c>
      <c r="Q644" s="101">
        <v>0</v>
      </c>
      <c r="R644" s="101">
        <f>Q644*H644</f>
        <v>0</v>
      </c>
      <c r="S644" s="101">
        <v>0</v>
      </c>
      <c r="T644" s="102">
        <f>S644*H644</f>
        <v>0</v>
      </c>
      <c r="U644" s="12"/>
      <c r="V644" s="12"/>
      <c r="W644" s="12"/>
      <c r="X644" s="12"/>
      <c r="Y644" s="12"/>
      <c r="Z644" s="12"/>
      <c r="AA644" s="12"/>
      <c r="AB644" s="12"/>
      <c r="AC644" s="12"/>
      <c r="AD644" s="12"/>
      <c r="AE644" s="12"/>
      <c r="AR644" s="103" t="s">
        <v>230</v>
      </c>
      <c r="AT644" s="103" t="s">
        <v>178</v>
      </c>
      <c r="AU644" s="103" t="s">
        <v>80</v>
      </c>
      <c r="AY644" s="5" t="s">
        <v>176</v>
      </c>
      <c r="BE644" s="104">
        <f>IF(N644="základní",J644,0)</f>
        <v>0</v>
      </c>
      <c r="BF644" s="104">
        <f>IF(N644="snížená",J644,0)</f>
        <v>0</v>
      </c>
      <c r="BG644" s="104">
        <f>IF(N644="zákl. přenesená",J644,0)</f>
        <v>0</v>
      </c>
      <c r="BH644" s="104">
        <f>IF(N644="sníž. přenesená",J644,0)</f>
        <v>0</v>
      </c>
      <c r="BI644" s="104">
        <f>IF(N644="nulová",J644,0)</f>
        <v>0</v>
      </c>
      <c r="BJ644" s="5" t="s">
        <v>76</v>
      </c>
      <c r="BK644" s="104">
        <f>ROUND(I644*H644,2)</f>
        <v>0</v>
      </c>
      <c r="BL644" s="5" t="s">
        <v>230</v>
      </c>
      <c r="BM644" s="103" t="s">
        <v>974</v>
      </c>
    </row>
    <row r="645" spans="2:51" s="167" customFormat="1" ht="12">
      <c r="B645" s="168"/>
      <c r="D645" s="105" t="s">
        <v>186</v>
      </c>
      <c r="E645" s="169" t="s">
        <v>1</v>
      </c>
      <c r="F645" s="170" t="s">
        <v>1510</v>
      </c>
      <c r="H645" s="169" t="s">
        <v>1</v>
      </c>
      <c r="L645" s="168"/>
      <c r="M645" s="171"/>
      <c r="N645" s="172"/>
      <c r="O645" s="172"/>
      <c r="P645" s="172"/>
      <c r="Q645" s="172"/>
      <c r="R645" s="172"/>
      <c r="S645" s="172"/>
      <c r="T645" s="173"/>
      <c r="AT645" s="169" t="s">
        <v>186</v>
      </c>
      <c r="AU645" s="169" t="s">
        <v>80</v>
      </c>
      <c r="AV645" s="167" t="s">
        <v>76</v>
      </c>
      <c r="AW645" s="167" t="s">
        <v>29</v>
      </c>
      <c r="AX645" s="167" t="s">
        <v>72</v>
      </c>
      <c r="AY645" s="169" t="s">
        <v>176</v>
      </c>
    </row>
    <row r="646" spans="2:51" s="174" customFormat="1" ht="22.5">
      <c r="B646" s="175"/>
      <c r="D646" s="105" t="s">
        <v>186</v>
      </c>
      <c r="E646" s="176" t="s">
        <v>1</v>
      </c>
      <c r="F646" s="177" t="s">
        <v>1877</v>
      </c>
      <c r="H646" s="178">
        <v>149.252</v>
      </c>
      <c r="L646" s="175"/>
      <c r="M646" s="179"/>
      <c r="N646" s="180"/>
      <c r="O646" s="180"/>
      <c r="P646" s="180"/>
      <c r="Q646" s="180"/>
      <c r="R646" s="180"/>
      <c r="S646" s="180"/>
      <c r="T646" s="181"/>
      <c r="AT646" s="176" t="s">
        <v>186</v>
      </c>
      <c r="AU646" s="176" t="s">
        <v>80</v>
      </c>
      <c r="AV646" s="174" t="s">
        <v>80</v>
      </c>
      <c r="AW646" s="174" t="s">
        <v>29</v>
      </c>
      <c r="AX646" s="174" t="s">
        <v>72</v>
      </c>
      <c r="AY646" s="176" t="s">
        <v>176</v>
      </c>
    </row>
    <row r="647" spans="2:51" s="174" customFormat="1" ht="12">
      <c r="B647" s="175"/>
      <c r="D647" s="105" t="s">
        <v>186</v>
      </c>
      <c r="E647" s="176" t="s">
        <v>1</v>
      </c>
      <c r="F647" s="177" t="s">
        <v>1878</v>
      </c>
      <c r="H647" s="178">
        <v>161.615</v>
      </c>
      <c r="L647" s="175"/>
      <c r="M647" s="179"/>
      <c r="N647" s="180"/>
      <c r="O647" s="180"/>
      <c r="P647" s="180"/>
      <c r="Q647" s="180"/>
      <c r="R647" s="180"/>
      <c r="S647" s="180"/>
      <c r="T647" s="181"/>
      <c r="AT647" s="176" t="s">
        <v>186</v>
      </c>
      <c r="AU647" s="176" t="s">
        <v>80</v>
      </c>
      <c r="AV647" s="174" t="s">
        <v>80</v>
      </c>
      <c r="AW647" s="174" t="s">
        <v>29</v>
      </c>
      <c r="AX647" s="174" t="s">
        <v>72</v>
      </c>
      <c r="AY647" s="176" t="s">
        <v>176</v>
      </c>
    </row>
    <row r="648" spans="2:51" s="167" customFormat="1" ht="12">
      <c r="B648" s="168"/>
      <c r="D648" s="105" t="s">
        <v>186</v>
      </c>
      <c r="E648" s="169" t="s">
        <v>1</v>
      </c>
      <c r="F648" s="170" t="s">
        <v>1879</v>
      </c>
      <c r="H648" s="169" t="s">
        <v>1</v>
      </c>
      <c r="L648" s="168"/>
      <c r="M648" s="171"/>
      <c r="N648" s="172"/>
      <c r="O648" s="172"/>
      <c r="P648" s="172"/>
      <c r="Q648" s="172"/>
      <c r="R648" s="172"/>
      <c r="S648" s="172"/>
      <c r="T648" s="173"/>
      <c r="AT648" s="169" t="s">
        <v>186</v>
      </c>
      <c r="AU648" s="169" t="s">
        <v>80</v>
      </c>
      <c r="AV648" s="167" t="s">
        <v>76</v>
      </c>
      <c r="AW648" s="167" t="s">
        <v>29</v>
      </c>
      <c r="AX648" s="167" t="s">
        <v>72</v>
      </c>
      <c r="AY648" s="169" t="s">
        <v>176</v>
      </c>
    </row>
    <row r="649" spans="2:51" s="174" customFormat="1" ht="12">
      <c r="B649" s="175"/>
      <c r="D649" s="105" t="s">
        <v>186</v>
      </c>
      <c r="E649" s="176" t="s">
        <v>1</v>
      </c>
      <c r="F649" s="177" t="s">
        <v>1880</v>
      </c>
      <c r="H649" s="178">
        <v>10.05</v>
      </c>
      <c r="L649" s="175"/>
      <c r="M649" s="179"/>
      <c r="N649" s="180"/>
      <c r="O649" s="180"/>
      <c r="P649" s="180"/>
      <c r="Q649" s="180"/>
      <c r="R649" s="180"/>
      <c r="S649" s="180"/>
      <c r="T649" s="181"/>
      <c r="AT649" s="176" t="s">
        <v>186</v>
      </c>
      <c r="AU649" s="176" t="s">
        <v>80</v>
      </c>
      <c r="AV649" s="174" t="s">
        <v>80</v>
      </c>
      <c r="AW649" s="174" t="s">
        <v>29</v>
      </c>
      <c r="AX649" s="174" t="s">
        <v>72</v>
      </c>
      <c r="AY649" s="176" t="s">
        <v>176</v>
      </c>
    </row>
    <row r="650" spans="2:51" s="174" customFormat="1" ht="12">
      <c r="B650" s="175"/>
      <c r="D650" s="105" t="s">
        <v>186</v>
      </c>
      <c r="E650" s="176" t="s">
        <v>1</v>
      </c>
      <c r="F650" s="177" t="s">
        <v>1881</v>
      </c>
      <c r="H650" s="178">
        <v>21.859</v>
      </c>
      <c r="L650" s="175"/>
      <c r="M650" s="179"/>
      <c r="N650" s="180"/>
      <c r="O650" s="180"/>
      <c r="P650" s="180"/>
      <c r="Q650" s="180"/>
      <c r="R650" s="180"/>
      <c r="S650" s="180"/>
      <c r="T650" s="181"/>
      <c r="AT650" s="176" t="s">
        <v>186</v>
      </c>
      <c r="AU650" s="176" t="s">
        <v>80</v>
      </c>
      <c r="AV650" s="174" t="s">
        <v>80</v>
      </c>
      <c r="AW650" s="174" t="s">
        <v>29</v>
      </c>
      <c r="AX650" s="174" t="s">
        <v>72</v>
      </c>
      <c r="AY650" s="176" t="s">
        <v>176</v>
      </c>
    </row>
    <row r="651" spans="2:51" s="182" customFormat="1" ht="12">
      <c r="B651" s="183"/>
      <c r="D651" s="105" t="s">
        <v>186</v>
      </c>
      <c r="E651" s="184" t="s">
        <v>1</v>
      </c>
      <c r="F651" s="185" t="s">
        <v>191</v>
      </c>
      <c r="H651" s="186">
        <v>342.776</v>
      </c>
      <c r="L651" s="183"/>
      <c r="M651" s="187"/>
      <c r="N651" s="188"/>
      <c r="O651" s="188"/>
      <c r="P651" s="188"/>
      <c r="Q651" s="188"/>
      <c r="R651" s="188"/>
      <c r="S651" s="188"/>
      <c r="T651" s="189"/>
      <c r="AT651" s="184" t="s">
        <v>186</v>
      </c>
      <c r="AU651" s="184" t="s">
        <v>80</v>
      </c>
      <c r="AV651" s="182" t="s">
        <v>86</v>
      </c>
      <c r="AW651" s="182" t="s">
        <v>29</v>
      </c>
      <c r="AX651" s="182" t="s">
        <v>76</v>
      </c>
      <c r="AY651" s="184" t="s">
        <v>176</v>
      </c>
    </row>
    <row r="652" spans="1:65" s="15" customFormat="1" ht="24.2" customHeight="1">
      <c r="A652" s="12"/>
      <c r="B652" s="13"/>
      <c r="C652" s="92" t="s">
        <v>647</v>
      </c>
      <c r="D652" s="92" t="s">
        <v>178</v>
      </c>
      <c r="E652" s="93" t="s">
        <v>1432</v>
      </c>
      <c r="F652" s="94" t="s">
        <v>1433</v>
      </c>
      <c r="G652" s="95" t="s">
        <v>181</v>
      </c>
      <c r="H652" s="96">
        <v>653.302</v>
      </c>
      <c r="I652" s="1">
        <v>0</v>
      </c>
      <c r="J652" s="97">
        <f>ROUND(I652*H652,2)</f>
        <v>0</v>
      </c>
      <c r="K652" s="94" t="s">
        <v>182</v>
      </c>
      <c r="L652" s="13"/>
      <c r="M652" s="98" t="s">
        <v>1</v>
      </c>
      <c r="N652" s="99" t="s">
        <v>37</v>
      </c>
      <c r="O652" s="100"/>
      <c r="P652" s="101">
        <f>O652*H652</f>
        <v>0</v>
      </c>
      <c r="Q652" s="101">
        <v>0</v>
      </c>
      <c r="R652" s="101">
        <f>Q652*H652</f>
        <v>0</v>
      </c>
      <c r="S652" s="101">
        <v>0</v>
      </c>
      <c r="T652" s="102">
        <f>S652*H652</f>
        <v>0</v>
      </c>
      <c r="U652" s="12"/>
      <c r="V652" s="12"/>
      <c r="W652" s="12"/>
      <c r="X652" s="12"/>
      <c r="Y652" s="12"/>
      <c r="Z652" s="12"/>
      <c r="AA652" s="12"/>
      <c r="AB652" s="12"/>
      <c r="AC652" s="12"/>
      <c r="AD652" s="12"/>
      <c r="AE652" s="12"/>
      <c r="AR652" s="103" t="s">
        <v>230</v>
      </c>
      <c r="AT652" s="103" t="s">
        <v>178</v>
      </c>
      <c r="AU652" s="103" t="s">
        <v>80</v>
      </c>
      <c r="AY652" s="5" t="s">
        <v>176</v>
      </c>
      <c r="BE652" s="104">
        <f>IF(N652="základní",J652,0)</f>
        <v>0</v>
      </c>
      <c r="BF652" s="104">
        <f>IF(N652="snížená",J652,0)</f>
        <v>0</v>
      </c>
      <c r="BG652" s="104">
        <f>IF(N652="zákl. přenesená",J652,0)</f>
        <v>0</v>
      </c>
      <c r="BH652" s="104">
        <f>IF(N652="sníž. přenesená",J652,0)</f>
        <v>0</v>
      </c>
      <c r="BI652" s="104">
        <f>IF(N652="nulová",J652,0)</f>
        <v>0</v>
      </c>
      <c r="BJ652" s="5" t="s">
        <v>76</v>
      </c>
      <c r="BK652" s="104">
        <f>ROUND(I652*H652,2)</f>
        <v>0</v>
      </c>
      <c r="BL652" s="5" t="s">
        <v>230</v>
      </c>
      <c r="BM652" s="103" t="s">
        <v>981</v>
      </c>
    </row>
    <row r="653" spans="1:65" s="15" customFormat="1" ht="24.2" customHeight="1">
      <c r="A653" s="12"/>
      <c r="B653" s="13"/>
      <c r="C653" s="92" t="s">
        <v>984</v>
      </c>
      <c r="D653" s="92" t="s">
        <v>178</v>
      </c>
      <c r="E653" s="93" t="s">
        <v>1436</v>
      </c>
      <c r="F653" s="94" t="s">
        <v>1437</v>
      </c>
      <c r="G653" s="95" t="s">
        <v>181</v>
      </c>
      <c r="H653" s="96">
        <v>653.302</v>
      </c>
      <c r="I653" s="1">
        <v>0</v>
      </c>
      <c r="J653" s="97">
        <f>ROUND(I653*H653,2)</f>
        <v>0</v>
      </c>
      <c r="K653" s="94" t="s">
        <v>182</v>
      </c>
      <c r="L653" s="13"/>
      <c r="M653" s="98" t="s">
        <v>1</v>
      </c>
      <c r="N653" s="99" t="s">
        <v>37</v>
      </c>
      <c r="O653" s="100"/>
      <c r="P653" s="101">
        <f>O653*H653</f>
        <v>0</v>
      </c>
      <c r="Q653" s="101">
        <v>0</v>
      </c>
      <c r="R653" s="101">
        <f>Q653*H653</f>
        <v>0</v>
      </c>
      <c r="S653" s="101">
        <v>0</v>
      </c>
      <c r="T653" s="102">
        <f>S653*H653</f>
        <v>0</v>
      </c>
      <c r="U653" s="12"/>
      <c r="V653" s="12"/>
      <c r="W653" s="12"/>
      <c r="X653" s="12"/>
      <c r="Y653" s="12"/>
      <c r="Z653" s="12"/>
      <c r="AA653" s="12"/>
      <c r="AB653" s="12"/>
      <c r="AC653" s="12"/>
      <c r="AD653" s="12"/>
      <c r="AE653" s="12"/>
      <c r="AR653" s="103" t="s">
        <v>230</v>
      </c>
      <c r="AT653" s="103" t="s">
        <v>178</v>
      </c>
      <c r="AU653" s="103" t="s">
        <v>80</v>
      </c>
      <c r="AY653" s="5" t="s">
        <v>176</v>
      </c>
      <c r="BE653" s="104">
        <f>IF(N653="základní",J653,0)</f>
        <v>0</v>
      </c>
      <c r="BF653" s="104">
        <f>IF(N653="snížená",J653,0)</f>
        <v>0</v>
      </c>
      <c r="BG653" s="104">
        <f>IF(N653="zákl. přenesená",J653,0)</f>
        <v>0</v>
      </c>
      <c r="BH653" s="104">
        <f>IF(N653="sníž. přenesená",J653,0)</f>
        <v>0</v>
      </c>
      <c r="BI653" s="104">
        <f>IF(N653="nulová",J653,0)</f>
        <v>0</v>
      </c>
      <c r="BJ653" s="5" t="s">
        <v>76</v>
      </c>
      <c r="BK653" s="104">
        <f>ROUND(I653*H653,2)</f>
        <v>0</v>
      </c>
      <c r="BL653" s="5" t="s">
        <v>230</v>
      </c>
      <c r="BM653" s="103" t="s">
        <v>987</v>
      </c>
    </row>
    <row r="654" spans="2:51" s="167" customFormat="1" ht="12">
      <c r="B654" s="168"/>
      <c r="D654" s="105" t="s">
        <v>186</v>
      </c>
      <c r="E654" s="169" t="s">
        <v>1</v>
      </c>
      <c r="F654" s="170" t="s">
        <v>1510</v>
      </c>
      <c r="H654" s="169" t="s">
        <v>1</v>
      </c>
      <c r="L654" s="168"/>
      <c r="M654" s="171"/>
      <c r="N654" s="172"/>
      <c r="O654" s="172"/>
      <c r="P654" s="172"/>
      <c r="Q654" s="172"/>
      <c r="R654" s="172"/>
      <c r="S654" s="172"/>
      <c r="T654" s="173"/>
      <c r="AT654" s="169" t="s">
        <v>186</v>
      </c>
      <c r="AU654" s="169" t="s">
        <v>80</v>
      </c>
      <c r="AV654" s="167" t="s">
        <v>76</v>
      </c>
      <c r="AW654" s="167" t="s">
        <v>29</v>
      </c>
      <c r="AX654" s="167" t="s">
        <v>72</v>
      </c>
      <c r="AY654" s="169" t="s">
        <v>176</v>
      </c>
    </row>
    <row r="655" spans="2:51" s="174" customFormat="1" ht="12">
      <c r="B655" s="175"/>
      <c r="D655" s="105" t="s">
        <v>186</v>
      </c>
      <c r="E655" s="176" t="s">
        <v>1</v>
      </c>
      <c r="F655" s="177" t="s">
        <v>1882</v>
      </c>
      <c r="H655" s="178">
        <v>90.283</v>
      </c>
      <c r="L655" s="175"/>
      <c r="M655" s="179"/>
      <c r="N655" s="180"/>
      <c r="O655" s="180"/>
      <c r="P655" s="180"/>
      <c r="Q655" s="180"/>
      <c r="R655" s="180"/>
      <c r="S655" s="180"/>
      <c r="T655" s="181"/>
      <c r="AT655" s="176" t="s">
        <v>186</v>
      </c>
      <c r="AU655" s="176" t="s">
        <v>80</v>
      </c>
      <c r="AV655" s="174" t="s">
        <v>80</v>
      </c>
      <c r="AW655" s="174" t="s">
        <v>29</v>
      </c>
      <c r="AX655" s="174" t="s">
        <v>72</v>
      </c>
      <c r="AY655" s="176" t="s">
        <v>176</v>
      </c>
    </row>
    <row r="656" spans="2:51" s="174" customFormat="1" ht="12">
      <c r="B656" s="175"/>
      <c r="D656" s="105" t="s">
        <v>186</v>
      </c>
      <c r="E656" s="176" t="s">
        <v>1</v>
      </c>
      <c r="F656" s="177" t="s">
        <v>1883</v>
      </c>
      <c r="H656" s="178">
        <v>52.763</v>
      </c>
      <c r="L656" s="175"/>
      <c r="M656" s="179"/>
      <c r="N656" s="180"/>
      <c r="O656" s="180"/>
      <c r="P656" s="180"/>
      <c r="Q656" s="180"/>
      <c r="R656" s="180"/>
      <c r="S656" s="180"/>
      <c r="T656" s="181"/>
      <c r="AT656" s="176" t="s">
        <v>186</v>
      </c>
      <c r="AU656" s="176" t="s">
        <v>80</v>
      </c>
      <c r="AV656" s="174" t="s">
        <v>80</v>
      </c>
      <c r="AW656" s="174" t="s">
        <v>29</v>
      </c>
      <c r="AX656" s="174" t="s">
        <v>72</v>
      </c>
      <c r="AY656" s="176" t="s">
        <v>176</v>
      </c>
    </row>
    <row r="657" spans="2:51" s="174" customFormat="1" ht="12">
      <c r="B657" s="175"/>
      <c r="D657" s="105" t="s">
        <v>186</v>
      </c>
      <c r="E657" s="176" t="s">
        <v>1</v>
      </c>
      <c r="F657" s="177" t="s">
        <v>1884</v>
      </c>
      <c r="H657" s="178">
        <v>52.773</v>
      </c>
      <c r="L657" s="175"/>
      <c r="M657" s="179"/>
      <c r="N657" s="180"/>
      <c r="O657" s="180"/>
      <c r="P657" s="180"/>
      <c r="Q657" s="180"/>
      <c r="R657" s="180"/>
      <c r="S657" s="180"/>
      <c r="T657" s="181"/>
      <c r="AT657" s="176" t="s">
        <v>186</v>
      </c>
      <c r="AU657" s="176" t="s">
        <v>80</v>
      </c>
      <c r="AV657" s="174" t="s">
        <v>80</v>
      </c>
      <c r="AW657" s="174" t="s">
        <v>29</v>
      </c>
      <c r="AX657" s="174" t="s">
        <v>72</v>
      </c>
      <c r="AY657" s="176" t="s">
        <v>176</v>
      </c>
    </row>
    <row r="658" spans="2:51" s="174" customFormat="1" ht="12">
      <c r="B658" s="175"/>
      <c r="D658" s="105" t="s">
        <v>186</v>
      </c>
      <c r="E658" s="176" t="s">
        <v>1</v>
      </c>
      <c r="F658" s="177" t="s">
        <v>1885</v>
      </c>
      <c r="H658" s="178">
        <v>58.88</v>
      </c>
      <c r="L658" s="175"/>
      <c r="M658" s="179"/>
      <c r="N658" s="180"/>
      <c r="O658" s="180"/>
      <c r="P658" s="180"/>
      <c r="Q658" s="180"/>
      <c r="R658" s="180"/>
      <c r="S658" s="180"/>
      <c r="T658" s="181"/>
      <c r="AT658" s="176" t="s">
        <v>186</v>
      </c>
      <c r="AU658" s="176" t="s">
        <v>80</v>
      </c>
      <c r="AV658" s="174" t="s">
        <v>80</v>
      </c>
      <c r="AW658" s="174" t="s">
        <v>29</v>
      </c>
      <c r="AX658" s="174" t="s">
        <v>72</v>
      </c>
      <c r="AY658" s="176" t="s">
        <v>176</v>
      </c>
    </row>
    <row r="659" spans="2:51" s="174" customFormat="1" ht="12">
      <c r="B659" s="175"/>
      <c r="D659" s="105" t="s">
        <v>186</v>
      </c>
      <c r="E659" s="176" t="s">
        <v>1</v>
      </c>
      <c r="F659" s="177" t="s">
        <v>1886</v>
      </c>
      <c r="H659" s="178">
        <v>168.92</v>
      </c>
      <c r="L659" s="175"/>
      <c r="M659" s="179"/>
      <c r="N659" s="180"/>
      <c r="O659" s="180"/>
      <c r="P659" s="180"/>
      <c r="Q659" s="180"/>
      <c r="R659" s="180"/>
      <c r="S659" s="180"/>
      <c r="T659" s="181"/>
      <c r="AT659" s="176" t="s">
        <v>186</v>
      </c>
      <c r="AU659" s="176" t="s">
        <v>80</v>
      </c>
      <c r="AV659" s="174" t="s">
        <v>80</v>
      </c>
      <c r="AW659" s="174" t="s">
        <v>29</v>
      </c>
      <c r="AX659" s="174" t="s">
        <v>72</v>
      </c>
      <c r="AY659" s="176" t="s">
        <v>176</v>
      </c>
    </row>
    <row r="660" spans="2:51" s="174" customFormat="1" ht="12">
      <c r="B660" s="175"/>
      <c r="D660" s="105" t="s">
        <v>186</v>
      </c>
      <c r="E660" s="176" t="s">
        <v>1</v>
      </c>
      <c r="F660" s="177" t="s">
        <v>1887</v>
      </c>
      <c r="H660" s="178">
        <v>183.475</v>
      </c>
      <c r="L660" s="175"/>
      <c r="M660" s="179"/>
      <c r="N660" s="180"/>
      <c r="O660" s="180"/>
      <c r="P660" s="180"/>
      <c r="Q660" s="180"/>
      <c r="R660" s="180"/>
      <c r="S660" s="180"/>
      <c r="T660" s="181"/>
      <c r="AT660" s="176" t="s">
        <v>186</v>
      </c>
      <c r="AU660" s="176" t="s">
        <v>80</v>
      </c>
      <c r="AV660" s="174" t="s">
        <v>80</v>
      </c>
      <c r="AW660" s="174" t="s">
        <v>29</v>
      </c>
      <c r="AX660" s="174" t="s">
        <v>72</v>
      </c>
      <c r="AY660" s="176" t="s">
        <v>176</v>
      </c>
    </row>
    <row r="661" spans="2:51" s="174" customFormat="1" ht="12">
      <c r="B661" s="175"/>
      <c r="D661" s="105" t="s">
        <v>186</v>
      </c>
      <c r="E661" s="176" t="s">
        <v>1</v>
      </c>
      <c r="F661" s="177" t="s">
        <v>1888</v>
      </c>
      <c r="H661" s="178">
        <v>23.1</v>
      </c>
      <c r="L661" s="175"/>
      <c r="M661" s="179"/>
      <c r="N661" s="180"/>
      <c r="O661" s="180"/>
      <c r="P661" s="180"/>
      <c r="Q661" s="180"/>
      <c r="R661" s="180"/>
      <c r="S661" s="180"/>
      <c r="T661" s="181"/>
      <c r="AT661" s="176" t="s">
        <v>186</v>
      </c>
      <c r="AU661" s="176" t="s">
        <v>80</v>
      </c>
      <c r="AV661" s="174" t="s">
        <v>80</v>
      </c>
      <c r="AW661" s="174" t="s">
        <v>29</v>
      </c>
      <c r="AX661" s="174" t="s">
        <v>72</v>
      </c>
      <c r="AY661" s="176" t="s">
        <v>176</v>
      </c>
    </row>
    <row r="662" spans="2:51" s="174" customFormat="1" ht="12">
      <c r="B662" s="175"/>
      <c r="D662" s="105" t="s">
        <v>186</v>
      </c>
      <c r="E662" s="176" t="s">
        <v>1</v>
      </c>
      <c r="F662" s="177" t="s">
        <v>1889</v>
      </c>
      <c r="H662" s="178">
        <v>23.108</v>
      </c>
      <c r="L662" s="175"/>
      <c r="M662" s="179"/>
      <c r="N662" s="180"/>
      <c r="O662" s="180"/>
      <c r="P662" s="180"/>
      <c r="Q662" s="180"/>
      <c r="R662" s="180"/>
      <c r="S662" s="180"/>
      <c r="T662" s="181"/>
      <c r="AT662" s="176" t="s">
        <v>186</v>
      </c>
      <c r="AU662" s="176" t="s">
        <v>80</v>
      </c>
      <c r="AV662" s="174" t="s">
        <v>80</v>
      </c>
      <c r="AW662" s="174" t="s">
        <v>29</v>
      </c>
      <c r="AX662" s="174" t="s">
        <v>72</v>
      </c>
      <c r="AY662" s="176" t="s">
        <v>176</v>
      </c>
    </row>
    <row r="663" spans="2:51" s="182" customFormat="1" ht="12">
      <c r="B663" s="183"/>
      <c r="D663" s="105" t="s">
        <v>186</v>
      </c>
      <c r="E663" s="184" t="s">
        <v>1</v>
      </c>
      <c r="F663" s="185" t="s">
        <v>191</v>
      </c>
      <c r="H663" s="186">
        <v>653.3019999999999</v>
      </c>
      <c r="L663" s="183"/>
      <c r="M663" s="212"/>
      <c r="N663" s="213"/>
      <c r="O663" s="213"/>
      <c r="P663" s="213"/>
      <c r="Q663" s="213"/>
      <c r="R663" s="213"/>
      <c r="S663" s="213"/>
      <c r="T663" s="214"/>
      <c r="AT663" s="184" t="s">
        <v>186</v>
      </c>
      <c r="AU663" s="184" t="s">
        <v>80</v>
      </c>
      <c r="AV663" s="182" t="s">
        <v>86</v>
      </c>
      <c r="AW663" s="182" t="s">
        <v>29</v>
      </c>
      <c r="AX663" s="182" t="s">
        <v>76</v>
      </c>
      <c r="AY663" s="184" t="s">
        <v>176</v>
      </c>
    </row>
    <row r="664" spans="1:31" s="15" customFormat="1" ht="6.95" customHeight="1">
      <c r="A664" s="12"/>
      <c r="B664" s="44"/>
      <c r="C664" s="45"/>
      <c r="D664" s="45"/>
      <c r="E664" s="45"/>
      <c r="F664" s="45"/>
      <c r="G664" s="45"/>
      <c r="H664" s="45"/>
      <c r="I664" s="45"/>
      <c r="J664" s="45"/>
      <c r="K664" s="45"/>
      <c r="L664" s="13"/>
      <c r="M664" s="12"/>
      <c r="O664" s="12"/>
      <c r="P664" s="12"/>
      <c r="Q664" s="12"/>
      <c r="R664" s="12"/>
      <c r="S664" s="12"/>
      <c r="T664" s="12"/>
      <c r="U664" s="12"/>
      <c r="V664" s="12"/>
      <c r="W664" s="12"/>
      <c r="X664" s="12"/>
      <c r="Y664" s="12"/>
      <c r="Z664" s="12"/>
      <c r="AA664" s="12"/>
      <c r="AB664" s="12"/>
      <c r="AC664" s="12"/>
      <c r="AD664" s="12"/>
      <c r="AE664" s="12"/>
    </row>
  </sheetData>
  <sheetProtection algorithmName="SHA-512" hashValue="c7xMCxA5cP2dx3Ubrod4KH5YfEpGz5K5MZEFgjHB8SWovurat2Ky2rI7yU+nAZux95G6EQBFeUrh5D3Oq5wVcw==" saltValue="QtzDuiV9zKV0Q8g9//0nSg==" spinCount="100000" sheet="1" objects="1" scenarios="1"/>
  <autoFilter ref="C133:K663"/>
  <mergeCells count="9">
    <mergeCell ref="E87:H87"/>
    <mergeCell ref="E124:H124"/>
    <mergeCell ref="E126:H12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1"/>
  <sheetViews>
    <sheetView showGridLines="0" workbookViewId="0" topLeftCell="A92">
      <selection activeCell="V132" sqref="V132"/>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85</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1890</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ROUND(J120,2)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ROUND((SUM(BE120:BE160)),2)</f>
        <v>0</v>
      </c>
      <c r="G33" s="12"/>
      <c r="H33" s="12"/>
      <c r="I33" s="29">
        <v>0.21</v>
      </c>
      <c r="J33" s="28">
        <f>ROUND(((SUM(BE120:BE160))*I33),2)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ROUND((SUM(BF120:BF160)),2)</f>
        <v>0</v>
      </c>
      <c r="G34" s="12"/>
      <c r="H34" s="12"/>
      <c r="I34" s="29">
        <v>0.15</v>
      </c>
      <c r="J34" s="28">
        <f>ROUND(((SUM(BF120:BF160))*I34),2)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ROUND((SUM(BG120:BG160)),2)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ROUND((SUM(BH120:BH160)),2)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ROUND((SUM(BI120:BI160)),2)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3 - Zdravotechnika</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J120</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1891</v>
      </c>
      <c r="E97" s="55"/>
      <c r="F97" s="55"/>
      <c r="G97" s="55"/>
      <c r="H97" s="55"/>
      <c r="I97" s="55"/>
      <c r="J97" s="56">
        <f>J121</f>
        <v>0</v>
      </c>
      <c r="L97" s="53"/>
    </row>
    <row r="98" spans="2:12" s="52" customFormat="1" ht="24.95" customHeight="1">
      <c r="B98" s="53"/>
      <c r="D98" s="54" t="s">
        <v>1892</v>
      </c>
      <c r="E98" s="55"/>
      <c r="F98" s="55"/>
      <c r="G98" s="55"/>
      <c r="H98" s="55"/>
      <c r="I98" s="55"/>
      <c r="J98" s="56">
        <f>J135</f>
        <v>0</v>
      </c>
      <c r="L98" s="53"/>
    </row>
    <row r="99" spans="2:12" s="52" customFormat="1" ht="24.95" customHeight="1">
      <c r="B99" s="53"/>
      <c r="D99" s="54" t="s">
        <v>1893</v>
      </c>
      <c r="E99" s="55"/>
      <c r="F99" s="55"/>
      <c r="G99" s="55"/>
      <c r="H99" s="55"/>
      <c r="I99" s="55"/>
      <c r="J99" s="56">
        <f>J152</f>
        <v>0</v>
      </c>
      <c r="L99" s="53"/>
    </row>
    <row r="100" spans="2:12" s="52" customFormat="1" ht="24.95" customHeight="1">
      <c r="B100" s="53"/>
      <c r="D100" s="54" t="s">
        <v>1894</v>
      </c>
      <c r="E100" s="55"/>
      <c r="F100" s="55"/>
      <c r="G100" s="55"/>
      <c r="H100" s="55"/>
      <c r="I100" s="55"/>
      <c r="J100" s="56">
        <f>J155</f>
        <v>0</v>
      </c>
      <c r="L100" s="53"/>
    </row>
    <row r="101" spans="1:31" s="15" customFormat="1" ht="21.75" customHeight="1">
      <c r="A101" s="12"/>
      <c r="B101" s="13"/>
      <c r="C101" s="12"/>
      <c r="D101" s="12"/>
      <c r="E101" s="12"/>
      <c r="F101" s="12"/>
      <c r="G101" s="12"/>
      <c r="H101" s="12"/>
      <c r="I101" s="12"/>
      <c r="J101" s="12"/>
      <c r="K101" s="12"/>
      <c r="L101" s="14"/>
      <c r="S101" s="12"/>
      <c r="T101" s="12"/>
      <c r="U101" s="12"/>
      <c r="V101" s="12"/>
      <c r="W101" s="12"/>
      <c r="X101" s="12"/>
      <c r="Y101" s="12"/>
      <c r="Z101" s="12"/>
      <c r="AA101" s="12"/>
      <c r="AB101" s="12"/>
      <c r="AC101" s="12"/>
      <c r="AD101" s="12"/>
      <c r="AE101" s="12"/>
    </row>
    <row r="102" spans="1:31" s="15" customFormat="1" ht="6.95" customHeight="1">
      <c r="A102" s="12"/>
      <c r="B102" s="44"/>
      <c r="C102" s="45"/>
      <c r="D102" s="45"/>
      <c r="E102" s="45"/>
      <c r="F102" s="45"/>
      <c r="G102" s="45"/>
      <c r="H102" s="45"/>
      <c r="I102" s="45"/>
      <c r="J102" s="45"/>
      <c r="K102" s="45"/>
      <c r="L102" s="14"/>
      <c r="S102" s="12"/>
      <c r="T102" s="12"/>
      <c r="U102" s="12"/>
      <c r="V102" s="12"/>
      <c r="W102" s="12"/>
      <c r="X102" s="12"/>
      <c r="Y102" s="12"/>
      <c r="Z102" s="12"/>
      <c r="AA102" s="12"/>
      <c r="AB102" s="12"/>
      <c r="AC102" s="12"/>
      <c r="AD102" s="12"/>
      <c r="AE102" s="12"/>
    </row>
    <row r="106" spans="1:31" s="15" customFormat="1" ht="6.95" customHeight="1">
      <c r="A106" s="12"/>
      <c r="B106" s="46"/>
      <c r="C106" s="47"/>
      <c r="D106" s="47"/>
      <c r="E106" s="47"/>
      <c r="F106" s="47"/>
      <c r="G106" s="47"/>
      <c r="H106" s="47"/>
      <c r="I106" s="47"/>
      <c r="J106" s="47"/>
      <c r="K106" s="47"/>
      <c r="L106" s="14"/>
      <c r="S106" s="12"/>
      <c r="T106" s="12"/>
      <c r="U106" s="12"/>
      <c r="V106" s="12"/>
      <c r="W106" s="12"/>
      <c r="X106" s="12"/>
      <c r="Y106" s="12"/>
      <c r="Z106" s="12"/>
      <c r="AA106" s="12"/>
      <c r="AB106" s="12"/>
      <c r="AC106" s="12"/>
      <c r="AD106" s="12"/>
      <c r="AE106" s="12"/>
    </row>
    <row r="107" spans="1:31" s="15" customFormat="1" ht="24.95" customHeight="1">
      <c r="A107" s="12"/>
      <c r="B107" s="13"/>
      <c r="C107" s="9" t="s">
        <v>161</v>
      </c>
      <c r="D107" s="12"/>
      <c r="E107" s="12"/>
      <c r="F107" s="12"/>
      <c r="G107" s="12"/>
      <c r="H107" s="12"/>
      <c r="I107" s="12"/>
      <c r="J107" s="12"/>
      <c r="K107" s="12"/>
      <c r="L107" s="14"/>
      <c r="S107" s="12"/>
      <c r="T107" s="12"/>
      <c r="U107" s="12"/>
      <c r="V107" s="12"/>
      <c r="W107" s="12"/>
      <c r="X107" s="12"/>
      <c r="Y107" s="12"/>
      <c r="Z107" s="12"/>
      <c r="AA107" s="12"/>
      <c r="AB107" s="12"/>
      <c r="AC107" s="12"/>
      <c r="AD107" s="12"/>
      <c r="AE107" s="12"/>
    </row>
    <row r="108" spans="1:31" s="15" customFormat="1" ht="6.95" customHeight="1">
      <c r="A108" s="12"/>
      <c r="B108" s="13"/>
      <c r="C108" s="12"/>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12" customHeight="1">
      <c r="A109" s="12"/>
      <c r="B109" s="13"/>
      <c r="C109" s="11" t="s">
        <v>16</v>
      </c>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16.5" customHeight="1">
      <c r="A110" s="12"/>
      <c r="B110" s="13"/>
      <c r="C110" s="12"/>
      <c r="D110" s="12"/>
      <c r="E110" s="284" t="str">
        <f>E7</f>
        <v>Soupis prací</v>
      </c>
      <c r="F110" s="285"/>
      <c r="G110" s="285"/>
      <c r="H110" s="285"/>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133</v>
      </c>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6.5" customHeight="1">
      <c r="A112" s="12"/>
      <c r="B112" s="13"/>
      <c r="C112" s="12"/>
      <c r="D112" s="12"/>
      <c r="E112" s="243" t="str">
        <f>E9</f>
        <v>3 - Zdravotechnika</v>
      </c>
      <c r="F112" s="283"/>
      <c r="G112" s="283"/>
      <c r="H112" s="283"/>
      <c r="I112" s="12"/>
      <c r="J112" s="12"/>
      <c r="K112" s="12"/>
      <c r="L112" s="14"/>
      <c r="S112" s="12"/>
      <c r="T112" s="12"/>
      <c r="U112" s="12"/>
      <c r="V112" s="12"/>
      <c r="W112" s="12"/>
      <c r="X112" s="12"/>
      <c r="Y112" s="12"/>
      <c r="Z112" s="12"/>
      <c r="AA112" s="12"/>
      <c r="AB112" s="12"/>
      <c r="AC112" s="12"/>
      <c r="AD112" s="12"/>
      <c r="AE112" s="12"/>
    </row>
    <row r="113" spans="1:31" s="15" customFormat="1" ht="6.95" customHeight="1">
      <c r="A113" s="12"/>
      <c r="B113" s="13"/>
      <c r="C113" s="12"/>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20</v>
      </c>
      <c r="D114" s="12"/>
      <c r="E114" s="12"/>
      <c r="F114" s="16" t="str">
        <f>F12</f>
        <v xml:space="preserve"> </v>
      </c>
      <c r="G114" s="12"/>
      <c r="H114" s="12"/>
      <c r="I114" s="11" t="s">
        <v>22</v>
      </c>
      <c r="J114" s="17">
        <f>IF(J12="","",J12)</f>
        <v>44663</v>
      </c>
      <c r="K114" s="12"/>
      <c r="L114" s="14"/>
      <c r="S114" s="12"/>
      <c r="T114" s="12"/>
      <c r="U114" s="12"/>
      <c r="V114" s="12"/>
      <c r="W114" s="12"/>
      <c r="X114" s="12"/>
      <c r="Y114" s="12"/>
      <c r="Z114" s="12"/>
      <c r="AA114" s="12"/>
      <c r="AB114" s="12"/>
      <c r="AC114" s="12"/>
      <c r="AD114" s="12"/>
      <c r="AE114" s="12"/>
    </row>
    <row r="115" spans="1:31" s="15" customFormat="1" ht="6.95" customHeight="1">
      <c r="A115" s="12"/>
      <c r="B115" s="13"/>
      <c r="C115" s="12"/>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5.2" customHeight="1">
      <c r="A116" s="12"/>
      <c r="B116" s="13"/>
      <c r="C116" s="11" t="s">
        <v>23</v>
      </c>
      <c r="D116" s="12"/>
      <c r="E116" s="12"/>
      <c r="F116" s="16" t="str">
        <f>E15</f>
        <v xml:space="preserve"> </v>
      </c>
      <c r="G116" s="12"/>
      <c r="H116" s="12"/>
      <c r="I116" s="11" t="s">
        <v>28</v>
      </c>
      <c r="J116" s="48" t="str">
        <f>E21</f>
        <v xml:space="preserve"> </v>
      </c>
      <c r="K116" s="12"/>
      <c r="L116" s="14"/>
      <c r="S116" s="12"/>
      <c r="T116" s="12"/>
      <c r="U116" s="12"/>
      <c r="V116" s="12"/>
      <c r="W116" s="12"/>
      <c r="X116" s="12"/>
      <c r="Y116" s="12"/>
      <c r="Z116" s="12"/>
      <c r="AA116" s="12"/>
      <c r="AB116" s="12"/>
      <c r="AC116" s="12"/>
      <c r="AD116" s="12"/>
      <c r="AE116" s="12"/>
    </row>
    <row r="117" spans="1:31" s="15" customFormat="1" ht="15.2" customHeight="1">
      <c r="A117" s="12"/>
      <c r="B117" s="13"/>
      <c r="C117" s="11" t="s">
        <v>26</v>
      </c>
      <c r="D117" s="12"/>
      <c r="E117" s="12"/>
      <c r="F117" s="16" t="str">
        <f>IF(E18="","",E18)</f>
        <v>Vyplň údaj</v>
      </c>
      <c r="G117" s="12"/>
      <c r="H117" s="12"/>
      <c r="I117" s="11" t="s">
        <v>30</v>
      </c>
      <c r="J117" s="48" t="str">
        <f>E24</f>
        <v xml:space="preserve"> </v>
      </c>
      <c r="K117" s="12"/>
      <c r="L117" s="14"/>
      <c r="S117" s="12"/>
      <c r="T117" s="12"/>
      <c r="U117" s="12"/>
      <c r="V117" s="12"/>
      <c r="W117" s="12"/>
      <c r="X117" s="12"/>
      <c r="Y117" s="12"/>
      <c r="Z117" s="12"/>
      <c r="AA117" s="12"/>
      <c r="AB117" s="12"/>
      <c r="AC117" s="12"/>
      <c r="AD117" s="12"/>
      <c r="AE117" s="12"/>
    </row>
    <row r="118" spans="1:31" s="15" customFormat="1" ht="10.35" customHeight="1">
      <c r="A118" s="12"/>
      <c r="B118" s="13"/>
      <c r="C118" s="12"/>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71" customFormat="1" ht="29.25" customHeight="1">
      <c r="A119" s="62"/>
      <c r="B119" s="63"/>
      <c r="C119" s="64" t="s">
        <v>162</v>
      </c>
      <c r="D119" s="65" t="s">
        <v>57</v>
      </c>
      <c r="E119" s="65" t="s">
        <v>53</v>
      </c>
      <c r="F119" s="65" t="s">
        <v>54</v>
      </c>
      <c r="G119" s="65" t="s">
        <v>163</v>
      </c>
      <c r="H119" s="65" t="s">
        <v>164</v>
      </c>
      <c r="I119" s="65" t="s">
        <v>165</v>
      </c>
      <c r="J119" s="65" t="s">
        <v>137</v>
      </c>
      <c r="K119" s="66" t="s">
        <v>166</v>
      </c>
      <c r="L119" s="67"/>
      <c r="M119" s="68" t="s">
        <v>1</v>
      </c>
      <c r="N119" s="69" t="s">
        <v>36</v>
      </c>
      <c r="O119" s="69" t="s">
        <v>167</v>
      </c>
      <c r="P119" s="69" t="s">
        <v>168</v>
      </c>
      <c r="Q119" s="69" t="s">
        <v>169</v>
      </c>
      <c r="R119" s="69" t="s">
        <v>170</v>
      </c>
      <c r="S119" s="69" t="s">
        <v>171</v>
      </c>
      <c r="T119" s="70" t="s">
        <v>172</v>
      </c>
      <c r="U119" s="62"/>
      <c r="V119" s="62"/>
      <c r="W119" s="62"/>
      <c r="X119" s="62"/>
      <c r="Y119" s="62"/>
      <c r="Z119" s="62"/>
      <c r="AA119" s="62"/>
      <c r="AB119" s="62"/>
      <c r="AC119" s="62"/>
      <c r="AD119" s="62"/>
      <c r="AE119" s="62"/>
    </row>
    <row r="120" spans="1:63" s="15" customFormat="1" ht="22.7" customHeight="1">
      <c r="A120" s="12"/>
      <c r="B120" s="13"/>
      <c r="C120" s="72" t="s">
        <v>173</v>
      </c>
      <c r="D120" s="12"/>
      <c r="E120" s="12"/>
      <c r="F120" s="12"/>
      <c r="G120" s="12"/>
      <c r="H120" s="12"/>
      <c r="I120" s="12"/>
      <c r="J120" s="73">
        <f>BK120</f>
        <v>0</v>
      </c>
      <c r="K120" s="12"/>
      <c r="L120" s="13"/>
      <c r="M120" s="74"/>
      <c r="N120" s="75"/>
      <c r="O120" s="23"/>
      <c r="P120" s="76">
        <f>P121+P135+P152+P155</f>
        <v>0</v>
      </c>
      <c r="Q120" s="23"/>
      <c r="R120" s="76">
        <f>R121+R135+R152+R155</f>
        <v>0</v>
      </c>
      <c r="S120" s="23"/>
      <c r="T120" s="77">
        <f>T121+T135+T152+T155</f>
        <v>0</v>
      </c>
      <c r="U120" s="12"/>
      <c r="V120" s="12"/>
      <c r="W120" s="12"/>
      <c r="X120" s="12"/>
      <c r="Y120" s="12"/>
      <c r="Z120" s="12"/>
      <c r="AA120" s="12"/>
      <c r="AB120" s="12"/>
      <c r="AC120" s="12"/>
      <c r="AD120" s="12"/>
      <c r="AE120" s="12"/>
      <c r="AT120" s="5" t="s">
        <v>71</v>
      </c>
      <c r="AU120" s="5" t="s">
        <v>139</v>
      </c>
      <c r="BK120" s="78">
        <f>BK121+BK135+BK152+BK155</f>
        <v>0</v>
      </c>
    </row>
    <row r="121" spans="2:63" s="79" customFormat="1" ht="26.1" customHeight="1">
      <c r="B121" s="80"/>
      <c r="D121" s="81" t="s">
        <v>71</v>
      </c>
      <c r="E121" s="82" t="s">
        <v>1073</v>
      </c>
      <c r="F121" s="82" t="s">
        <v>1895</v>
      </c>
      <c r="J121" s="83">
        <f>BK121</f>
        <v>0</v>
      </c>
      <c r="L121" s="80"/>
      <c r="M121" s="84"/>
      <c r="N121" s="85"/>
      <c r="O121" s="85"/>
      <c r="P121" s="86">
        <f>SUM(P122:P134)</f>
        <v>0</v>
      </c>
      <c r="Q121" s="85"/>
      <c r="R121" s="86">
        <f>SUM(R122:R134)</f>
        <v>0</v>
      </c>
      <c r="S121" s="85"/>
      <c r="T121" s="87">
        <f>SUM(T122:T134)</f>
        <v>0</v>
      </c>
      <c r="AR121" s="81" t="s">
        <v>80</v>
      </c>
      <c r="AT121" s="88" t="s">
        <v>71</v>
      </c>
      <c r="AU121" s="88" t="s">
        <v>72</v>
      </c>
      <c r="AY121" s="81" t="s">
        <v>176</v>
      </c>
      <c r="BK121" s="89">
        <f>SUM(BK122:BK134)</f>
        <v>0</v>
      </c>
    </row>
    <row r="122" spans="1:65" s="15" customFormat="1" ht="16.5" customHeight="1">
      <c r="A122" s="12"/>
      <c r="B122" s="13"/>
      <c r="C122" s="92" t="s">
        <v>76</v>
      </c>
      <c r="D122" s="92" t="s">
        <v>178</v>
      </c>
      <c r="E122" s="93" t="s">
        <v>1896</v>
      </c>
      <c r="F122" s="94" t="s">
        <v>1897</v>
      </c>
      <c r="G122" s="95" t="s">
        <v>328</v>
      </c>
      <c r="H122" s="96">
        <v>40</v>
      </c>
      <c r="I122" s="1">
        <v>0</v>
      </c>
      <c r="J122" s="97">
        <f aca="true" t="shared" si="0" ref="J122:J134">ROUND(I122*H122,2)</f>
        <v>0</v>
      </c>
      <c r="K122" s="94" t="s">
        <v>1898</v>
      </c>
      <c r="L122" s="13"/>
      <c r="M122" s="98" t="s">
        <v>1</v>
      </c>
      <c r="N122" s="99" t="s">
        <v>37</v>
      </c>
      <c r="O122" s="100"/>
      <c r="P122" s="101">
        <f aca="true" t="shared" si="1" ref="P122:P134">O122*H122</f>
        <v>0</v>
      </c>
      <c r="Q122" s="101">
        <v>0</v>
      </c>
      <c r="R122" s="101">
        <f aca="true" t="shared" si="2" ref="R122:R134">Q122*H122</f>
        <v>0</v>
      </c>
      <c r="S122" s="101">
        <v>0</v>
      </c>
      <c r="T122" s="102">
        <f aca="true" t="shared" si="3" ref="T122:T134">S122*H122</f>
        <v>0</v>
      </c>
      <c r="U122" s="12"/>
      <c r="V122" s="12"/>
      <c r="W122" s="12"/>
      <c r="X122" s="12"/>
      <c r="Y122" s="12"/>
      <c r="Z122" s="12"/>
      <c r="AA122" s="12"/>
      <c r="AB122" s="12"/>
      <c r="AC122" s="12"/>
      <c r="AD122" s="12"/>
      <c r="AE122" s="12"/>
      <c r="AR122" s="103" t="s">
        <v>230</v>
      </c>
      <c r="AT122" s="103" t="s">
        <v>178</v>
      </c>
      <c r="AU122" s="103" t="s">
        <v>76</v>
      </c>
      <c r="AY122" s="5" t="s">
        <v>176</v>
      </c>
      <c r="BE122" s="104">
        <f aca="true" t="shared" si="4" ref="BE122:BE134">IF(N122="základní",J122,0)</f>
        <v>0</v>
      </c>
      <c r="BF122" s="104">
        <f aca="true" t="shared" si="5" ref="BF122:BF134">IF(N122="snížená",J122,0)</f>
        <v>0</v>
      </c>
      <c r="BG122" s="104">
        <f aca="true" t="shared" si="6" ref="BG122:BG134">IF(N122="zákl. přenesená",J122,0)</f>
        <v>0</v>
      </c>
      <c r="BH122" s="104">
        <f aca="true" t="shared" si="7" ref="BH122:BH134">IF(N122="sníž. přenesená",J122,0)</f>
        <v>0</v>
      </c>
      <c r="BI122" s="104">
        <f aca="true" t="shared" si="8" ref="BI122:BI134">IF(N122="nulová",J122,0)</f>
        <v>0</v>
      </c>
      <c r="BJ122" s="5" t="s">
        <v>76</v>
      </c>
      <c r="BK122" s="104">
        <f aca="true" t="shared" si="9" ref="BK122:BK134">ROUND(I122*H122,2)</f>
        <v>0</v>
      </c>
      <c r="BL122" s="5" t="s">
        <v>230</v>
      </c>
      <c r="BM122" s="103" t="s">
        <v>80</v>
      </c>
    </row>
    <row r="123" spans="1:65" s="15" customFormat="1" ht="21.75" customHeight="1">
      <c r="A123" s="12"/>
      <c r="B123" s="13"/>
      <c r="C123" s="92" t="s">
        <v>80</v>
      </c>
      <c r="D123" s="92" t="s">
        <v>178</v>
      </c>
      <c r="E123" s="93" t="s">
        <v>1899</v>
      </c>
      <c r="F123" s="94" t="s">
        <v>1900</v>
      </c>
      <c r="G123" s="95" t="s">
        <v>328</v>
      </c>
      <c r="H123" s="96">
        <v>10</v>
      </c>
      <c r="I123" s="1">
        <v>0</v>
      </c>
      <c r="J123" s="97">
        <f t="shared" si="0"/>
        <v>0</v>
      </c>
      <c r="K123" s="94" t="s">
        <v>1898</v>
      </c>
      <c r="L123" s="13"/>
      <c r="M123" s="98" t="s">
        <v>1</v>
      </c>
      <c r="N123" s="99" t="s">
        <v>37</v>
      </c>
      <c r="O123" s="100"/>
      <c r="P123" s="101">
        <f t="shared" si="1"/>
        <v>0</v>
      </c>
      <c r="Q123" s="101">
        <v>0</v>
      </c>
      <c r="R123" s="101">
        <f t="shared" si="2"/>
        <v>0</v>
      </c>
      <c r="S123" s="101">
        <v>0</v>
      </c>
      <c r="T123" s="102">
        <f t="shared" si="3"/>
        <v>0</v>
      </c>
      <c r="U123" s="12"/>
      <c r="V123" s="12"/>
      <c r="W123" s="12"/>
      <c r="X123" s="12"/>
      <c r="Y123" s="12"/>
      <c r="Z123" s="12"/>
      <c r="AA123" s="12"/>
      <c r="AB123" s="12"/>
      <c r="AC123" s="12"/>
      <c r="AD123" s="12"/>
      <c r="AE123" s="12"/>
      <c r="AR123" s="103" t="s">
        <v>230</v>
      </c>
      <c r="AT123" s="103" t="s">
        <v>178</v>
      </c>
      <c r="AU123" s="103" t="s">
        <v>76</v>
      </c>
      <c r="AY123" s="5" t="s">
        <v>176</v>
      </c>
      <c r="BE123" s="104">
        <f t="shared" si="4"/>
        <v>0</v>
      </c>
      <c r="BF123" s="104">
        <f t="shared" si="5"/>
        <v>0</v>
      </c>
      <c r="BG123" s="104">
        <f t="shared" si="6"/>
        <v>0</v>
      </c>
      <c r="BH123" s="104">
        <f t="shared" si="7"/>
        <v>0</v>
      </c>
      <c r="BI123" s="104">
        <f t="shared" si="8"/>
        <v>0</v>
      </c>
      <c r="BJ123" s="5" t="s">
        <v>76</v>
      </c>
      <c r="BK123" s="104">
        <f t="shared" si="9"/>
        <v>0</v>
      </c>
      <c r="BL123" s="5" t="s">
        <v>230</v>
      </c>
      <c r="BM123" s="103" t="s">
        <v>86</v>
      </c>
    </row>
    <row r="124" spans="1:65" s="15" customFormat="1" ht="16.5" customHeight="1">
      <c r="A124" s="12"/>
      <c r="B124" s="13"/>
      <c r="C124" s="92" t="s">
        <v>83</v>
      </c>
      <c r="D124" s="92" t="s">
        <v>178</v>
      </c>
      <c r="E124" s="93" t="s">
        <v>1901</v>
      </c>
      <c r="F124" s="94" t="s">
        <v>1902</v>
      </c>
      <c r="G124" s="95" t="s">
        <v>259</v>
      </c>
      <c r="H124" s="96">
        <v>5</v>
      </c>
      <c r="I124" s="1">
        <v>0</v>
      </c>
      <c r="J124" s="97">
        <f t="shared" si="0"/>
        <v>0</v>
      </c>
      <c r="K124" s="94" t="s">
        <v>1898</v>
      </c>
      <c r="L124" s="13"/>
      <c r="M124" s="98" t="s">
        <v>1</v>
      </c>
      <c r="N124" s="99" t="s">
        <v>37</v>
      </c>
      <c r="O124" s="100"/>
      <c r="P124" s="101">
        <f t="shared" si="1"/>
        <v>0</v>
      </c>
      <c r="Q124" s="101">
        <v>0</v>
      </c>
      <c r="R124" s="101">
        <f t="shared" si="2"/>
        <v>0</v>
      </c>
      <c r="S124" s="101">
        <v>0</v>
      </c>
      <c r="T124" s="102">
        <f t="shared" si="3"/>
        <v>0</v>
      </c>
      <c r="U124" s="12"/>
      <c r="V124" s="12"/>
      <c r="W124" s="12"/>
      <c r="X124" s="12"/>
      <c r="Y124" s="12"/>
      <c r="Z124" s="12"/>
      <c r="AA124" s="12"/>
      <c r="AB124" s="12"/>
      <c r="AC124" s="12"/>
      <c r="AD124" s="12"/>
      <c r="AE124" s="12"/>
      <c r="AR124" s="103" t="s">
        <v>230</v>
      </c>
      <c r="AT124" s="103" t="s">
        <v>178</v>
      </c>
      <c r="AU124" s="103" t="s">
        <v>76</v>
      </c>
      <c r="AY124" s="5" t="s">
        <v>176</v>
      </c>
      <c r="BE124" s="104">
        <f t="shared" si="4"/>
        <v>0</v>
      </c>
      <c r="BF124" s="104">
        <f t="shared" si="5"/>
        <v>0</v>
      </c>
      <c r="BG124" s="104">
        <f t="shared" si="6"/>
        <v>0</v>
      </c>
      <c r="BH124" s="104">
        <f t="shared" si="7"/>
        <v>0</v>
      </c>
      <c r="BI124" s="104">
        <f t="shared" si="8"/>
        <v>0</v>
      </c>
      <c r="BJ124" s="5" t="s">
        <v>76</v>
      </c>
      <c r="BK124" s="104">
        <f t="shared" si="9"/>
        <v>0</v>
      </c>
      <c r="BL124" s="5" t="s">
        <v>230</v>
      </c>
      <c r="BM124" s="103" t="s">
        <v>92</v>
      </c>
    </row>
    <row r="125" spans="1:65" s="15" customFormat="1" ht="16.5" customHeight="1">
      <c r="A125" s="12"/>
      <c r="B125" s="13"/>
      <c r="C125" s="92" t="s">
        <v>86</v>
      </c>
      <c r="D125" s="92" t="s">
        <v>178</v>
      </c>
      <c r="E125" s="93" t="s">
        <v>1903</v>
      </c>
      <c r="F125" s="94" t="s">
        <v>1904</v>
      </c>
      <c r="G125" s="95" t="s">
        <v>259</v>
      </c>
      <c r="H125" s="96">
        <v>1</v>
      </c>
      <c r="I125" s="1">
        <v>0</v>
      </c>
      <c r="J125" s="97">
        <f t="shared" si="0"/>
        <v>0</v>
      </c>
      <c r="K125" s="94" t="s">
        <v>1898</v>
      </c>
      <c r="L125" s="13"/>
      <c r="M125" s="98" t="s">
        <v>1</v>
      </c>
      <c r="N125" s="99" t="s">
        <v>37</v>
      </c>
      <c r="O125" s="100"/>
      <c r="P125" s="101">
        <f t="shared" si="1"/>
        <v>0</v>
      </c>
      <c r="Q125" s="101">
        <v>0</v>
      </c>
      <c r="R125" s="101">
        <f t="shared" si="2"/>
        <v>0</v>
      </c>
      <c r="S125" s="101">
        <v>0</v>
      </c>
      <c r="T125" s="102">
        <f t="shared" si="3"/>
        <v>0</v>
      </c>
      <c r="U125" s="12"/>
      <c r="V125" s="12"/>
      <c r="W125" s="12"/>
      <c r="X125" s="12"/>
      <c r="Y125" s="12"/>
      <c r="Z125" s="12"/>
      <c r="AA125" s="12"/>
      <c r="AB125" s="12"/>
      <c r="AC125" s="12"/>
      <c r="AD125" s="12"/>
      <c r="AE125" s="12"/>
      <c r="AR125" s="103" t="s">
        <v>230</v>
      </c>
      <c r="AT125" s="103" t="s">
        <v>178</v>
      </c>
      <c r="AU125" s="103" t="s">
        <v>76</v>
      </c>
      <c r="AY125" s="5" t="s">
        <v>176</v>
      </c>
      <c r="BE125" s="104">
        <f t="shared" si="4"/>
        <v>0</v>
      </c>
      <c r="BF125" s="104">
        <f t="shared" si="5"/>
        <v>0</v>
      </c>
      <c r="BG125" s="104">
        <f t="shared" si="6"/>
        <v>0</v>
      </c>
      <c r="BH125" s="104">
        <f t="shared" si="7"/>
        <v>0</v>
      </c>
      <c r="BI125" s="104">
        <f t="shared" si="8"/>
        <v>0</v>
      </c>
      <c r="BJ125" s="5" t="s">
        <v>76</v>
      </c>
      <c r="BK125" s="104">
        <f t="shared" si="9"/>
        <v>0</v>
      </c>
      <c r="BL125" s="5" t="s">
        <v>230</v>
      </c>
      <c r="BM125" s="103" t="s">
        <v>98</v>
      </c>
    </row>
    <row r="126" spans="1:65" s="15" customFormat="1" ht="24.2" customHeight="1">
      <c r="A126" s="12"/>
      <c r="B126" s="13"/>
      <c r="C126" s="92" t="s">
        <v>89</v>
      </c>
      <c r="D126" s="92" t="s">
        <v>178</v>
      </c>
      <c r="E126" s="93" t="s">
        <v>1905</v>
      </c>
      <c r="F126" s="94" t="s">
        <v>1906</v>
      </c>
      <c r="G126" s="95" t="s">
        <v>259</v>
      </c>
      <c r="H126" s="96">
        <v>1</v>
      </c>
      <c r="I126" s="1">
        <v>0</v>
      </c>
      <c r="J126" s="97">
        <f t="shared" si="0"/>
        <v>0</v>
      </c>
      <c r="K126" s="94" t="s">
        <v>1898</v>
      </c>
      <c r="L126" s="13"/>
      <c r="M126" s="98" t="s">
        <v>1</v>
      </c>
      <c r="N126" s="99" t="s">
        <v>37</v>
      </c>
      <c r="O126" s="100"/>
      <c r="P126" s="101">
        <f t="shared" si="1"/>
        <v>0</v>
      </c>
      <c r="Q126" s="101">
        <v>0</v>
      </c>
      <c r="R126" s="101">
        <f t="shared" si="2"/>
        <v>0</v>
      </c>
      <c r="S126" s="101">
        <v>0</v>
      </c>
      <c r="T126" s="102">
        <f t="shared" si="3"/>
        <v>0</v>
      </c>
      <c r="U126" s="12"/>
      <c r="V126" s="12"/>
      <c r="W126" s="12"/>
      <c r="X126" s="12"/>
      <c r="Y126" s="12"/>
      <c r="Z126" s="12"/>
      <c r="AA126" s="12"/>
      <c r="AB126" s="12"/>
      <c r="AC126" s="12"/>
      <c r="AD126" s="12"/>
      <c r="AE126" s="12"/>
      <c r="AR126" s="103" t="s">
        <v>230</v>
      </c>
      <c r="AT126" s="103" t="s">
        <v>178</v>
      </c>
      <c r="AU126" s="103" t="s">
        <v>76</v>
      </c>
      <c r="AY126" s="5" t="s">
        <v>176</v>
      </c>
      <c r="BE126" s="104">
        <f t="shared" si="4"/>
        <v>0</v>
      </c>
      <c r="BF126" s="104">
        <f t="shared" si="5"/>
        <v>0</v>
      </c>
      <c r="BG126" s="104">
        <f t="shared" si="6"/>
        <v>0</v>
      </c>
      <c r="BH126" s="104">
        <f t="shared" si="7"/>
        <v>0</v>
      </c>
      <c r="BI126" s="104">
        <f t="shared" si="8"/>
        <v>0</v>
      </c>
      <c r="BJ126" s="5" t="s">
        <v>76</v>
      </c>
      <c r="BK126" s="104">
        <f t="shared" si="9"/>
        <v>0</v>
      </c>
      <c r="BL126" s="5" t="s">
        <v>230</v>
      </c>
      <c r="BM126" s="103" t="s">
        <v>129</v>
      </c>
    </row>
    <row r="127" spans="1:65" s="15" customFormat="1" ht="16.5" customHeight="1">
      <c r="A127" s="12"/>
      <c r="B127" s="13"/>
      <c r="C127" s="92" t="s">
        <v>92</v>
      </c>
      <c r="D127" s="92" t="s">
        <v>178</v>
      </c>
      <c r="E127" s="93" t="s">
        <v>1907</v>
      </c>
      <c r="F127" s="94" t="s">
        <v>1908</v>
      </c>
      <c r="G127" s="95" t="s">
        <v>259</v>
      </c>
      <c r="H127" s="96">
        <v>2</v>
      </c>
      <c r="I127" s="1">
        <v>0</v>
      </c>
      <c r="J127" s="97">
        <f t="shared" si="0"/>
        <v>0</v>
      </c>
      <c r="K127" s="94" t="s">
        <v>1898</v>
      </c>
      <c r="L127" s="13"/>
      <c r="M127" s="98" t="s">
        <v>1</v>
      </c>
      <c r="N127" s="99" t="s">
        <v>37</v>
      </c>
      <c r="O127" s="100"/>
      <c r="P127" s="101">
        <f t="shared" si="1"/>
        <v>0</v>
      </c>
      <c r="Q127" s="101">
        <v>0</v>
      </c>
      <c r="R127" s="101">
        <f t="shared" si="2"/>
        <v>0</v>
      </c>
      <c r="S127" s="101">
        <v>0</v>
      </c>
      <c r="T127" s="102">
        <f t="shared" si="3"/>
        <v>0</v>
      </c>
      <c r="U127" s="12"/>
      <c r="V127" s="12"/>
      <c r="W127" s="12"/>
      <c r="X127" s="12"/>
      <c r="Y127" s="12"/>
      <c r="Z127" s="12"/>
      <c r="AA127" s="12"/>
      <c r="AB127" s="12"/>
      <c r="AC127" s="12"/>
      <c r="AD127" s="12"/>
      <c r="AE127" s="12"/>
      <c r="AR127" s="103" t="s">
        <v>230</v>
      </c>
      <c r="AT127" s="103" t="s">
        <v>178</v>
      </c>
      <c r="AU127" s="103" t="s">
        <v>76</v>
      </c>
      <c r="AY127" s="5" t="s">
        <v>176</v>
      </c>
      <c r="BE127" s="104">
        <f t="shared" si="4"/>
        <v>0</v>
      </c>
      <c r="BF127" s="104">
        <f t="shared" si="5"/>
        <v>0</v>
      </c>
      <c r="BG127" s="104">
        <f t="shared" si="6"/>
        <v>0</v>
      </c>
      <c r="BH127" s="104">
        <f t="shared" si="7"/>
        <v>0</v>
      </c>
      <c r="BI127" s="104">
        <f t="shared" si="8"/>
        <v>0</v>
      </c>
      <c r="BJ127" s="5" t="s">
        <v>76</v>
      </c>
      <c r="BK127" s="104">
        <f t="shared" si="9"/>
        <v>0</v>
      </c>
      <c r="BL127" s="5" t="s">
        <v>230</v>
      </c>
      <c r="BM127" s="103" t="s">
        <v>211</v>
      </c>
    </row>
    <row r="128" spans="1:65" s="15" customFormat="1" ht="24.2" customHeight="1">
      <c r="A128" s="12"/>
      <c r="B128" s="13"/>
      <c r="C128" s="92" t="s">
        <v>95</v>
      </c>
      <c r="D128" s="92" t="s">
        <v>178</v>
      </c>
      <c r="E128" s="93" t="s">
        <v>1909</v>
      </c>
      <c r="F128" s="94" t="s">
        <v>1910</v>
      </c>
      <c r="G128" s="95" t="s">
        <v>259</v>
      </c>
      <c r="H128" s="96">
        <v>1</v>
      </c>
      <c r="I128" s="1">
        <v>0</v>
      </c>
      <c r="J128" s="97">
        <f t="shared" si="0"/>
        <v>0</v>
      </c>
      <c r="K128" s="94" t="s">
        <v>1898</v>
      </c>
      <c r="L128" s="13"/>
      <c r="M128" s="98" t="s">
        <v>1</v>
      </c>
      <c r="N128" s="99" t="s">
        <v>37</v>
      </c>
      <c r="O128" s="100"/>
      <c r="P128" s="101">
        <f t="shared" si="1"/>
        <v>0</v>
      </c>
      <c r="Q128" s="101">
        <v>0</v>
      </c>
      <c r="R128" s="101">
        <f t="shared" si="2"/>
        <v>0</v>
      </c>
      <c r="S128" s="101">
        <v>0</v>
      </c>
      <c r="T128" s="102">
        <f t="shared" si="3"/>
        <v>0</v>
      </c>
      <c r="U128" s="12"/>
      <c r="V128" s="12"/>
      <c r="W128" s="12"/>
      <c r="X128" s="12"/>
      <c r="Y128" s="12"/>
      <c r="Z128" s="12"/>
      <c r="AA128" s="12"/>
      <c r="AB128" s="12"/>
      <c r="AC128" s="12"/>
      <c r="AD128" s="12"/>
      <c r="AE128" s="12"/>
      <c r="AR128" s="103" t="s">
        <v>230</v>
      </c>
      <c r="AT128" s="103" t="s">
        <v>178</v>
      </c>
      <c r="AU128" s="103" t="s">
        <v>76</v>
      </c>
      <c r="AY128" s="5" t="s">
        <v>176</v>
      </c>
      <c r="BE128" s="104">
        <f t="shared" si="4"/>
        <v>0</v>
      </c>
      <c r="BF128" s="104">
        <f t="shared" si="5"/>
        <v>0</v>
      </c>
      <c r="BG128" s="104">
        <f t="shared" si="6"/>
        <v>0</v>
      </c>
      <c r="BH128" s="104">
        <f t="shared" si="7"/>
        <v>0</v>
      </c>
      <c r="BI128" s="104">
        <f t="shared" si="8"/>
        <v>0</v>
      </c>
      <c r="BJ128" s="5" t="s">
        <v>76</v>
      </c>
      <c r="BK128" s="104">
        <f t="shared" si="9"/>
        <v>0</v>
      </c>
      <c r="BL128" s="5" t="s">
        <v>230</v>
      </c>
      <c r="BM128" s="103" t="s">
        <v>222</v>
      </c>
    </row>
    <row r="129" spans="1:65" s="15" customFormat="1" ht="24.2" customHeight="1">
      <c r="A129" s="12"/>
      <c r="B129" s="13"/>
      <c r="C129" s="92" t="s">
        <v>98</v>
      </c>
      <c r="D129" s="92" t="s">
        <v>178</v>
      </c>
      <c r="E129" s="93" t="s">
        <v>1911</v>
      </c>
      <c r="F129" s="94" t="s">
        <v>1912</v>
      </c>
      <c r="G129" s="95" t="s">
        <v>259</v>
      </c>
      <c r="H129" s="96">
        <v>2</v>
      </c>
      <c r="I129" s="1">
        <v>0</v>
      </c>
      <c r="J129" s="97">
        <f t="shared" si="0"/>
        <v>0</v>
      </c>
      <c r="K129" s="94" t="s">
        <v>1898</v>
      </c>
      <c r="L129" s="13"/>
      <c r="M129" s="98" t="s">
        <v>1</v>
      </c>
      <c r="N129" s="99" t="s">
        <v>37</v>
      </c>
      <c r="O129" s="100"/>
      <c r="P129" s="101">
        <f t="shared" si="1"/>
        <v>0</v>
      </c>
      <c r="Q129" s="101">
        <v>0</v>
      </c>
      <c r="R129" s="101">
        <f t="shared" si="2"/>
        <v>0</v>
      </c>
      <c r="S129" s="101">
        <v>0</v>
      </c>
      <c r="T129" s="102">
        <f t="shared" si="3"/>
        <v>0</v>
      </c>
      <c r="U129" s="12"/>
      <c r="V129" s="12"/>
      <c r="W129" s="12"/>
      <c r="X129" s="12"/>
      <c r="Y129" s="12"/>
      <c r="Z129" s="12"/>
      <c r="AA129" s="12"/>
      <c r="AB129" s="12"/>
      <c r="AC129" s="12"/>
      <c r="AD129" s="12"/>
      <c r="AE129" s="12"/>
      <c r="AR129" s="103" t="s">
        <v>230</v>
      </c>
      <c r="AT129" s="103" t="s">
        <v>178</v>
      </c>
      <c r="AU129" s="103" t="s">
        <v>76</v>
      </c>
      <c r="AY129" s="5" t="s">
        <v>176</v>
      </c>
      <c r="BE129" s="104">
        <f t="shared" si="4"/>
        <v>0</v>
      </c>
      <c r="BF129" s="104">
        <f t="shared" si="5"/>
        <v>0</v>
      </c>
      <c r="BG129" s="104">
        <f t="shared" si="6"/>
        <v>0</v>
      </c>
      <c r="BH129" s="104">
        <f t="shared" si="7"/>
        <v>0</v>
      </c>
      <c r="BI129" s="104">
        <f t="shared" si="8"/>
        <v>0</v>
      </c>
      <c r="BJ129" s="5" t="s">
        <v>76</v>
      </c>
      <c r="BK129" s="104">
        <f t="shared" si="9"/>
        <v>0</v>
      </c>
      <c r="BL129" s="5" t="s">
        <v>230</v>
      </c>
      <c r="BM129" s="103" t="s">
        <v>230</v>
      </c>
    </row>
    <row r="130" spans="1:65" s="15" customFormat="1" ht="16.5" customHeight="1">
      <c r="A130" s="12"/>
      <c r="B130" s="13"/>
      <c r="C130" s="92" t="s">
        <v>126</v>
      </c>
      <c r="D130" s="92" t="s">
        <v>178</v>
      </c>
      <c r="E130" s="93" t="s">
        <v>1913</v>
      </c>
      <c r="F130" s="94" t="s">
        <v>1914</v>
      </c>
      <c r="G130" s="95" t="s">
        <v>259</v>
      </c>
      <c r="H130" s="96">
        <v>3</v>
      </c>
      <c r="I130" s="1">
        <v>0</v>
      </c>
      <c r="J130" s="97">
        <f t="shared" si="0"/>
        <v>0</v>
      </c>
      <c r="K130" s="94" t="s">
        <v>1898</v>
      </c>
      <c r="L130" s="13"/>
      <c r="M130" s="98" t="s">
        <v>1</v>
      </c>
      <c r="N130" s="99" t="s">
        <v>37</v>
      </c>
      <c r="O130" s="100"/>
      <c r="P130" s="101">
        <f t="shared" si="1"/>
        <v>0</v>
      </c>
      <c r="Q130" s="101">
        <v>0</v>
      </c>
      <c r="R130" s="101">
        <f t="shared" si="2"/>
        <v>0</v>
      </c>
      <c r="S130" s="101">
        <v>0</v>
      </c>
      <c r="T130" s="102">
        <f t="shared" si="3"/>
        <v>0</v>
      </c>
      <c r="U130" s="12"/>
      <c r="V130" s="12"/>
      <c r="W130" s="12"/>
      <c r="X130" s="12"/>
      <c r="Y130" s="12"/>
      <c r="Z130" s="12"/>
      <c r="AA130" s="12"/>
      <c r="AB130" s="12"/>
      <c r="AC130" s="12"/>
      <c r="AD130" s="12"/>
      <c r="AE130" s="12"/>
      <c r="AR130" s="103" t="s">
        <v>230</v>
      </c>
      <c r="AT130" s="103" t="s">
        <v>178</v>
      </c>
      <c r="AU130" s="103" t="s">
        <v>76</v>
      </c>
      <c r="AY130" s="5" t="s">
        <v>176</v>
      </c>
      <c r="BE130" s="104">
        <f t="shared" si="4"/>
        <v>0</v>
      </c>
      <c r="BF130" s="104">
        <f t="shared" si="5"/>
        <v>0</v>
      </c>
      <c r="BG130" s="104">
        <f t="shared" si="6"/>
        <v>0</v>
      </c>
      <c r="BH130" s="104">
        <f t="shared" si="7"/>
        <v>0</v>
      </c>
      <c r="BI130" s="104">
        <f t="shared" si="8"/>
        <v>0</v>
      </c>
      <c r="BJ130" s="5" t="s">
        <v>76</v>
      </c>
      <c r="BK130" s="104">
        <f t="shared" si="9"/>
        <v>0</v>
      </c>
      <c r="BL130" s="5" t="s">
        <v>230</v>
      </c>
      <c r="BM130" s="103" t="s">
        <v>245</v>
      </c>
    </row>
    <row r="131" spans="1:65" s="15" customFormat="1" ht="16.5" customHeight="1">
      <c r="A131" s="12"/>
      <c r="B131" s="13"/>
      <c r="C131" s="92" t="s">
        <v>129</v>
      </c>
      <c r="D131" s="92" t="s">
        <v>178</v>
      </c>
      <c r="E131" s="93" t="s">
        <v>1915</v>
      </c>
      <c r="F131" s="94" t="s">
        <v>1916</v>
      </c>
      <c r="G131" s="95" t="s">
        <v>259</v>
      </c>
      <c r="H131" s="96">
        <v>2</v>
      </c>
      <c r="I131" s="1">
        <v>0</v>
      </c>
      <c r="J131" s="97">
        <f t="shared" si="0"/>
        <v>0</v>
      </c>
      <c r="K131" s="94" t="s">
        <v>1898</v>
      </c>
      <c r="L131" s="13"/>
      <c r="M131" s="98" t="s">
        <v>1</v>
      </c>
      <c r="N131" s="99" t="s">
        <v>37</v>
      </c>
      <c r="O131" s="100"/>
      <c r="P131" s="101">
        <f t="shared" si="1"/>
        <v>0</v>
      </c>
      <c r="Q131" s="101">
        <v>0</v>
      </c>
      <c r="R131" s="101">
        <f t="shared" si="2"/>
        <v>0</v>
      </c>
      <c r="S131" s="101">
        <v>0</v>
      </c>
      <c r="T131" s="102">
        <f t="shared" si="3"/>
        <v>0</v>
      </c>
      <c r="U131" s="12"/>
      <c r="V131" s="12"/>
      <c r="W131" s="12"/>
      <c r="X131" s="12"/>
      <c r="Y131" s="12"/>
      <c r="Z131" s="12"/>
      <c r="AA131" s="12"/>
      <c r="AB131" s="12"/>
      <c r="AC131" s="12"/>
      <c r="AD131" s="12"/>
      <c r="AE131" s="12"/>
      <c r="AR131" s="103" t="s">
        <v>230</v>
      </c>
      <c r="AT131" s="103" t="s">
        <v>178</v>
      </c>
      <c r="AU131" s="103" t="s">
        <v>76</v>
      </c>
      <c r="AY131" s="5" t="s">
        <v>176</v>
      </c>
      <c r="BE131" s="104">
        <f t="shared" si="4"/>
        <v>0</v>
      </c>
      <c r="BF131" s="104">
        <f t="shared" si="5"/>
        <v>0</v>
      </c>
      <c r="BG131" s="104">
        <f t="shared" si="6"/>
        <v>0</v>
      </c>
      <c r="BH131" s="104">
        <f t="shared" si="7"/>
        <v>0</v>
      </c>
      <c r="BI131" s="104">
        <f t="shared" si="8"/>
        <v>0</v>
      </c>
      <c r="BJ131" s="5" t="s">
        <v>76</v>
      </c>
      <c r="BK131" s="104">
        <f t="shared" si="9"/>
        <v>0</v>
      </c>
      <c r="BL131" s="5" t="s">
        <v>230</v>
      </c>
      <c r="BM131" s="103" t="s">
        <v>252</v>
      </c>
    </row>
    <row r="132" spans="1:65" s="15" customFormat="1" ht="16.5" customHeight="1">
      <c r="A132" s="12"/>
      <c r="B132" s="13"/>
      <c r="C132" s="92" t="s">
        <v>256</v>
      </c>
      <c r="D132" s="92" t="s">
        <v>178</v>
      </c>
      <c r="E132" s="93" t="s">
        <v>1917</v>
      </c>
      <c r="F132" s="94" t="s">
        <v>1918</v>
      </c>
      <c r="G132" s="95" t="s">
        <v>328</v>
      </c>
      <c r="H132" s="96">
        <v>40</v>
      </c>
      <c r="I132" s="1">
        <v>0</v>
      </c>
      <c r="J132" s="97">
        <f t="shared" si="0"/>
        <v>0</v>
      </c>
      <c r="K132" s="94" t="s">
        <v>1898</v>
      </c>
      <c r="L132" s="13"/>
      <c r="M132" s="98" t="s">
        <v>1</v>
      </c>
      <c r="N132" s="99" t="s">
        <v>37</v>
      </c>
      <c r="O132" s="100"/>
      <c r="P132" s="101">
        <f t="shared" si="1"/>
        <v>0</v>
      </c>
      <c r="Q132" s="101">
        <v>0</v>
      </c>
      <c r="R132" s="101">
        <f t="shared" si="2"/>
        <v>0</v>
      </c>
      <c r="S132" s="101">
        <v>0</v>
      </c>
      <c r="T132" s="102">
        <f t="shared" si="3"/>
        <v>0</v>
      </c>
      <c r="U132" s="12"/>
      <c r="V132" s="12"/>
      <c r="W132" s="12"/>
      <c r="X132" s="12"/>
      <c r="Y132" s="12"/>
      <c r="Z132" s="12"/>
      <c r="AA132" s="12"/>
      <c r="AB132" s="12"/>
      <c r="AC132" s="12"/>
      <c r="AD132" s="12"/>
      <c r="AE132" s="12"/>
      <c r="AR132" s="103" t="s">
        <v>230</v>
      </c>
      <c r="AT132" s="103" t="s">
        <v>178</v>
      </c>
      <c r="AU132" s="103" t="s">
        <v>76</v>
      </c>
      <c r="AY132" s="5" t="s">
        <v>176</v>
      </c>
      <c r="BE132" s="104">
        <f t="shared" si="4"/>
        <v>0</v>
      </c>
      <c r="BF132" s="104">
        <f t="shared" si="5"/>
        <v>0</v>
      </c>
      <c r="BG132" s="104">
        <f t="shared" si="6"/>
        <v>0</v>
      </c>
      <c r="BH132" s="104">
        <f t="shared" si="7"/>
        <v>0</v>
      </c>
      <c r="BI132" s="104">
        <f t="shared" si="8"/>
        <v>0</v>
      </c>
      <c r="BJ132" s="5" t="s">
        <v>76</v>
      </c>
      <c r="BK132" s="104">
        <f t="shared" si="9"/>
        <v>0</v>
      </c>
      <c r="BL132" s="5" t="s">
        <v>230</v>
      </c>
      <c r="BM132" s="103" t="s">
        <v>260</v>
      </c>
    </row>
    <row r="133" spans="1:65" s="15" customFormat="1" ht="16.5" customHeight="1">
      <c r="A133" s="12"/>
      <c r="B133" s="13"/>
      <c r="C133" s="92" t="s">
        <v>211</v>
      </c>
      <c r="D133" s="92" t="s">
        <v>178</v>
      </c>
      <c r="E133" s="93" t="s">
        <v>1919</v>
      </c>
      <c r="F133" s="94" t="s">
        <v>1920</v>
      </c>
      <c r="G133" s="95" t="s">
        <v>328</v>
      </c>
      <c r="H133" s="96">
        <v>10</v>
      </c>
      <c r="I133" s="1">
        <v>0</v>
      </c>
      <c r="J133" s="97">
        <f t="shared" si="0"/>
        <v>0</v>
      </c>
      <c r="K133" s="94" t="s">
        <v>1898</v>
      </c>
      <c r="L133" s="13"/>
      <c r="M133" s="98" t="s">
        <v>1</v>
      </c>
      <c r="N133" s="99"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230</v>
      </c>
      <c r="AT133" s="103" t="s">
        <v>178</v>
      </c>
      <c r="AU133" s="103" t="s">
        <v>76</v>
      </c>
      <c r="AY133" s="5" t="s">
        <v>176</v>
      </c>
      <c r="BE133" s="104">
        <f t="shared" si="4"/>
        <v>0</v>
      </c>
      <c r="BF133" s="104">
        <f t="shared" si="5"/>
        <v>0</v>
      </c>
      <c r="BG133" s="104">
        <f t="shared" si="6"/>
        <v>0</v>
      </c>
      <c r="BH133" s="104">
        <f t="shared" si="7"/>
        <v>0</v>
      </c>
      <c r="BI133" s="104">
        <f t="shared" si="8"/>
        <v>0</v>
      </c>
      <c r="BJ133" s="5" t="s">
        <v>76</v>
      </c>
      <c r="BK133" s="104">
        <f t="shared" si="9"/>
        <v>0</v>
      </c>
      <c r="BL133" s="5" t="s">
        <v>230</v>
      </c>
      <c r="BM133" s="103" t="s">
        <v>268</v>
      </c>
    </row>
    <row r="134" spans="1:65" s="15" customFormat="1" ht="21.75" customHeight="1">
      <c r="A134" s="12"/>
      <c r="B134" s="13"/>
      <c r="C134" s="92" t="s">
        <v>264</v>
      </c>
      <c r="D134" s="92" t="s">
        <v>178</v>
      </c>
      <c r="E134" s="93" t="s">
        <v>1921</v>
      </c>
      <c r="F134" s="94" t="s">
        <v>1922</v>
      </c>
      <c r="G134" s="95" t="s">
        <v>221</v>
      </c>
      <c r="H134" s="96">
        <v>0.057</v>
      </c>
      <c r="I134" s="1">
        <v>0</v>
      </c>
      <c r="J134" s="97">
        <f t="shared" si="0"/>
        <v>0</v>
      </c>
      <c r="K134" s="94" t="s">
        <v>1898</v>
      </c>
      <c r="L134" s="13"/>
      <c r="M134" s="98" t="s">
        <v>1</v>
      </c>
      <c r="N134" s="99"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230</v>
      </c>
      <c r="AT134" s="103" t="s">
        <v>178</v>
      </c>
      <c r="AU134" s="103" t="s">
        <v>76</v>
      </c>
      <c r="AY134" s="5" t="s">
        <v>176</v>
      </c>
      <c r="BE134" s="104">
        <f t="shared" si="4"/>
        <v>0</v>
      </c>
      <c r="BF134" s="104">
        <f t="shared" si="5"/>
        <v>0</v>
      </c>
      <c r="BG134" s="104">
        <f t="shared" si="6"/>
        <v>0</v>
      </c>
      <c r="BH134" s="104">
        <f t="shared" si="7"/>
        <v>0</v>
      </c>
      <c r="BI134" s="104">
        <f t="shared" si="8"/>
        <v>0</v>
      </c>
      <c r="BJ134" s="5" t="s">
        <v>76</v>
      </c>
      <c r="BK134" s="104">
        <f t="shared" si="9"/>
        <v>0</v>
      </c>
      <c r="BL134" s="5" t="s">
        <v>230</v>
      </c>
      <c r="BM134" s="103" t="s">
        <v>272</v>
      </c>
    </row>
    <row r="135" spans="2:63" s="79" customFormat="1" ht="26.1" customHeight="1">
      <c r="B135" s="80"/>
      <c r="D135" s="81" t="s">
        <v>71</v>
      </c>
      <c r="E135" s="82" t="s">
        <v>1923</v>
      </c>
      <c r="F135" s="82" t="s">
        <v>1924</v>
      </c>
      <c r="J135" s="83">
        <f>BK135</f>
        <v>0</v>
      </c>
      <c r="L135" s="80"/>
      <c r="M135" s="84"/>
      <c r="N135" s="85"/>
      <c r="O135" s="85"/>
      <c r="P135" s="86">
        <f>SUM(P136:P151)</f>
        <v>0</v>
      </c>
      <c r="Q135" s="85"/>
      <c r="R135" s="86">
        <f>SUM(R136:R151)</f>
        <v>0</v>
      </c>
      <c r="S135" s="85"/>
      <c r="T135" s="87">
        <f>SUM(T136:T151)</f>
        <v>0</v>
      </c>
      <c r="AR135" s="81" t="s">
        <v>80</v>
      </c>
      <c r="AT135" s="88" t="s">
        <v>71</v>
      </c>
      <c r="AU135" s="88" t="s">
        <v>72</v>
      </c>
      <c r="AY135" s="81" t="s">
        <v>176</v>
      </c>
      <c r="BK135" s="89">
        <f>SUM(BK136:BK151)</f>
        <v>0</v>
      </c>
    </row>
    <row r="136" spans="1:65" s="15" customFormat="1" ht="21.75" customHeight="1">
      <c r="A136" s="12"/>
      <c r="B136" s="13"/>
      <c r="C136" s="92" t="s">
        <v>222</v>
      </c>
      <c r="D136" s="92" t="s">
        <v>178</v>
      </c>
      <c r="E136" s="93" t="s">
        <v>1925</v>
      </c>
      <c r="F136" s="94" t="s">
        <v>1926</v>
      </c>
      <c r="G136" s="95" t="s">
        <v>328</v>
      </c>
      <c r="H136" s="96">
        <v>2</v>
      </c>
      <c r="I136" s="1">
        <v>0</v>
      </c>
      <c r="J136" s="97">
        <f aca="true" t="shared" si="10" ref="J136:J151">ROUND(I136*H136,2)</f>
        <v>0</v>
      </c>
      <c r="K136" s="94" t="s">
        <v>1898</v>
      </c>
      <c r="L136" s="13"/>
      <c r="M136" s="98" t="s">
        <v>1</v>
      </c>
      <c r="N136" s="99" t="s">
        <v>37</v>
      </c>
      <c r="O136" s="100"/>
      <c r="P136" s="101">
        <f aca="true" t="shared" si="11" ref="P136:P151">O136*H136</f>
        <v>0</v>
      </c>
      <c r="Q136" s="101">
        <v>0</v>
      </c>
      <c r="R136" s="101">
        <f aca="true" t="shared" si="12" ref="R136:R151">Q136*H136</f>
        <v>0</v>
      </c>
      <c r="S136" s="101">
        <v>0</v>
      </c>
      <c r="T136" s="102">
        <f aca="true" t="shared" si="13" ref="T136:T151">S136*H136</f>
        <v>0</v>
      </c>
      <c r="U136" s="12"/>
      <c r="V136" s="12"/>
      <c r="W136" s="12"/>
      <c r="X136" s="12"/>
      <c r="Y136" s="12"/>
      <c r="Z136" s="12"/>
      <c r="AA136" s="12"/>
      <c r="AB136" s="12"/>
      <c r="AC136" s="12"/>
      <c r="AD136" s="12"/>
      <c r="AE136" s="12"/>
      <c r="AR136" s="103" t="s">
        <v>230</v>
      </c>
      <c r="AT136" s="103" t="s">
        <v>178</v>
      </c>
      <c r="AU136" s="103" t="s">
        <v>76</v>
      </c>
      <c r="AY136" s="5" t="s">
        <v>176</v>
      </c>
      <c r="BE136" s="104">
        <f aca="true" t="shared" si="14" ref="BE136:BE151">IF(N136="základní",J136,0)</f>
        <v>0</v>
      </c>
      <c r="BF136" s="104">
        <f aca="true" t="shared" si="15" ref="BF136:BF151">IF(N136="snížená",J136,0)</f>
        <v>0</v>
      </c>
      <c r="BG136" s="104">
        <f aca="true" t="shared" si="16" ref="BG136:BG151">IF(N136="zákl. přenesená",J136,0)</f>
        <v>0</v>
      </c>
      <c r="BH136" s="104">
        <f aca="true" t="shared" si="17" ref="BH136:BH151">IF(N136="sníž. přenesená",J136,0)</f>
        <v>0</v>
      </c>
      <c r="BI136" s="104">
        <f aca="true" t="shared" si="18" ref="BI136:BI151">IF(N136="nulová",J136,0)</f>
        <v>0</v>
      </c>
      <c r="BJ136" s="5" t="s">
        <v>76</v>
      </c>
      <c r="BK136" s="104">
        <f aca="true" t="shared" si="19" ref="BK136:BK151">ROUND(I136*H136,2)</f>
        <v>0</v>
      </c>
      <c r="BL136" s="5" t="s">
        <v>230</v>
      </c>
      <c r="BM136" s="103" t="s">
        <v>278</v>
      </c>
    </row>
    <row r="137" spans="1:65" s="15" customFormat="1" ht="21.75" customHeight="1">
      <c r="A137" s="12"/>
      <c r="B137" s="13"/>
      <c r="C137" s="92" t="s">
        <v>8</v>
      </c>
      <c r="D137" s="92" t="s">
        <v>178</v>
      </c>
      <c r="E137" s="93" t="s">
        <v>1927</v>
      </c>
      <c r="F137" s="94" t="s">
        <v>1928</v>
      </c>
      <c r="G137" s="95" t="s">
        <v>328</v>
      </c>
      <c r="H137" s="96">
        <v>20</v>
      </c>
      <c r="I137" s="1">
        <v>0</v>
      </c>
      <c r="J137" s="97">
        <f t="shared" si="10"/>
        <v>0</v>
      </c>
      <c r="K137" s="94" t="s">
        <v>1898</v>
      </c>
      <c r="L137" s="13"/>
      <c r="M137" s="98" t="s">
        <v>1</v>
      </c>
      <c r="N137" s="99" t="s">
        <v>37</v>
      </c>
      <c r="O137" s="100"/>
      <c r="P137" s="101">
        <f t="shared" si="11"/>
        <v>0</v>
      </c>
      <c r="Q137" s="101">
        <v>0</v>
      </c>
      <c r="R137" s="101">
        <f t="shared" si="12"/>
        <v>0</v>
      </c>
      <c r="S137" s="101">
        <v>0</v>
      </c>
      <c r="T137" s="102">
        <f t="shared" si="13"/>
        <v>0</v>
      </c>
      <c r="U137" s="12"/>
      <c r="V137" s="12"/>
      <c r="W137" s="12"/>
      <c r="X137" s="12"/>
      <c r="Y137" s="12"/>
      <c r="Z137" s="12"/>
      <c r="AA137" s="12"/>
      <c r="AB137" s="12"/>
      <c r="AC137" s="12"/>
      <c r="AD137" s="12"/>
      <c r="AE137" s="12"/>
      <c r="AR137" s="103" t="s">
        <v>230</v>
      </c>
      <c r="AT137" s="103" t="s">
        <v>178</v>
      </c>
      <c r="AU137" s="103" t="s">
        <v>76</v>
      </c>
      <c r="AY137" s="5" t="s">
        <v>176</v>
      </c>
      <c r="BE137" s="104">
        <f t="shared" si="14"/>
        <v>0</v>
      </c>
      <c r="BF137" s="104">
        <f t="shared" si="15"/>
        <v>0</v>
      </c>
      <c r="BG137" s="104">
        <f t="shared" si="16"/>
        <v>0</v>
      </c>
      <c r="BH137" s="104">
        <f t="shared" si="17"/>
        <v>0</v>
      </c>
      <c r="BI137" s="104">
        <f t="shared" si="18"/>
        <v>0</v>
      </c>
      <c r="BJ137" s="5" t="s">
        <v>76</v>
      </c>
      <c r="BK137" s="104">
        <f t="shared" si="19"/>
        <v>0</v>
      </c>
      <c r="BL137" s="5" t="s">
        <v>230</v>
      </c>
      <c r="BM137" s="103" t="s">
        <v>284</v>
      </c>
    </row>
    <row r="138" spans="1:65" s="15" customFormat="1" ht="21.75" customHeight="1">
      <c r="A138" s="12"/>
      <c r="B138" s="13"/>
      <c r="C138" s="92" t="s">
        <v>230</v>
      </c>
      <c r="D138" s="92" t="s">
        <v>178</v>
      </c>
      <c r="E138" s="93" t="s">
        <v>1929</v>
      </c>
      <c r="F138" s="94" t="s">
        <v>1930</v>
      </c>
      <c r="G138" s="95" t="s">
        <v>328</v>
      </c>
      <c r="H138" s="96">
        <v>18</v>
      </c>
      <c r="I138" s="1">
        <v>0</v>
      </c>
      <c r="J138" s="97">
        <f t="shared" si="10"/>
        <v>0</v>
      </c>
      <c r="K138" s="94" t="s">
        <v>1898</v>
      </c>
      <c r="L138" s="13"/>
      <c r="M138" s="98" t="s">
        <v>1</v>
      </c>
      <c r="N138" s="99" t="s">
        <v>37</v>
      </c>
      <c r="O138" s="100"/>
      <c r="P138" s="101">
        <f t="shared" si="11"/>
        <v>0</v>
      </c>
      <c r="Q138" s="101">
        <v>0</v>
      </c>
      <c r="R138" s="101">
        <f t="shared" si="12"/>
        <v>0</v>
      </c>
      <c r="S138" s="101">
        <v>0</v>
      </c>
      <c r="T138" s="102">
        <f t="shared" si="13"/>
        <v>0</v>
      </c>
      <c r="U138" s="12"/>
      <c r="V138" s="12"/>
      <c r="W138" s="12"/>
      <c r="X138" s="12"/>
      <c r="Y138" s="12"/>
      <c r="Z138" s="12"/>
      <c r="AA138" s="12"/>
      <c r="AB138" s="12"/>
      <c r="AC138" s="12"/>
      <c r="AD138" s="12"/>
      <c r="AE138" s="12"/>
      <c r="AR138" s="103" t="s">
        <v>230</v>
      </c>
      <c r="AT138" s="103" t="s">
        <v>178</v>
      </c>
      <c r="AU138" s="103" t="s">
        <v>76</v>
      </c>
      <c r="AY138" s="5" t="s">
        <v>176</v>
      </c>
      <c r="BE138" s="104">
        <f t="shared" si="14"/>
        <v>0</v>
      </c>
      <c r="BF138" s="104">
        <f t="shared" si="15"/>
        <v>0</v>
      </c>
      <c r="BG138" s="104">
        <f t="shared" si="16"/>
        <v>0</v>
      </c>
      <c r="BH138" s="104">
        <f t="shared" si="17"/>
        <v>0</v>
      </c>
      <c r="BI138" s="104">
        <f t="shared" si="18"/>
        <v>0</v>
      </c>
      <c r="BJ138" s="5" t="s">
        <v>76</v>
      </c>
      <c r="BK138" s="104">
        <f t="shared" si="19"/>
        <v>0</v>
      </c>
      <c r="BL138" s="5" t="s">
        <v>230</v>
      </c>
      <c r="BM138" s="103" t="s">
        <v>304</v>
      </c>
    </row>
    <row r="139" spans="1:65" s="15" customFormat="1" ht="16.5" customHeight="1">
      <c r="A139" s="12"/>
      <c r="B139" s="13"/>
      <c r="C139" s="92" t="s">
        <v>307</v>
      </c>
      <c r="D139" s="92" t="s">
        <v>178</v>
      </c>
      <c r="E139" s="93" t="s">
        <v>1931</v>
      </c>
      <c r="F139" s="94" t="s">
        <v>1932</v>
      </c>
      <c r="G139" s="95" t="s">
        <v>259</v>
      </c>
      <c r="H139" s="96">
        <v>3</v>
      </c>
      <c r="I139" s="1">
        <v>0</v>
      </c>
      <c r="J139" s="97">
        <f t="shared" si="10"/>
        <v>0</v>
      </c>
      <c r="K139" s="94" t="s">
        <v>1898</v>
      </c>
      <c r="L139" s="13"/>
      <c r="M139" s="98" t="s">
        <v>1</v>
      </c>
      <c r="N139" s="99" t="s">
        <v>37</v>
      </c>
      <c r="O139" s="100"/>
      <c r="P139" s="101">
        <f t="shared" si="11"/>
        <v>0</v>
      </c>
      <c r="Q139" s="101">
        <v>0</v>
      </c>
      <c r="R139" s="101">
        <f t="shared" si="12"/>
        <v>0</v>
      </c>
      <c r="S139" s="101">
        <v>0</v>
      </c>
      <c r="T139" s="102">
        <f t="shared" si="13"/>
        <v>0</v>
      </c>
      <c r="U139" s="12"/>
      <c r="V139" s="12"/>
      <c r="W139" s="12"/>
      <c r="X139" s="12"/>
      <c r="Y139" s="12"/>
      <c r="Z139" s="12"/>
      <c r="AA139" s="12"/>
      <c r="AB139" s="12"/>
      <c r="AC139" s="12"/>
      <c r="AD139" s="12"/>
      <c r="AE139" s="12"/>
      <c r="AR139" s="103" t="s">
        <v>230</v>
      </c>
      <c r="AT139" s="103" t="s">
        <v>178</v>
      </c>
      <c r="AU139" s="103" t="s">
        <v>76</v>
      </c>
      <c r="AY139" s="5" t="s">
        <v>176</v>
      </c>
      <c r="BE139" s="104">
        <f t="shared" si="14"/>
        <v>0</v>
      </c>
      <c r="BF139" s="104">
        <f t="shared" si="15"/>
        <v>0</v>
      </c>
      <c r="BG139" s="104">
        <f t="shared" si="16"/>
        <v>0</v>
      </c>
      <c r="BH139" s="104">
        <f t="shared" si="17"/>
        <v>0</v>
      </c>
      <c r="BI139" s="104">
        <f t="shared" si="18"/>
        <v>0</v>
      </c>
      <c r="BJ139" s="5" t="s">
        <v>76</v>
      </c>
      <c r="BK139" s="104">
        <f t="shared" si="19"/>
        <v>0</v>
      </c>
      <c r="BL139" s="5" t="s">
        <v>230</v>
      </c>
      <c r="BM139" s="103" t="s">
        <v>310</v>
      </c>
    </row>
    <row r="140" spans="1:65" s="15" customFormat="1" ht="24.2" customHeight="1">
      <c r="A140" s="12"/>
      <c r="B140" s="13"/>
      <c r="C140" s="92" t="s">
        <v>245</v>
      </c>
      <c r="D140" s="92" t="s">
        <v>178</v>
      </c>
      <c r="E140" s="93" t="s">
        <v>1933</v>
      </c>
      <c r="F140" s="94" t="s">
        <v>1934</v>
      </c>
      <c r="G140" s="95" t="s">
        <v>328</v>
      </c>
      <c r="H140" s="96">
        <v>2</v>
      </c>
      <c r="I140" s="1">
        <v>0</v>
      </c>
      <c r="J140" s="97">
        <f t="shared" si="10"/>
        <v>0</v>
      </c>
      <c r="K140" s="94" t="s">
        <v>1898</v>
      </c>
      <c r="L140" s="13"/>
      <c r="M140" s="98" t="s">
        <v>1</v>
      </c>
      <c r="N140" s="99" t="s">
        <v>37</v>
      </c>
      <c r="O140" s="100"/>
      <c r="P140" s="101">
        <f t="shared" si="11"/>
        <v>0</v>
      </c>
      <c r="Q140" s="101">
        <v>0</v>
      </c>
      <c r="R140" s="101">
        <f t="shared" si="12"/>
        <v>0</v>
      </c>
      <c r="S140" s="101">
        <v>0</v>
      </c>
      <c r="T140" s="102">
        <f t="shared" si="13"/>
        <v>0</v>
      </c>
      <c r="U140" s="12"/>
      <c r="V140" s="12"/>
      <c r="W140" s="12"/>
      <c r="X140" s="12"/>
      <c r="Y140" s="12"/>
      <c r="Z140" s="12"/>
      <c r="AA140" s="12"/>
      <c r="AB140" s="12"/>
      <c r="AC140" s="12"/>
      <c r="AD140" s="12"/>
      <c r="AE140" s="12"/>
      <c r="AR140" s="103" t="s">
        <v>230</v>
      </c>
      <c r="AT140" s="103" t="s">
        <v>178</v>
      </c>
      <c r="AU140" s="103" t="s">
        <v>76</v>
      </c>
      <c r="AY140" s="5" t="s">
        <v>176</v>
      </c>
      <c r="BE140" s="104">
        <f t="shared" si="14"/>
        <v>0</v>
      </c>
      <c r="BF140" s="104">
        <f t="shared" si="15"/>
        <v>0</v>
      </c>
      <c r="BG140" s="104">
        <f t="shared" si="16"/>
        <v>0</v>
      </c>
      <c r="BH140" s="104">
        <f t="shared" si="17"/>
        <v>0</v>
      </c>
      <c r="BI140" s="104">
        <f t="shared" si="18"/>
        <v>0</v>
      </c>
      <c r="BJ140" s="5" t="s">
        <v>76</v>
      </c>
      <c r="BK140" s="104">
        <f t="shared" si="19"/>
        <v>0</v>
      </c>
      <c r="BL140" s="5" t="s">
        <v>230</v>
      </c>
      <c r="BM140" s="103" t="s">
        <v>329</v>
      </c>
    </row>
    <row r="141" spans="1:65" s="15" customFormat="1" ht="24.2" customHeight="1">
      <c r="A141" s="12"/>
      <c r="B141" s="13"/>
      <c r="C141" s="92" t="s">
        <v>331</v>
      </c>
      <c r="D141" s="92" t="s">
        <v>178</v>
      </c>
      <c r="E141" s="93" t="s">
        <v>1935</v>
      </c>
      <c r="F141" s="94" t="s">
        <v>1936</v>
      </c>
      <c r="G141" s="95" t="s">
        <v>328</v>
      </c>
      <c r="H141" s="96">
        <v>20</v>
      </c>
      <c r="I141" s="1">
        <v>0</v>
      </c>
      <c r="J141" s="97">
        <f t="shared" si="10"/>
        <v>0</v>
      </c>
      <c r="K141" s="94" t="s">
        <v>1898</v>
      </c>
      <c r="L141" s="13"/>
      <c r="M141" s="98" t="s">
        <v>1</v>
      </c>
      <c r="N141" s="99" t="s">
        <v>37</v>
      </c>
      <c r="O141" s="100"/>
      <c r="P141" s="101">
        <f t="shared" si="11"/>
        <v>0</v>
      </c>
      <c r="Q141" s="101">
        <v>0</v>
      </c>
      <c r="R141" s="101">
        <f t="shared" si="12"/>
        <v>0</v>
      </c>
      <c r="S141" s="101">
        <v>0</v>
      </c>
      <c r="T141" s="102">
        <f t="shared" si="13"/>
        <v>0</v>
      </c>
      <c r="U141" s="12"/>
      <c r="V141" s="12"/>
      <c r="W141" s="12"/>
      <c r="X141" s="12"/>
      <c r="Y141" s="12"/>
      <c r="Z141" s="12"/>
      <c r="AA141" s="12"/>
      <c r="AB141" s="12"/>
      <c r="AC141" s="12"/>
      <c r="AD141" s="12"/>
      <c r="AE141" s="12"/>
      <c r="AR141" s="103" t="s">
        <v>230</v>
      </c>
      <c r="AT141" s="103" t="s">
        <v>178</v>
      </c>
      <c r="AU141" s="103" t="s">
        <v>76</v>
      </c>
      <c r="AY141" s="5" t="s">
        <v>176</v>
      </c>
      <c r="BE141" s="104">
        <f t="shared" si="14"/>
        <v>0</v>
      </c>
      <c r="BF141" s="104">
        <f t="shared" si="15"/>
        <v>0</v>
      </c>
      <c r="BG141" s="104">
        <f t="shared" si="16"/>
        <v>0</v>
      </c>
      <c r="BH141" s="104">
        <f t="shared" si="17"/>
        <v>0</v>
      </c>
      <c r="BI141" s="104">
        <f t="shared" si="18"/>
        <v>0</v>
      </c>
      <c r="BJ141" s="5" t="s">
        <v>76</v>
      </c>
      <c r="BK141" s="104">
        <f t="shared" si="19"/>
        <v>0</v>
      </c>
      <c r="BL141" s="5" t="s">
        <v>230</v>
      </c>
      <c r="BM141" s="103" t="s">
        <v>334</v>
      </c>
    </row>
    <row r="142" spans="1:65" s="15" customFormat="1" ht="24.2" customHeight="1">
      <c r="A142" s="12"/>
      <c r="B142" s="13"/>
      <c r="C142" s="92" t="s">
        <v>252</v>
      </c>
      <c r="D142" s="92" t="s">
        <v>178</v>
      </c>
      <c r="E142" s="93" t="s">
        <v>1937</v>
      </c>
      <c r="F142" s="94" t="s">
        <v>1938</v>
      </c>
      <c r="G142" s="95" t="s">
        <v>328</v>
      </c>
      <c r="H142" s="96">
        <v>18</v>
      </c>
      <c r="I142" s="1">
        <v>0</v>
      </c>
      <c r="J142" s="97">
        <f t="shared" si="10"/>
        <v>0</v>
      </c>
      <c r="K142" s="94" t="s">
        <v>1898</v>
      </c>
      <c r="L142" s="13"/>
      <c r="M142" s="98" t="s">
        <v>1</v>
      </c>
      <c r="N142" s="99" t="s">
        <v>37</v>
      </c>
      <c r="O142" s="100"/>
      <c r="P142" s="101">
        <f t="shared" si="11"/>
        <v>0</v>
      </c>
      <c r="Q142" s="101">
        <v>0</v>
      </c>
      <c r="R142" s="101">
        <f t="shared" si="12"/>
        <v>0</v>
      </c>
      <c r="S142" s="101">
        <v>0</v>
      </c>
      <c r="T142" s="102">
        <f t="shared" si="13"/>
        <v>0</v>
      </c>
      <c r="U142" s="12"/>
      <c r="V142" s="12"/>
      <c r="W142" s="12"/>
      <c r="X142" s="12"/>
      <c r="Y142" s="12"/>
      <c r="Z142" s="12"/>
      <c r="AA142" s="12"/>
      <c r="AB142" s="12"/>
      <c r="AC142" s="12"/>
      <c r="AD142" s="12"/>
      <c r="AE142" s="12"/>
      <c r="AR142" s="103" t="s">
        <v>230</v>
      </c>
      <c r="AT142" s="103" t="s">
        <v>178</v>
      </c>
      <c r="AU142" s="103" t="s">
        <v>76</v>
      </c>
      <c r="AY142" s="5" t="s">
        <v>176</v>
      </c>
      <c r="BE142" s="104">
        <f t="shared" si="14"/>
        <v>0</v>
      </c>
      <c r="BF142" s="104">
        <f t="shared" si="15"/>
        <v>0</v>
      </c>
      <c r="BG142" s="104">
        <f t="shared" si="16"/>
        <v>0</v>
      </c>
      <c r="BH142" s="104">
        <f t="shared" si="17"/>
        <v>0</v>
      </c>
      <c r="BI142" s="104">
        <f t="shared" si="18"/>
        <v>0</v>
      </c>
      <c r="BJ142" s="5" t="s">
        <v>76</v>
      </c>
      <c r="BK142" s="104">
        <f t="shared" si="19"/>
        <v>0</v>
      </c>
      <c r="BL142" s="5" t="s">
        <v>230</v>
      </c>
      <c r="BM142" s="103" t="s">
        <v>337</v>
      </c>
    </row>
    <row r="143" spans="1:65" s="15" customFormat="1" ht="16.5" customHeight="1">
      <c r="A143" s="12"/>
      <c r="B143" s="13"/>
      <c r="C143" s="92" t="s">
        <v>7</v>
      </c>
      <c r="D143" s="92" t="s">
        <v>178</v>
      </c>
      <c r="E143" s="93" t="s">
        <v>1939</v>
      </c>
      <c r="F143" s="94" t="s">
        <v>1940</v>
      </c>
      <c r="G143" s="95" t="s">
        <v>259</v>
      </c>
      <c r="H143" s="96">
        <v>6</v>
      </c>
      <c r="I143" s="1">
        <v>0</v>
      </c>
      <c r="J143" s="97">
        <f t="shared" si="10"/>
        <v>0</v>
      </c>
      <c r="K143" s="94" t="s">
        <v>1898</v>
      </c>
      <c r="L143" s="13"/>
      <c r="M143" s="98" t="s">
        <v>1</v>
      </c>
      <c r="N143" s="99" t="s">
        <v>37</v>
      </c>
      <c r="O143" s="100"/>
      <c r="P143" s="101">
        <f t="shared" si="11"/>
        <v>0</v>
      </c>
      <c r="Q143" s="101">
        <v>0</v>
      </c>
      <c r="R143" s="101">
        <f t="shared" si="12"/>
        <v>0</v>
      </c>
      <c r="S143" s="101">
        <v>0</v>
      </c>
      <c r="T143" s="102">
        <f t="shared" si="13"/>
        <v>0</v>
      </c>
      <c r="U143" s="12"/>
      <c r="V143" s="12"/>
      <c r="W143" s="12"/>
      <c r="X143" s="12"/>
      <c r="Y143" s="12"/>
      <c r="Z143" s="12"/>
      <c r="AA143" s="12"/>
      <c r="AB143" s="12"/>
      <c r="AC143" s="12"/>
      <c r="AD143" s="12"/>
      <c r="AE143" s="12"/>
      <c r="AR143" s="103" t="s">
        <v>230</v>
      </c>
      <c r="AT143" s="103" t="s">
        <v>178</v>
      </c>
      <c r="AU143" s="103" t="s">
        <v>76</v>
      </c>
      <c r="AY143" s="5" t="s">
        <v>176</v>
      </c>
      <c r="BE143" s="104">
        <f t="shared" si="14"/>
        <v>0</v>
      </c>
      <c r="BF143" s="104">
        <f t="shared" si="15"/>
        <v>0</v>
      </c>
      <c r="BG143" s="104">
        <f t="shared" si="16"/>
        <v>0</v>
      </c>
      <c r="BH143" s="104">
        <f t="shared" si="17"/>
        <v>0</v>
      </c>
      <c r="BI143" s="104">
        <f t="shared" si="18"/>
        <v>0</v>
      </c>
      <c r="BJ143" s="5" t="s">
        <v>76</v>
      </c>
      <c r="BK143" s="104">
        <f t="shared" si="19"/>
        <v>0</v>
      </c>
      <c r="BL143" s="5" t="s">
        <v>230</v>
      </c>
      <c r="BM143" s="103" t="s">
        <v>343</v>
      </c>
    </row>
    <row r="144" spans="1:65" s="15" customFormat="1" ht="16.5" customHeight="1">
      <c r="A144" s="12"/>
      <c r="B144" s="13"/>
      <c r="C144" s="92" t="s">
        <v>260</v>
      </c>
      <c r="D144" s="92" t="s">
        <v>178</v>
      </c>
      <c r="E144" s="93" t="s">
        <v>1941</v>
      </c>
      <c r="F144" s="94" t="s">
        <v>1942</v>
      </c>
      <c r="G144" s="95" t="s">
        <v>259</v>
      </c>
      <c r="H144" s="96">
        <v>4</v>
      </c>
      <c r="I144" s="1">
        <v>0</v>
      </c>
      <c r="J144" s="97">
        <f t="shared" si="10"/>
        <v>0</v>
      </c>
      <c r="K144" s="94" t="s">
        <v>1898</v>
      </c>
      <c r="L144" s="13"/>
      <c r="M144" s="98" t="s">
        <v>1</v>
      </c>
      <c r="N144" s="99" t="s">
        <v>37</v>
      </c>
      <c r="O144" s="100"/>
      <c r="P144" s="101">
        <f t="shared" si="11"/>
        <v>0</v>
      </c>
      <c r="Q144" s="101">
        <v>0</v>
      </c>
      <c r="R144" s="101">
        <f t="shared" si="12"/>
        <v>0</v>
      </c>
      <c r="S144" s="101">
        <v>0</v>
      </c>
      <c r="T144" s="102">
        <f t="shared" si="13"/>
        <v>0</v>
      </c>
      <c r="U144" s="12"/>
      <c r="V144" s="12"/>
      <c r="W144" s="12"/>
      <c r="X144" s="12"/>
      <c r="Y144" s="12"/>
      <c r="Z144" s="12"/>
      <c r="AA144" s="12"/>
      <c r="AB144" s="12"/>
      <c r="AC144" s="12"/>
      <c r="AD144" s="12"/>
      <c r="AE144" s="12"/>
      <c r="AR144" s="103" t="s">
        <v>230</v>
      </c>
      <c r="AT144" s="103" t="s">
        <v>178</v>
      </c>
      <c r="AU144" s="103" t="s">
        <v>76</v>
      </c>
      <c r="AY144" s="5" t="s">
        <v>176</v>
      </c>
      <c r="BE144" s="104">
        <f t="shared" si="14"/>
        <v>0</v>
      </c>
      <c r="BF144" s="104">
        <f t="shared" si="15"/>
        <v>0</v>
      </c>
      <c r="BG144" s="104">
        <f t="shared" si="16"/>
        <v>0</v>
      </c>
      <c r="BH144" s="104">
        <f t="shared" si="17"/>
        <v>0</v>
      </c>
      <c r="BI144" s="104">
        <f t="shared" si="18"/>
        <v>0</v>
      </c>
      <c r="BJ144" s="5" t="s">
        <v>76</v>
      </c>
      <c r="BK144" s="104">
        <f t="shared" si="19"/>
        <v>0</v>
      </c>
      <c r="BL144" s="5" t="s">
        <v>230</v>
      </c>
      <c r="BM144" s="103" t="s">
        <v>349</v>
      </c>
    </row>
    <row r="145" spans="1:65" s="15" customFormat="1" ht="16.5" customHeight="1">
      <c r="A145" s="12"/>
      <c r="B145" s="13"/>
      <c r="C145" s="92" t="s">
        <v>351</v>
      </c>
      <c r="D145" s="92" t="s">
        <v>178</v>
      </c>
      <c r="E145" s="93" t="s">
        <v>1943</v>
      </c>
      <c r="F145" s="94" t="s">
        <v>1944</v>
      </c>
      <c r="G145" s="95" t="s">
        <v>259</v>
      </c>
      <c r="H145" s="96">
        <v>2</v>
      </c>
      <c r="I145" s="1">
        <v>0</v>
      </c>
      <c r="J145" s="97">
        <f t="shared" si="10"/>
        <v>0</v>
      </c>
      <c r="K145" s="94" t="s">
        <v>1898</v>
      </c>
      <c r="L145" s="13"/>
      <c r="M145" s="98" t="s">
        <v>1</v>
      </c>
      <c r="N145" s="99" t="s">
        <v>37</v>
      </c>
      <c r="O145" s="100"/>
      <c r="P145" s="101">
        <f t="shared" si="11"/>
        <v>0</v>
      </c>
      <c r="Q145" s="101">
        <v>0</v>
      </c>
      <c r="R145" s="101">
        <f t="shared" si="12"/>
        <v>0</v>
      </c>
      <c r="S145" s="101">
        <v>0</v>
      </c>
      <c r="T145" s="102">
        <f t="shared" si="13"/>
        <v>0</v>
      </c>
      <c r="U145" s="12"/>
      <c r="V145" s="12"/>
      <c r="W145" s="12"/>
      <c r="X145" s="12"/>
      <c r="Y145" s="12"/>
      <c r="Z145" s="12"/>
      <c r="AA145" s="12"/>
      <c r="AB145" s="12"/>
      <c r="AC145" s="12"/>
      <c r="AD145" s="12"/>
      <c r="AE145" s="12"/>
      <c r="AR145" s="103" t="s">
        <v>230</v>
      </c>
      <c r="AT145" s="103" t="s">
        <v>178</v>
      </c>
      <c r="AU145" s="103" t="s">
        <v>76</v>
      </c>
      <c r="AY145" s="5" t="s">
        <v>176</v>
      </c>
      <c r="BE145" s="104">
        <f t="shared" si="14"/>
        <v>0</v>
      </c>
      <c r="BF145" s="104">
        <f t="shared" si="15"/>
        <v>0</v>
      </c>
      <c r="BG145" s="104">
        <f t="shared" si="16"/>
        <v>0</v>
      </c>
      <c r="BH145" s="104">
        <f t="shared" si="17"/>
        <v>0</v>
      </c>
      <c r="BI145" s="104">
        <f t="shared" si="18"/>
        <v>0</v>
      </c>
      <c r="BJ145" s="5" t="s">
        <v>76</v>
      </c>
      <c r="BK145" s="104">
        <f t="shared" si="19"/>
        <v>0</v>
      </c>
      <c r="BL145" s="5" t="s">
        <v>230</v>
      </c>
      <c r="BM145" s="103" t="s">
        <v>354</v>
      </c>
    </row>
    <row r="146" spans="1:65" s="15" customFormat="1" ht="21.75" customHeight="1">
      <c r="A146" s="12"/>
      <c r="B146" s="13"/>
      <c r="C146" s="92" t="s">
        <v>268</v>
      </c>
      <c r="D146" s="92" t="s">
        <v>178</v>
      </c>
      <c r="E146" s="93" t="s">
        <v>1945</v>
      </c>
      <c r="F146" s="94" t="s">
        <v>1946</v>
      </c>
      <c r="G146" s="95" t="s">
        <v>259</v>
      </c>
      <c r="H146" s="96">
        <v>2</v>
      </c>
      <c r="I146" s="1">
        <v>0</v>
      </c>
      <c r="J146" s="97">
        <f t="shared" si="10"/>
        <v>0</v>
      </c>
      <c r="K146" s="94" t="s">
        <v>1898</v>
      </c>
      <c r="L146" s="13"/>
      <c r="M146" s="98" t="s">
        <v>1</v>
      </c>
      <c r="N146" s="99" t="s">
        <v>37</v>
      </c>
      <c r="O146" s="100"/>
      <c r="P146" s="101">
        <f t="shared" si="11"/>
        <v>0</v>
      </c>
      <c r="Q146" s="101">
        <v>0</v>
      </c>
      <c r="R146" s="101">
        <f t="shared" si="12"/>
        <v>0</v>
      </c>
      <c r="S146" s="101">
        <v>0</v>
      </c>
      <c r="T146" s="102">
        <f t="shared" si="13"/>
        <v>0</v>
      </c>
      <c r="U146" s="12"/>
      <c r="V146" s="12"/>
      <c r="W146" s="12"/>
      <c r="X146" s="12"/>
      <c r="Y146" s="12"/>
      <c r="Z146" s="12"/>
      <c r="AA146" s="12"/>
      <c r="AB146" s="12"/>
      <c r="AC146" s="12"/>
      <c r="AD146" s="12"/>
      <c r="AE146" s="12"/>
      <c r="AR146" s="103" t="s">
        <v>230</v>
      </c>
      <c r="AT146" s="103" t="s">
        <v>178</v>
      </c>
      <c r="AU146" s="103" t="s">
        <v>76</v>
      </c>
      <c r="AY146" s="5" t="s">
        <v>176</v>
      </c>
      <c r="BE146" s="104">
        <f t="shared" si="14"/>
        <v>0</v>
      </c>
      <c r="BF146" s="104">
        <f t="shared" si="15"/>
        <v>0</v>
      </c>
      <c r="BG146" s="104">
        <f t="shared" si="16"/>
        <v>0</v>
      </c>
      <c r="BH146" s="104">
        <f t="shared" si="17"/>
        <v>0</v>
      </c>
      <c r="BI146" s="104">
        <f t="shared" si="18"/>
        <v>0</v>
      </c>
      <c r="BJ146" s="5" t="s">
        <v>76</v>
      </c>
      <c r="BK146" s="104">
        <f t="shared" si="19"/>
        <v>0</v>
      </c>
      <c r="BL146" s="5" t="s">
        <v>230</v>
      </c>
      <c r="BM146" s="103" t="s">
        <v>363</v>
      </c>
    </row>
    <row r="147" spans="1:65" s="15" customFormat="1" ht="16.5" customHeight="1">
      <c r="A147" s="12"/>
      <c r="B147" s="13"/>
      <c r="C147" s="92" t="s">
        <v>365</v>
      </c>
      <c r="D147" s="92" t="s">
        <v>178</v>
      </c>
      <c r="E147" s="93" t="s">
        <v>1947</v>
      </c>
      <c r="F147" s="94" t="s">
        <v>1948</v>
      </c>
      <c r="G147" s="95" t="s">
        <v>1949</v>
      </c>
      <c r="H147" s="96">
        <v>2</v>
      </c>
      <c r="I147" s="1">
        <v>0</v>
      </c>
      <c r="J147" s="97">
        <f t="shared" si="10"/>
        <v>0</v>
      </c>
      <c r="K147" s="94" t="s">
        <v>1898</v>
      </c>
      <c r="L147" s="13"/>
      <c r="M147" s="98" t="s">
        <v>1</v>
      </c>
      <c r="N147" s="99" t="s">
        <v>37</v>
      </c>
      <c r="O147" s="100"/>
      <c r="P147" s="101">
        <f t="shared" si="11"/>
        <v>0</v>
      </c>
      <c r="Q147" s="101">
        <v>0</v>
      </c>
      <c r="R147" s="101">
        <f t="shared" si="12"/>
        <v>0</v>
      </c>
      <c r="S147" s="101">
        <v>0</v>
      </c>
      <c r="T147" s="102">
        <f t="shared" si="13"/>
        <v>0</v>
      </c>
      <c r="U147" s="12"/>
      <c r="V147" s="12"/>
      <c r="W147" s="12"/>
      <c r="X147" s="12"/>
      <c r="Y147" s="12"/>
      <c r="Z147" s="12"/>
      <c r="AA147" s="12"/>
      <c r="AB147" s="12"/>
      <c r="AC147" s="12"/>
      <c r="AD147" s="12"/>
      <c r="AE147" s="12"/>
      <c r="AR147" s="103" t="s">
        <v>230</v>
      </c>
      <c r="AT147" s="103" t="s">
        <v>178</v>
      </c>
      <c r="AU147" s="103" t="s">
        <v>76</v>
      </c>
      <c r="AY147" s="5" t="s">
        <v>176</v>
      </c>
      <c r="BE147" s="104">
        <f t="shared" si="14"/>
        <v>0</v>
      </c>
      <c r="BF147" s="104">
        <f t="shared" si="15"/>
        <v>0</v>
      </c>
      <c r="BG147" s="104">
        <f t="shared" si="16"/>
        <v>0</v>
      </c>
      <c r="BH147" s="104">
        <f t="shared" si="17"/>
        <v>0</v>
      </c>
      <c r="BI147" s="104">
        <f t="shared" si="18"/>
        <v>0</v>
      </c>
      <c r="BJ147" s="5" t="s">
        <v>76</v>
      </c>
      <c r="BK147" s="104">
        <f t="shared" si="19"/>
        <v>0</v>
      </c>
      <c r="BL147" s="5" t="s">
        <v>230</v>
      </c>
      <c r="BM147" s="103" t="s">
        <v>368</v>
      </c>
    </row>
    <row r="148" spans="1:65" s="15" customFormat="1" ht="16.5" customHeight="1">
      <c r="A148" s="12"/>
      <c r="B148" s="13"/>
      <c r="C148" s="92" t="s">
        <v>272</v>
      </c>
      <c r="D148" s="92" t="s">
        <v>178</v>
      </c>
      <c r="E148" s="93" t="s">
        <v>1950</v>
      </c>
      <c r="F148" s="94" t="s">
        <v>1951</v>
      </c>
      <c r="G148" s="95" t="s">
        <v>1949</v>
      </c>
      <c r="H148" s="96">
        <v>4</v>
      </c>
      <c r="I148" s="1">
        <v>0</v>
      </c>
      <c r="J148" s="97">
        <f t="shared" si="10"/>
        <v>0</v>
      </c>
      <c r="K148" s="94" t="s">
        <v>1898</v>
      </c>
      <c r="L148" s="13"/>
      <c r="M148" s="98" t="s">
        <v>1</v>
      </c>
      <c r="N148" s="99" t="s">
        <v>37</v>
      </c>
      <c r="O148" s="100"/>
      <c r="P148" s="101">
        <f t="shared" si="11"/>
        <v>0</v>
      </c>
      <c r="Q148" s="101">
        <v>0</v>
      </c>
      <c r="R148" s="101">
        <f t="shared" si="12"/>
        <v>0</v>
      </c>
      <c r="S148" s="101">
        <v>0</v>
      </c>
      <c r="T148" s="102">
        <f t="shared" si="13"/>
        <v>0</v>
      </c>
      <c r="U148" s="12"/>
      <c r="V148" s="12"/>
      <c r="W148" s="12"/>
      <c r="X148" s="12"/>
      <c r="Y148" s="12"/>
      <c r="Z148" s="12"/>
      <c r="AA148" s="12"/>
      <c r="AB148" s="12"/>
      <c r="AC148" s="12"/>
      <c r="AD148" s="12"/>
      <c r="AE148" s="12"/>
      <c r="AR148" s="103" t="s">
        <v>230</v>
      </c>
      <c r="AT148" s="103" t="s">
        <v>178</v>
      </c>
      <c r="AU148" s="103" t="s">
        <v>76</v>
      </c>
      <c r="AY148" s="5" t="s">
        <v>176</v>
      </c>
      <c r="BE148" s="104">
        <f t="shared" si="14"/>
        <v>0</v>
      </c>
      <c r="BF148" s="104">
        <f t="shared" si="15"/>
        <v>0</v>
      </c>
      <c r="BG148" s="104">
        <f t="shared" si="16"/>
        <v>0</v>
      </c>
      <c r="BH148" s="104">
        <f t="shared" si="17"/>
        <v>0</v>
      </c>
      <c r="BI148" s="104">
        <f t="shared" si="18"/>
        <v>0</v>
      </c>
      <c r="BJ148" s="5" t="s">
        <v>76</v>
      </c>
      <c r="BK148" s="104">
        <f t="shared" si="19"/>
        <v>0</v>
      </c>
      <c r="BL148" s="5" t="s">
        <v>230</v>
      </c>
      <c r="BM148" s="103" t="s">
        <v>372</v>
      </c>
    </row>
    <row r="149" spans="1:65" s="15" customFormat="1" ht="16.5" customHeight="1">
      <c r="A149" s="12"/>
      <c r="B149" s="13"/>
      <c r="C149" s="92" t="s">
        <v>375</v>
      </c>
      <c r="D149" s="92" t="s">
        <v>178</v>
      </c>
      <c r="E149" s="93" t="s">
        <v>1952</v>
      </c>
      <c r="F149" s="94" t="s">
        <v>1953</v>
      </c>
      <c r="G149" s="95" t="s">
        <v>328</v>
      </c>
      <c r="H149" s="96">
        <v>40</v>
      </c>
      <c r="I149" s="1">
        <v>0</v>
      </c>
      <c r="J149" s="97">
        <f t="shared" si="10"/>
        <v>0</v>
      </c>
      <c r="K149" s="94" t="s">
        <v>1898</v>
      </c>
      <c r="L149" s="13"/>
      <c r="M149" s="98" t="s">
        <v>1</v>
      </c>
      <c r="N149" s="99" t="s">
        <v>37</v>
      </c>
      <c r="O149" s="100"/>
      <c r="P149" s="101">
        <f t="shared" si="11"/>
        <v>0</v>
      </c>
      <c r="Q149" s="101">
        <v>0</v>
      </c>
      <c r="R149" s="101">
        <f t="shared" si="12"/>
        <v>0</v>
      </c>
      <c r="S149" s="101">
        <v>0</v>
      </c>
      <c r="T149" s="102">
        <f t="shared" si="13"/>
        <v>0</v>
      </c>
      <c r="U149" s="12"/>
      <c r="V149" s="12"/>
      <c r="W149" s="12"/>
      <c r="X149" s="12"/>
      <c r="Y149" s="12"/>
      <c r="Z149" s="12"/>
      <c r="AA149" s="12"/>
      <c r="AB149" s="12"/>
      <c r="AC149" s="12"/>
      <c r="AD149" s="12"/>
      <c r="AE149" s="12"/>
      <c r="AR149" s="103" t="s">
        <v>230</v>
      </c>
      <c r="AT149" s="103" t="s">
        <v>178</v>
      </c>
      <c r="AU149" s="103" t="s">
        <v>76</v>
      </c>
      <c r="AY149" s="5" t="s">
        <v>176</v>
      </c>
      <c r="BE149" s="104">
        <f t="shared" si="14"/>
        <v>0</v>
      </c>
      <c r="BF149" s="104">
        <f t="shared" si="15"/>
        <v>0</v>
      </c>
      <c r="BG149" s="104">
        <f t="shared" si="16"/>
        <v>0</v>
      </c>
      <c r="BH149" s="104">
        <f t="shared" si="17"/>
        <v>0</v>
      </c>
      <c r="BI149" s="104">
        <f t="shared" si="18"/>
        <v>0</v>
      </c>
      <c r="BJ149" s="5" t="s">
        <v>76</v>
      </c>
      <c r="BK149" s="104">
        <f t="shared" si="19"/>
        <v>0</v>
      </c>
      <c r="BL149" s="5" t="s">
        <v>230</v>
      </c>
      <c r="BM149" s="103" t="s">
        <v>378</v>
      </c>
    </row>
    <row r="150" spans="1:65" s="15" customFormat="1" ht="16.5" customHeight="1">
      <c r="A150" s="12"/>
      <c r="B150" s="13"/>
      <c r="C150" s="92" t="s">
        <v>278</v>
      </c>
      <c r="D150" s="92" t="s">
        <v>178</v>
      </c>
      <c r="E150" s="93" t="s">
        <v>1954</v>
      </c>
      <c r="F150" s="94" t="s">
        <v>1955</v>
      </c>
      <c r="G150" s="95" t="s">
        <v>328</v>
      </c>
      <c r="H150" s="96">
        <v>40</v>
      </c>
      <c r="I150" s="1">
        <v>0</v>
      </c>
      <c r="J150" s="97">
        <f t="shared" si="10"/>
        <v>0</v>
      </c>
      <c r="K150" s="94" t="s">
        <v>1898</v>
      </c>
      <c r="L150" s="13"/>
      <c r="M150" s="98" t="s">
        <v>1</v>
      </c>
      <c r="N150" s="99" t="s">
        <v>37</v>
      </c>
      <c r="O150" s="100"/>
      <c r="P150" s="101">
        <f t="shared" si="11"/>
        <v>0</v>
      </c>
      <c r="Q150" s="101">
        <v>0</v>
      </c>
      <c r="R150" s="101">
        <f t="shared" si="12"/>
        <v>0</v>
      </c>
      <c r="S150" s="101">
        <v>0</v>
      </c>
      <c r="T150" s="102">
        <f t="shared" si="13"/>
        <v>0</v>
      </c>
      <c r="U150" s="12"/>
      <c r="V150" s="12"/>
      <c r="W150" s="12"/>
      <c r="X150" s="12"/>
      <c r="Y150" s="12"/>
      <c r="Z150" s="12"/>
      <c r="AA150" s="12"/>
      <c r="AB150" s="12"/>
      <c r="AC150" s="12"/>
      <c r="AD150" s="12"/>
      <c r="AE150" s="12"/>
      <c r="AR150" s="103" t="s">
        <v>230</v>
      </c>
      <c r="AT150" s="103" t="s">
        <v>178</v>
      </c>
      <c r="AU150" s="103" t="s">
        <v>76</v>
      </c>
      <c r="AY150" s="5" t="s">
        <v>176</v>
      </c>
      <c r="BE150" s="104">
        <f t="shared" si="14"/>
        <v>0</v>
      </c>
      <c r="BF150" s="104">
        <f t="shared" si="15"/>
        <v>0</v>
      </c>
      <c r="BG150" s="104">
        <f t="shared" si="16"/>
        <v>0</v>
      </c>
      <c r="BH150" s="104">
        <f t="shared" si="17"/>
        <v>0</v>
      </c>
      <c r="BI150" s="104">
        <f t="shared" si="18"/>
        <v>0</v>
      </c>
      <c r="BJ150" s="5" t="s">
        <v>76</v>
      </c>
      <c r="BK150" s="104">
        <f t="shared" si="19"/>
        <v>0</v>
      </c>
      <c r="BL150" s="5" t="s">
        <v>230</v>
      </c>
      <c r="BM150" s="103" t="s">
        <v>381</v>
      </c>
    </row>
    <row r="151" spans="1:65" s="15" customFormat="1" ht="21.75" customHeight="1">
      <c r="A151" s="12"/>
      <c r="B151" s="13"/>
      <c r="C151" s="92" t="s">
        <v>382</v>
      </c>
      <c r="D151" s="92" t="s">
        <v>178</v>
      </c>
      <c r="E151" s="93" t="s">
        <v>1956</v>
      </c>
      <c r="F151" s="94" t="s">
        <v>1957</v>
      </c>
      <c r="G151" s="95" t="s">
        <v>221</v>
      </c>
      <c r="H151" s="96">
        <v>0.12</v>
      </c>
      <c r="I151" s="1">
        <v>0</v>
      </c>
      <c r="J151" s="97">
        <f t="shared" si="10"/>
        <v>0</v>
      </c>
      <c r="K151" s="94" t="s">
        <v>1898</v>
      </c>
      <c r="L151" s="13"/>
      <c r="M151" s="98" t="s">
        <v>1</v>
      </c>
      <c r="N151" s="99" t="s">
        <v>37</v>
      </c>
      <c r="O151" s="100"/>
      <c r="P151" s="101">
        <f t="shared" si="11"/>
        <v>0</v>
      </c>
      <c r="Q151" s="101">
        <v>0</v>
      </c>
      <c r="R151" s="101">
        <f t="shared" si="12"/>
        <v>0</v>
      </c>
      <c r="S151" s="101">
        <v>0</v>
      </c>
      <c r="T151" s="102">
        <f t="shared" si="13"/>
        <v>0</v>
      </c>
      <c r="U151" s="12"/>
      <c r="V151" s="12"/>
      <c r="W151" s="12"/>
      <c r="X151" s="12"/>
      <c r="Y151" s="12"/>
      <c r="Z151" s="12"/>
      <c r="AA151" s="12"/>
      <c r="AB151" s="12"/>
      <c r="AC151" s="12"/>
      <c r="AD151" s="12"/>
      <c r="AE151" s="12"/>
      <c r="AR151" s="103" t="s">
        <v>230</v>
      </c>
      <c r="AT151" s="103" t="s">
        <v>178</v>
      </c>
      <c r="AU151" s="103" t="s">
        <v>76</v>
      </c>
      <c r="AY151" s="5" t="s">
        <v>176</v>
      </c>
      <c r="BE151" s="104">
        <f t="shared" si="14"/>
        <v>0</v>
      </c>
      <c r="BF151" s="104">
        <f t="shared" si="15"/>
        <v>0</v>
      </c>
      <c r="BG151" s="104">
        <f t="shared" si="16"/>
        <v>0</v>
      </c>
      <c r="BH151" s="104">
        <f t="shared" si="17"/>
        <v>0</v>
      </c>
      <c r="BI151" s="104">
        <f t="shared" si="18"/>
        <v>0</v>
      </c>
      <c r="BJ151" s="5" t="s">
        <v>76</v>
      </c>
      <c r="BK151" s="104">
        <f t="shared" si="19"/>
        <v>0</v>
      </c>
      <c r="BL151" s="5" t="s">
        <v>230</v>
      </c>
      <c r="BM151" s="103" t="s">
        <v>385</v>
      </c>
    </row>
    <row r="152" spans="2:63" s="79" customFormat="1" ht="26.1" customHeight="1">
      <c r="B152" s="80"/>
      <c r="D152" s="81" t="s">
        <v>71</v>
      </c>
      <c r="E152" s="82" t="s">
        <v>1958</v>
      </c>
      <c r="F152" s="82" t="s">
        <v>1959</v>
      </c>
      <c r="J152" s="83">
        <f>BK152</f>
        <v>0</v>
      </c>
      <c r="L152" s="80"/>
      <c r="M152" s="84"/>
      <c r="N152" s="85"/>
      <c r="O152" s="85"/>
      <c r="P152" s="86">
        <f>SUM(P153:P154)</f>
        <v>0</v>
      </c>
      <c r="Q152" s="85"/>
      <c r="R152" s="86">
        <f>SUM(R153:R154)</f>
        <v>0</v>
      </c>
      <c r="S152" s="85"/>
      <c r="T152" s="87">
        <f>SUM(T153:T154)</f>
        <v>0</v>
      </c>
      <c r="AR152" s="81" t="s">
        <v>80</v>
      </c>
      <c r="AT152" s="88" t="s">
        <v>71</v>
      </c>
      <c r="AU152" s="88" t="s">
        <v>72</v>
      </c>
      <c r="AY152" s="81" t="s">
        <v>176</v>
      </c>
      <c r="BK152" s="89">
        <f>SUM(BK153:BK154)</f>
        <v>0</v>
      </c>
    </row>
    <row r="153" spans="1:65" s="15" customFormat="1" ht="21.75" customHeight="1">
      <c r="A153" s="12"/>
      <c r="B153" s="13"/>
      <c r="C153" s="92" t="s">
        <v>284</v>
      </c>
      <c r="D153" s="92" t="s">
        <v>178</v>
      </c>
      <c r="E153" s="93" t="s">
        <v>1960</v>
      </c>
      <c r="F153" s="94" t="s">
        <v>1961</v>
      </c>
      <c r="G153" s="95" t="s">
        <v>1949</v>
      </c>
      <c r="H153" s="96">
        <v>2</v>
      </c>
      <c r="I153" s="1">
        <v>0</v>
      </c>
      <c r="J153" s="97">
        <f>ROUND(I153*H153,2)</f>
        <v>0</v>
      </c>
      <c r="K153" s="94" t="s">
        <v>1898</v>
      </c>
      <c r="L153" s="13"/>
      <c r="M153" s="98" t="s">
        <v>1</v>
      </c>
      <c r="N153" s="99" t="s">
        <v>37</v>
      </c>
      <c r="O153" s="100"/>
      <c r="P153" s="101">
        <f>O153*H153</f>
        <v>0</v>
      </c>
      <c r="Q153" s="101">
        <v>0</v>
      </c>
      <c r="R153" s="101">
        <f>Q153*H153</f>
        <v>0</v>
      </c>
      <c r="S153" s="101">
        <v>0</v>
      </c>
      <c r="T153" s="102">
        <f>S153*H153</f>
        <v>0</v>
      </c>
      <c r="U153" s="12"/>
      <c r="V153" s="12"/>
      <c r="W153" s="12"/>
      <c r="X153" s="12"/>
      <c r="Y153" s="12"/>
      <c r="Z153" s="12"/>
      <c r="AA153" s="12"/>
      <c r="AB153" s="12"/>
      <c r="AC153" s="12"/>
      <c r="AD153" s="12"/>
      <c r="AE153" s="12"/>
      <c r="AR153" s="103" t="s">
        <v>230</v>
      </c>
      <c r="AT153" s="103" t="s">
        <v>178</v>
      </c>
      <c r="AU153" s="103" t="s">
        <v>76</v>
      </c>
      <c r="AY153" s="5" t="s">
        <v>176</v>
      </c>
      <c r="BE153" s="104">
        <f>IF(N153="základní",J153,0)</f>
        <v>0</v>
      </c>
      <c r="BF153" s="104">
        <f>IF(N153="snížená",J153,0)</f>
        <v>0</v>
      </c>
      <c r="BG153" s="104">
        <f>IF(N153="zákl. přenesená",J153,0)</f>
        <v>0</v>
      </c>
      <c r="BH153" s="104">
        <f>IF(N153="sníž. přenesená",J153,0)</f>
        <v>0</v>
      </c>
      <c r="BI153" s="104">
        <f>IF(N153="nulová",J153,0)</f>
        <v>0</v>
      </c>
      <c r="BJ153" s="5" t="s">
        <v>76</v>
      </c>
      <c r="BK153" s="104">
        <f>ROUND(I153*H153,2)</f>
        <v>0</v>
      </c>
      <c r="BL153" s="5" t="s">
        <v>230</v>
      </c>
      <c r="BM153" s="103" t="s">
        <v>388</v>
      </c>
    </row>
    <row r="154" spans="1:65" s="15" customFormat="1" ht="21.75" customHeight="1">
      <c r="A154" s="12"/>
      <c r="B154" s="13"/>
      <c r="C154" s="92" t="s">
        <v>390</v>
      </c>
      <c r="D154" s="92" t="s">
        <v>178</v>
      </c>
      <c r="E154" s="93" t="s">
        <v>1962</v>
      </c>
      <c r="F154" s="94" t="s">
        <v>1963</v>
      </c>
      <c r="G154" s="95" t="s">
        <v>221</v>
      </c>
      <c r="H154" s="96">
        <v>0.003</v>
      </c>
      <c r="I154" s="1">
        <v>0</v>
      </c>
      <c r="J154" s="97">
        <f>ROUND(I154*H154,2)</f>
        <v>0</v>
      </c>
      <c r="K154" s="94" t="s">
        <v>1898</v>
      </c>
      <c r="L154" s="13"/>
      <c r="M154" s="98" t="s">
        <v>1</v>
      </c>
      <c r="N154" s="99" t="s">
        <v>37</v>
      </c>
      <c r="O154" s="100"/>
      <c r="P154" s="101">
        <f>O154*H154</f>
        <v>0</v>
      </c>
      <c r="Q154" s="101">
        <v>0</v>
      </c>
      <c r="R154" s="101">
        <f>Q154*H154</f>
        <v>0</v>
      </c>
      <c r="S154" s="101">
        <v>0</v>
      </c>
      <c r="T154" s="102">
        <f>S154*H154</f>
        <v>0</v>
      </c>
      <c r="U154" s="12"/>
      <c r="V154" s="12"/>
      <c r="W154" s="12"/>
      <c r="X154" s="12"/>
      <c r="Y154" s="12"/>
      <c r="Z154" s="12"/>
      <c r="AA154" s="12"/>
      <c r="AB154" s="12"/>
      <c r="AC154" s="12"/>
      <c r="AD154" s="12"/>
      <c r="AE154" s="12"/>
      <c r="AR154" s="103" t="s">
        <v>230</v>
      </c>
      <c r="AT154" s="103" t="s">
        <v>178</v>
      </c>
      <c r="AU154" s="103" t="s">
        <v>76</v>
      </c>
      <c r="AY154" s="5" t="s">
        <v>176</v>
      </c>
      <c r="BE154" s="104">
        <f>IF(N154="základní",J154,0)</f>
        <v>0</v>
      </c>
      <c r="BF154" s="104">
        <f>IF(N154="snížená",J154,0)</f>
        <v>0</v>
      </c>
      <c r="BG154" s="104">
        <f>IF(N154="zákl. přenesená",J154,0)</f>
        <v>0</v>
      </c>
      <c r="BH154" s="104">
        <f>IF(N154="sníž. přenesená",J154,0)</f>
        <v>0</v>
      </c>
      <c r="BI154" s="104">
        <f>IF(N154="nulová",J154,0)</f>
        <v>0</v>
      </c>
      <c r="BJ154" s="5" t="s">
        <v>76</v>
      </c>
      <c r="BK154" s="104">
        <f>ROUND(I154*H154,2)</f>
        <v>0</v>
      </c>
      <c r="BL154" s="5" t="s">
        <v>230</v>
      </c>
      <c r="BM154" s="103" t="s">
        <v>393</v>
      </c>
    </row>
    <row r="155" spans="2:63" s="79" customFormat="1" ht="26.1" customHeight="1">
      <c r="B155" s="80"/>
      <c r="D155" s="81" t="s">
        <v>71</v>
      </c>
      <c r="E155" s="82" t="s">
        <v>1964</v>
      </c>
      <c r="F155" s="82" t="s">
        <v>1965</v>
      </c>
      <c r="J155" s="83">
        <f>BK155</f>
        <v>0</v>
      </c>
      <c r="L155" s="80"/>
      <c r="M155" s="84"/>
      <c r="N155" s="85"/>
      <c r="O155" s="85"/>
      <c r="P155" s="86">
        <f>SUM(P156:P160)</f>
        <v>0</v>
      </c>
      <c r="Q155" s="85"/>
      <c r="R155" s="86">
        <f>SUM(R156:R160)</f>
        <v>0</v>
      </c>
      <c r="S155" s="85"/>
      <c r="T155" s="87">
        <f>SUM(T156:T160)</f>
        <v>0</v>
      </c>
      <c r="AR155" s="81" t="s">
        <v>80</v>
      </c>
      <c r="AT155" s="88" t="s">
        <v>71</v>
      </c>
      <c r="AU155" s="88" t="s">
        <v>72</v>
      </c>
      <c r="AY155" s="81" t="s">
        <v>176</v>
      </c>
      <c r="BK155" s="89">
        <f>SUM(BK156:BK160)</f>
        <v>0</v>
      </c>
    </row>
    <row r="156" spans="1:65" s="15" customFormat="1" ht="16.5" customHeight="1">
      <c r="A156" s="12"/>
      <c r="B156" s="13"/>
      <c r="C156" s="92" t="s">
        <v>304</v>
      </c>
      <c r="D156" s="92" t="s">
        <v>178</v>
      </c>
      <c r="E156" s="93" t="s">
        <v>1966</v>
      </c>
      <c r="F156" s="94" t="s">
        <v>1967</v>
      </c>
      <c r="G156" s="95" t="s">
        <v>1949</v>
      </c>
      <c r="H156" s="96">
        <v>1</v>
      </c>
      <c r="I156" s="1">
        <v>0</v>
      </c>
      <c r="J156" s="97">
        <f>ROUND(I156*H156,2)</f>
        <v>0</v>
      </c>
      <c r="K156" s="94" t="s">
        <v>1898</v>
      </c>
      <c r="L156" s="13"/>
      <c r="M156" s="98" t="s">
        <v>1</v>
      </c>
      <c r="N156" s="99" t="s">
        <v>37</v>
      </c>
      <c r="O156" s="100"/>
      <c r="P156" s="101">
        <f>O156*H156</f>
        <v>0</v>
      </c>
      <c r="Q156" s="101">
        <v>0</v>
      </c>
      <c r="R156" s="101">
        <f>Q156*H156</f>
        <v>0</v>
      </c>
      <c r="S156" s="101">
        <v>0</v>
      </c>
      <c r="T156" s="102">
        <f>S156*H156</f>
        <v>0</v>
      </c>
      <c r="U156" s="12"/>
      <c r="V156" s="12"/>
      <c r="W156" s="12"/>
      <c r="X156" s="12"/>
      <c r="Y156" s="12"/>
      <c r="Z156" s="12"/>
      <c r="AA156" s="12"/>
      <c r="AB156" s="12"/>
      <c r="AC156" s="12"/>
      <c r="AD156" s="12"/>
      <c r="AE156" s="12"/>
      <c r="AR156" s="103" t="s">
        <v>230</v>
      </c>
      <c r="AT156" s="103" t="s">
        <v>178</v>
      </c>
      <c r="AU156" s="103" t="s">
        <v>76</v>
      </c>
      <c r="AY156" s="5" t="s">
        <v>176</v>
      </c>
      <c r="BE156" s="104">
        <f>IF(N156="základní",J156,0)</f>
        <v>0</v>
      </c>
      <c r="BF156" s="104">
        <f>IF(N156="snížená",J156,0)</f>
        <v>0</v>
      </c>
      <c r="BG156" s="104">
        <f>IF(N156="zákl. přenesená",J156,0)</f>
        <v>0</v>
      </c>
      <c r="BH156" s="104">
        <f>IF(N156="sníž. přenesená",J156,0)</f>
        <v>0</v>
      </c>
      <c r="BI156" s="104">
        <f>IF(N156="nulová",J156,0)</f>
        <v>0</v>
      </c>
      <c r="BJ156" s="5" t="s">
        <v>76</v>
      </c>
      <c r="BK156" s="104">
        <f>ROUND(I156*H156,2)</f>
        <v>0</v>
      </c>
      <c r="BL156" s="5" t="s">
        <v>230</v>
      </c>
      <c r="BM156" s="103" t="s">
        <v>400</v>
      </c>
    </row>
    <row r="157" spans="1:65" s="15" customFormat="1" ht="16.5" customHeight="1">
      <c r="A157" s="12"/>
      <c r="B157" s="13"/>
      <c r="C157" s="92" t="s">
        <v>448</v>
      </c>
      <c r="D157" s="92" t="s">
        <v>178</v>
      </c>
      <c r="E157" s="93" t="s">
        <v>1968</v>
      </c>
      <c r="F157" s="94" t="s">
        <v>1969</v>
      </c>
      <c r="G157" s="95" t="s">
        <v>259</v>
      </c>
      <c r="H157" s="96">
        <v>2</v>
      </c>
      <c r="I157" s="1">
        <v>0</v>
      </c>
      <c r="J157" s="97">
        <f>ROUND(I157*H157,2)</f>
        <v>0</v>
      </c>
      <c r="K157" s="94" t="s">
        <v>1898</v>
      </c>
      <c r="L157" s="13"/>
      <c r="M157" s="98" t="s">
        <v>1</v>
      </c>
      <c r="N157" s="99" t="s">
        <v>37</v>
      </c>
      <c r="O157" s="100"/>
      <c r="P157" s="101">
        <f>O157*H157</f>
        <v>0</v>
      </c>
      <c r="Q157" s="101">
        <v>0</v>
      </c>
      <c r="R157" s="101">
        <f>Q157*H157</f>
        <v>0</v>
      </c>
      <c r="S157" s="101">
        <v>0</v>
      </c>
      <c r="T157" s="102">
        <f>S157*H157</f>
        <v>0</v>
      </c>
      <c r="U157" s="12"/>
      <c r="V157" s="12"/>
      <c r="W157" s="12"/>
      <c r="X157" s="12"/>
      <c r="Y157" s="12"/>
      <c r="Z157" s="12"/>
      <c r="AA157" s="12"/>
      <c r="AB157" s="12"/>
      <c r="AC157" s="12"/>
      <c r="AD157" s="12"/>
      <c r="AE157" s="12"/>
      <c r="AR157" s="103" t="s">
        <v>230</v>
      </c>
      <c r="AT157" s="103" t="s">
        <v>178</v>
      </c>
      <c r="AU157" s="103" t="s">
        <v>76</v>
      </c>
      <c r="AY157" s="5" t="s">
        <v>176</v>
      </c>
      <c r="BE157" s="104">
        <f>IF(N157="základní",J157,0)</f>
        <v>0</v>
      </c>
      <c r="BF157" s="104">
        <f>IF(N157="snížená",J157,0)</f>
        <v>0</v>
      </c>
      <c r="BG157" s="104">
        <f>IF(N157="zákl. přenesená",J157,0)</f>
        <v>0</v>
      </c>
      <c r="BH157" s="104">
        <f>IF(N157="sníž. přenesená",J157,0)</f>
        <v>0</v>
      </c>
      <c r="BI157" s="104">
        <f>IF(N157="nulová",J157,0)</f>
        <v>0</v>
      </c>
      <c r="BJ157" s="5" t="s">
        <v>76</v>
      </c>
      <c r="BK157" s="104">
        <f>ROUND(I157*H157,2)</f>
        <v>0</v>
      </c>
      <c r="BL157" s="5" t="s">
        <v>230</v>
      </c>
      <c r="BM157" s="103" t="s">
        <v>451</v>
      </c>
    </row>
    <row r="158" spans="1:65" s="15" customFormat="1" ht="16.5" customHeight="1">
      <c r="A158" s="12"/>
      <c r="B158" s="13"/>
      <c r="C158" s="92" t="s">
        <v>310</v>
      </c>
      <c r="D158" s="92" t="s">
        <v>178</v>
      </c>
      <c r="E158" s="93" t="s">
        <v>1970</v>
      </c>
      <c r="F158" s="94" t="s">
        <v>1971</v>
      </c>
      <c r="G158" s="95" t="s">
        <v>1949</v>
      </c>
      <c r="H158" s="96">
        <v>1</v>
      </c>
      <c r="I158" s="1">
        <v>0</v>
      </c>
      <c r="J158" s="97">
        <f>ROUND(I158*H158,2)</f>
        <v>0</v>
      </c>
      <c r="K158" s="94" t="s">
        <v>1898</v>
      </c>
      <c r="L158" s="13"/>
      <c r="M158" s="98" t="s">
        <v>1</v>
      </c>
      <c r="N158" s="99" t="s">
        <v>37</v>
      </c>
      <c r="O158" s="100"/>
      <c r="P158" s="101">
        <f>O158*H158</f>
        <v>0</v>
      </c>
      <c r="Q158" s="101">
        <v>0</v>
      </c>
      <c r="R158" s="101">
        <f>Q158*H158</f>
        <v>0</v>
      </c>
      <c r="S158" s="101">
        <v>0</v>
      </c>
      <c r="T158" s="102">
        <f>S158*H158</f>
        <v>0</v>
      </c>
      <c r="U158" s="12"/>
      <c r="V158" s="12"/>
      <c r="W158" s="12"/>
      <c r="X158" s="12"/>
      <c r="Y158" s="12"/>
      <c r="Z158" s="12"/>
      <c r="AA158" s="12"/>
      <c r="AB158" s="12"/>
      <c r="AC158" s="12"/>
      <c r="AD158" s="12"/>
      <c r="AE158" s="12"/>
      <c r="AR158" s="103" t="s">
        <v>230</v>
      </c>
      <c r="AT158" s="103" t="s">
        <v>178</v>
      </c>
      <c r="AU158" s="103" t="s">
        <v>76</v>
      </c>
      <c r="AY158" s="5" t="s">
        <v>176</v>
      </c>
      <c r="BE158" s="104">
        <f>IF(N158="základní",J158,0)</f>
        <v>0</v>
      </c>
      <c r="BF158" s="104">
        <f>IF(N158="snížená",J158,0)</f>
        <v>0</v>
      </c>
      <c r="BG158" s="104">
        <f>IF(N158="zákl. přenesená",J158,0)</f>
        <v>0</v>
      </c>
      <c r="BH158" s="104">
        <f>IF(N158="sníž. přenesená",J158,0)</f>
        <v>0</v>
      </c>
      <c r="BI158" s="104">
        <f>IF(N158="nulová",J158,0)</f>
        <v>0</v>
      </c>
      <c r="BJ158" s="5" t="s">
        <v>76</v>
      </c>
      <c r="BK158" s="104">
        <f>ROUND(I158*H158,2)</f>
        <v>0</v>
      </c>
      <c r="BL158" s="5" t="s">
        <v>230</v>
      </c>
      <c r="BM158" s="103" t="s">
        <v>453</v>
      </c>
    </row>
    <row r="159" spans="1:65" s="15" customFormat="1" ht="21.75" customHeight="1">
      <c r="A159" s="12"/>
      <c r="B159" s="13"/>
      <c r="C159" s="92" t="s">
        <v>460</v>
      </c>
      <c r="D159" s="92" t="s">
        <v>178</v>
      </c>
      <c r="E159" s="93" t="s">
        <v>1972</v>
      </c>
      <c r="F159" s="94" t="s">
        <v>1973</v>
      </c>
      <c r="G159" s="95" t="s">
        <v>259</v>
      </c>
      <c r="H159" s="96">
        <v>1</v>
      </c>
      <c r="I159" s="1">
        <v>0</v>
      </c>
      <c r="J159" s="97">
        <f>ROUND(I159*H159,2)</f>
        <v>0</v>
      </c>
      <c r="K159" s="94" t="s">
        <v>1898</v>
      </c>
      <c r="L159" s="13"/>
      <c r="M159" s="98" t="s">
        <v>1</v>
      </c>
      <c r="N159" s="99" t="s">
        <v>37</v>
      </c>
      <c r="O159" s="100"/>
      <c r="P159" s="101">
        <f>O159*H159</f>
        <v>0</v>
      </c>
      <c r="Q159" s="101">
        <v>0</v>
      </c>
      <c r="R159" s="101">
        <f>Q159*H159</f>
        <v>0</v>
      </c>
      <c r="S159" s="101">
        <v>0</v>
      </c>
      <c r="T159" s="102">
        <f>S159*H159</f>
        <v>0</v>
      </c>
      <c r="U159" s="12"/>
      <c r="V159" s="12"/>
      <c r="W159" s="12"/>
      <c r="X159" s="12"/>
      <c r="Y159" s="12"/>
      <c r="Z159" s="12"/>
      <c r="AA159" s="12"/>
      <c r="AB159" s="12"/>
      <c r="AC159" s="12"/>
      <c r="AD159" s="12"/>
      <c r="AE159" s="12"/>
      <c r="AR159" s="103" t="s">
        <v>230</v>
      </c>
      <c r="AT159" s="103" t="s">
        <v>178</v>
      </c>
      <c r="AU159" s="103" t="s">
        <v>76</v>
      </c>
      <c r="AY159" s="5" t="s">
        <v>176</v>
      </c>
      <c r="BE159" s="104">
        <f>IF(N159="základní",J159,0)</f>
        <v>0</v>
      </c>
      <c r="BF159" s="104">
        <f>IF(N159="snížená",J159,0)</f>
        <v>0</v>
      </c>
      <c r="BG159" s="104">
        <f>IF(N159="zákl. přenesená",J159,0)</f>
        <v>0</v>
      </c>
      <c r="BH159" s="104">
        <f>IF(N159="sníž. přenesená",J159,0)</f>
        <v>0</v>
      </c>
      <c r="BI159" s="104">
        <f>IF(N159="nulová",J159,0)</f>
        <v>0</v>
      </c>
      <c r="BJ159" s="5" t="s">
        <v>76</v>
      </c>
      <c r="BK159" s="104">
        <f>ROUND(I159*H159,2)</f>
        <v>0</v>
      </c>
      <c r="BL159" s="5" t="s">
        <v>230</v>
      </c>
      <c r="BM159" s="103" t="s">
        <v>463</v>
      </c>
    </row>
    <row r="160" spans="1:65" s="15" customFormat="1" ht="21.75" customHeight="1">
      <c r="A160" s="12"/>
      <c r="B160" s="13"/>
      <c r="C160" s="92" t="s">
        <v>329</v>
      </c>
      <c r="D160" s="92" t="s">
        <v>178</v>
      </c>
      <c r="E160" s="93" t="s">
        <v>1974</v>
      </c>
      <c r="F160" s="94" t="s">
        <v>1975</v>
      </c>
      <c r="G160" s="95" t="s">
        <v>221</v>
      </c>
      <c r="H160" s="96">
        <v>0.016</v>
      </c>
      <c r="I160" s="1">
        <v>0</v>
      </c>
      <c r="J160" s="97">
        <f>ROUND(I160*H160,2)</f>
        <v>0</v>
      </c>
      <c r="K160" s="94" t="s">
        <v>1898</v>
      </c>
      <c r="L160" s="13"/>
      <c r="M160" s="207" t="s">
        <v>1</v>
      </c>
      <c r="N160" s="208" t="s">
        <v>37</v>
      </c>
      <c r="O160" s="112"/>
      <c r="P160" s="209">
        <f>O160*H160</f>
        <v>0</v>
      </c>
      <c r="Q160" s="209">
        <v>0</v>
      </c>
      <c r="R160" s="209">
        <f>Q160*H160</f>
        <v>0</v>
      </c>
      <c r="S160" s="209">
        <v>0</v>
      </c>
      <c r="T160" s="210">
        <f>S160*H160</f>
        <v>0</v>
      </c>
      <c r="U160" s="12"/>
      <c r="V160" s="12"/>
      <c r="W160" s="12"/>
      <c r="X160" s="12"/>
      <c r="Y160" s="12"/>
      <c r="Z160" s="12"/>
      <c r="AA160" s="12"/>
      <c r="AB160" s="12"/>
      <c r="AC160" s="12"/>
      <c r="AD160" s="12"/>
      <c r="AE160" s="12"/>
      <c r="AR160" s="103" t="s">
        <v>230</v>
      </c>
      <c r="AT160" s="103" t="s">
        <v>178</v>
      </c>
      <c r="AU160" s="103" t="s">
        <v>76</v>
      </c>
      <c r="AY160" s="5" t="s">
        <v>176</v>
      </c>
      <c r="BE160" s="104">
        <f>IF(N160="základní",J160,0)</f>
        <v>0</v>
      </c>
      <c r="BF160" s="104">
        <f>IF(N160="snížená",J160,0)</f>
        <v>0</v>
      </c>
      <c r="BG160" s="104">
        <f>IF(N160="zákl. přenesená",J160,0)</f>
        <v>0</v>
      </c>
      <c r="BH160" s="104">
        <f>IF(N160="sníž. přenesená",J160,0)</f>
        <v>0</v>
      </c>
      <c r="BI160" s="104">
        <f>IF(N160="nulová",J160,0)</f>
        <v>0</v>
      </c>
      <c r="BJ160" s="5" t="s">
        <v>76</v>
      </c>
      <c r="BK160" s="104">
        <f>ROUND(I160*H160,2)</f>
        <v>0</v>
      </c>
      <c r="BL160" s="5" t="s">
        <v>230</v>
      </c>
      <c r="BM160" s="103" t="s">
        <v>467</v>
      </c>
    </row>
    <row r="161" spans="1:31" s="15" customFormat="1" ht="6.95" customHeight="1">
      <c r="A161" s="12"/>
      <c r="B161" s="44"/>
      <c r="C161" s="45"/>
      <c r="D161" s="45"/>
      <c r="E161" s="45"/>
      <c r="F161" s="45"/>
      <c r="G161" s="45"/>
      <c r="H161" s="45"/>
      <c r="I161" s="45"/>
      <c r="J161" s="45"/>
      <c r="K161" s="45"/>
      <c r="L161" s="13"/>
      <c r="M161" s="12"/>
      <c r="O161" s="12"/>
      <c r="P161" s="12"/>
      <c r="Q161" s="12"/>
      <c r="R161" s="12"/>
      <c r="S161" s="12"/>
      <c r="T161" s="12"/>
      <c r="U161" s="12"/>
      <c r="V161" s="12"/>
      <c r="W161" s="12"/>
      <c r="X161" s="12"/>
      <c r="Y161" s="12"/>
      <c r="Z161" s="12"/>
      <c r="AA161" s="12"/>
      <c r="AB161" s="12"/>
      <c r="AC161" s="12"/>
      <c r="AD161" s="12"/>
      <c r="AE161" s="12"/>
    </row>
  </sheetData>
  <sheetProtection algorithmName="SHA-512" hashValue="3oX9vWFcJrHJxto+ZeSd9U8YM40Dlz0/JT7luiIsVt9Ljg50f/IE/gbvrF5PiRujVIiNDrwO/FdtByHTqCDHzg==" saltValue="ADtOX1hdkIGSwvYBoU5IrA==" spinCount="100000" sheet="1" objects="1" scenarios="1"/>
  <autoFilter ref="C119:K160"/>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topLeftCell="A149">
      <selection activeCell="H155" sqref="H155:I155"/>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88</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1976</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ROUND(J120,2)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ROUND((SUM(BE120:BE183)),2)</f>
        <v>0</v>
      </c>
      <c r="G33" s="12"/>
      <c r="H33" s="12"/>
      <c r="I33" s="29">
        <v>0.21</v>
      </c>
      <c r="J33" s="28">
        <f>ROUND(((SUM(BE120:BE183))*I33),2)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ROUND((SUM(BF120:BF183)),2)</f>
        <v>0</v>
      </c>
      <c r="G34" s="12"/>
      <c r="H34" s="12"/>
      <c r="I34" s="29">
        <v>0.15</v>
      </c>
      <c r="J34" s="28">
        <f>ROUND(((SUM(BF120:BF183))*I34),2)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ROUND((SUM(BG120:BG183)),2)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ROUND((SUM(BH120:BH183)),2)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ROUND((SUM(BI120:BI183)),2)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4 - Plynovod</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J120</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1977</v>
      </c>
      <c r="E97" s="55"/>
      <c r="F97" s="55"/>
      <c r="G97" s="55"/>
      <c r="H97" s="55"/>
      <c r="I97" s="55"/>
      <c r="J97" s="56">
        <f>J121</f>
        <v>0</v>
      </c>
      <c r="L97" s="53"/>
    </row>
    <row r="98" spans="2:12" s="52" customFormat="1" ht="24.95" customHeight="1">
      <c r="B98" s="53"/>
      <c r="D98" s="54" t="s">
        <v>1978</v>
      </c>
      <c r="E98" s="55"/>
      <c r="F98" s="55"/>
      <c r="G98" s="55"/>
      <c r="H98" s="55"/>
      <c r="I98" s="55"/>
      <c r="J98" s="56">
        <f>J127</f>
        <v>0</v>
      </c>
      <c r="L98" s="53"/>
    </row>
    <row r="99" spans="2:12" s="52" customFormat="1" ht="24.95" customHeight="1">
      <c r="B99" s="53"/>
      <c r="D99" s="54" t="s">
        <v>1979</v>
      </c>
      <c r="E99" s="55"/>
      <c r="F99" s="55"/>
      <c r="G99" s="55"/>
      <c r="H99" s="55"/>
      <c r="I99" s="55"/>
      <c r="J99" s="56">
        <f>J130</f>
        <v>0</v>
      </c>
      <c r="L99" s="53"/>
    </row>
    <row r="100" spans="2:12" s="52" customFormat="1" ht="24.95" customHeight="1">
      <c r="B100" s="53"/>
      <c r="D100" s="54" t="s">
        <v>1980</v>
      </c>
      <c r="E100" s="55"/>
      <c r="F100" s="55"/>
      <c r="G100" s="55"/>
      <c r="H100" s="55"/>
      <c r="I100" s="55"/>
      <c r="J100" s="56">
        <f>J181</f>
        <v>0</v>
      </c>
      <c r="L100" s="53"/>
    </row>
    <row r="101" spans="1:31" s="15" customFormat="1" ht="21.75" customHeight="1">
      <c r="A101" s="12"/>
      <c r="B101" s="13"/>
      <c r="C101" s="12"/>
      <c r="D101" s="12"/>
      <c r="E101" s="12"/>
      <c r="F101" s="12"/>
      <c r="G101" s="12"/>
      <c r="H101" s="12"/>
      <c r="I101" s="12"/>
      <c r="J101" s="12"/>
      <c r="K101" s="12"/>
      <c r="L101" s="14"/>
      <c r="S101" s="12"/>
      <c r="T101" s="12"/>
      <c r="U101" s="12"/>
      <c r="V101" s="12"/>
      <c r="W101" s="12"/>
      <c r="X101" s="12"/>
      <c r="Y101" s="12"/>
      <c r="Z101" s="12"/>
      <c r="AA101" s="12"/>
      <c r="AB101" s="12"/>
      <c r="AC101" s="12"/>
      <c r="AD101" s="12"/>
      <c r="AE101" s="12"/>
    </row>
    <row r="102" spans="1:31" s="15" customFormat="1" ht="6.95" customHeight="1">
      <c r="A102" s="12"/>
      <c r="B102" s="44"/>
      <c r="C102" s="45"/>
      <c r="D102" s="45"/>
      <c r="E102" s="45"/>
      <c r="F102" s="45"/>
      <c r="G102" s="45"/>
      <c r="H102" s="45"/>
      <c r="I102" s="45"/>
      <c r="J102" s="45"/>
      <c r="K102" s="45"/>
      <c r="L102" s="14"/>
      <c r="S102" s="12"/>
      <c r="T102" s="12"/>
      <c r="U102" s="12"/>
      <c r="V102" s="12"/>
      <c r="W102" s="12"/>
      <c r="X102" s="12"/>
      <c r="Y102" s="12"/>
      <c r="Z102" s="12"/>
      <c r="AA102" s="12"/>
      <c r="AB102" s="12"/>
      <c r="AC102" s="12"/>
      <c r="AD102" s="12"/>
      <c r="AE102" s="12"/>
    </row>
    <row r="106" spans="1:31" s="15" customFormat="1" ht="6.95" customHeight="1">
      <c r="A106" s="12"/>
      <c r="B106" s="46"/>
      <c r="C106" s="47"/>
      <c r="D106" s="47"/>
      <c r="E106" s="47"/>
      <c r="F106" s="47"/>
      <c r="G106" s="47"/>
      <c r="H106" s="47"/>
      <c r="I106" s="47"/>
      <c r="J106" s="47"/>
      <c r="K106" s="47"/>
      <c r="L106" s="14"/>
      <c r="S106" s="12"/>
      <c r="T106" s="12"/>
      <c r="U106" s="12"/>
      <c r="V106" s="12"/>
      <c r="W106" s="12"/>
      <c r="X106" s="12"/>
      <c r="Y106" s="12"/>
      <c r="Z106" s="12"/>
      <c r="AA106" s="12"/>
      <c r="AB106" s="12"/>
      <c r="AC106" s="12"/>
      <c r="AD106" s="12"/>
      <c r="AE106" s="12"/>
    </row>
    <row r="107" spans="1:31" s="15" customFormat="1" ht="24.95" customHeight="1">
      <c r="A107" s="12"/>
      <c r="B107" s="13"/>
      <c r="C107" s="9" t="s">
        <v>161</v>
      </c>
      <c r="D107" s="12"/>
      <c r="E107" s="12"/>
      <c r="F107" s="12"/>
      <c r="G107" s="12"/>
      <c r="H107" s="12"/>
      <c r="I107" s="12"/>
      <c r="J107" s="12"/>
      <c r="K107" s="12"/>
      <c r="L107" s="14"/>
      <c r="S107" s="12"/>
      <c r="T107" s="12"/>
      <c r="U107" s="12"/>
      <c r="V107" s="12"/>
      <c r="W107" s="12"/>
      <c r="X107" s="12"/>
      <c r="Y107" s="12"/>
      <c r="Z107" s="12"/>
      <c r="AA107" s="12"/>
      <c r="AB107" s="12"/>
      <c r="AC107" s="12"/>
      <c r="AD107" s="12"/>
      <c r="AE107" s="12"/>
    </row>
    <row r="108" spans="1:31" s="15" customFormat="1" ht="6.95" customHeight="1">
      <c r="A108" s="12"/>
      <c r="B108" s="13"/>
      <c r="C108" s="12"/>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12" customHeight="1">
      <c r="A109" s="12"/>
      <c r="B109" s="13"/>
      <c r="C109" s="11" t="s">
        <v>16</v>
      </c>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16.5" customHeight="1">
      <c r="A110" s="12"/>
      <c r="B110" s="13"/>
      <c r="C110" s="12"/>
      <c r="D110" s="12"/>
      <c r="E110" s="284" t="str">
        <f>E7</f>
        <v>Soupis prací</v>
      </c>
      <c r="F110" s="285"/>
      <c r="G110" s="285"/>
      <c r="H110" s="285"/>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133</v>
      </c>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6.5" customHeight="1">
      <c r="A112" s="12"/>
      <c r="B112" s="13"/>
      <c r="C112" s="12"/>
      <c r="D112" s="12"/>
      <c r="E112" s="243" t="str">
        <f>E9</f>
        <v>4 - Plynovod</v>
      </c>
      <c r="F112" s="283"/>
      <c r="G112" s="283"/>
      <c r="H112" s="283"/>
      <c r="I112" s="12"/>
      <c r="J112" s="12"/>
      <c r="K112" s="12"/>
      <c r="L112" s="14"/>
      <c r="S112" s="12"/>
      <c r="T112" s="12"/>
      <c r="U112" s="12"/>
      <c r="V112" s="12"/>
      <c r="W112" s="12"/>
      <c r="X112" s="12"/>
      <c r="Y112" s="12"/>
      <c r="Z112" s="12"/>
      <c r="AA112" s="12"/>
      <c r="AB112" s="12"/>
      <c r="AC112" s="12"/>
      <c r="AD112" s="12"/>
      <c r="AE112" s="12"/>
    </row>
    <row r="113" spans="1:31" s="15" customFormat="1" ht="6.95" customHeight="1">
      <c r="A113" s="12"/>
      <c r="B113" s="13"/>
      <c r="C113" s="12"/>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20</v>
      </c>
      <c r="D114" s="12"/>
      <c r="E114" s="12"/>
      <c r="F114" s="16" t="str">
        <f>F12</f>
        <v xml:space="preserve"> </v>
      </c>
      <c r="G114" s="12"/>
      <c r="H114" s="12"/>
      <c r="I114" s="11" t="s">
        <v>22</v>
      </c>
      <c r="J114" s="17">
        <f>IF(J12="","",J12)</f>
        <v>44663</v>
      </c>
      <c r="K114" s="12"/>
      <c r="L114" s="14"/>
      <c r="S114" s="12"/>
      <c r="T114" s="12"/>
      <c r="U114" s="12"/>
      <c r="V114" s="12"/>
      <c r="W114" s="12"/>
      <c r="X114" s="12"/>
      <c r="Y114" s="12"/>
      <c r="Z114" s="12"/>
      <c r="AA114" s="12"/>
      <c r="AB114" s="12"/>
      <c r="AC114" s="12"/>
      <c r="AD114" s="12"/>
      <c r="AE114" s="12"/>
    </row>
    <row r="115" spans="1:31" s="15" customFormat="1" ht="6.95" customHeight="1">
      <c r="A115" s="12"/>
      <c r="B115" s="13"/>
      <c r="C115" s="12"/>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5.2" customHeight="1">
      <c r="A116" s="12"/>
      <c r="B116" s="13"/>
      <c r="C116" s="11" t="s">
        <v>23</v>
      </c>
      <c r="D116" s="12"/>
      <c r="E116" s="12"/>
      <c r="F116" s="16" t="str">
        <f>E15</f>
        <v xml:space="preserve"> </v>
      </c>
      <c r="G116" s="12"/>
      <c r="H116" s="12"/>
      <c r="I116" s="11" t="s">
        <v>28</v>
      </c>
      <c r="J116" s="48" t="str">
        <f>E21</f>
        <v xml:space="preserve"> </v>
      </c>
      <c r="K116" s="12"/>
      <c r="L116" s="14"/>
      <c r="S116" s="12"/>
      <c r="T116" s="12"/>
      <c r="U116" s="12"/>
      <c r="V116" s="12"/>
      <c r="W116" s="12"/>
      <c r="X116" s="12"/>
      <c r="Y116" s="12"/>
      <c r="Z116" s="12"/>
      <c r="AA116" s="12"/>
      <c r="AB116" s="12"/>
      <c r="AC116" s="12"/>
      <c r="AD116" s="12"/>
      <c r="AE116" s="12"/>
    </row>
    <row r="117" spans="1:31" s="15" customFormat="1" ht="15.2" customHeight="1">
      <c r="A117" s="12"/>
      <c r="B117" s="13"/>
      <c r="C117" s="11" t="s">
        <v>26</v>
      </c>
      <c r="D117" s="12"/>
      <c r="E117" s="12"/>
      <c r="F117" s="16" t="str">
        <f>IF(E18="","",E18)</f>
        <v>Vyplň údaj</v>
      </c>
      <c r="G117" s="12"/>
      <c r="H117" s="12"/>
      <c r="I117" s="11" t="s">
        <v>30</v>
      </c>
      <c r="J117" s="48" t="str">
        <f>E24</f>
        <v xml:space="preserve"> </v>
      </c>
      <c r="K117" s="12"/>
      <c r="L117" s="14"/>
      <c r="S117" s="12"/>
      <c r="T117" s="12"/>
      <c r="U117" s="12"/>
      <c r="V117" s="12"/>
      <c r="W117" s="12"/>
      <c r="X117" s="12"/>
      <c r="Y117" s="12"/>
      <c r="Z117" s="12"/>
      <c r="AA117" s="12"/>
      <c r="AB117" s="12"/>
      <c r="AC117" s="12"/>
      <c r="AD117" s="12"/>
      <c r="AE117" s="12"/>
    </row>
    <row r="118" spans="1:31" s="15" customFormat="1" ht="10.35" customHeight="1">
      <c r="A118" s="12"/>
      <c r="B118" s="13"/>
      <c r="C118" s="12"/>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71" customFormat="1" ht="29.25" customHeight="1">
      <c r="A119" s="62"/>
      <c r="B119" s="63"/>
      <c r="C119" s="64" t="s">
        <v>162</v>
      </c>
      <c r="D119" s="65" t="s">
        <v>57</v>
      </c>
      <c r="E119" s="65" t="s">
        <v>53</v>
      </c>
      <c r="F119" s="65" t="s">
        <v>54</v>
      </c>
      <c r="G119" s="65" t="s">
        <v>163</v>
      </c>
      <c r="H119" s="65" t="s">
        <v>164</v>
      </c>
      <c r="I119" s="65" t="s">
        <v>165</v>
      </c>
      <c r="J119" s="65" t="s">
        <v>137</v>
      </c>
      <c r="K119" s="66" t="s">
        <v>166</v>
      </c>
      <c r="L119" s="67"/>
      <c r="M119" s="68" t="s">
        <v>1</v>
      </c>
      <c r="N119" s="69" t="s">
        <v>36</v>
      </c>
      <c r="O119" s="69" t="s">
        <v>167</v>
      </c>
      <c r="P119" s="69" t="s">
        <v>168</v>
      </c>
      <c r="Q119" s="69" t="s">
        <v>169</v>
      </c>
      <c r="R119" s="69" t="s">
        <v>170</v>
      </c>
      <c r="S119" s="69" t="s">
        <v>171</v>
      </c>
      <c r="T119" s="70" t="s">
        <v>172</v>
      </c>
      <c r="U119" s="62"/>
      <c r="V119" s="62"/>
      <c r="W119" s="62"/>
      <c r="X119" s="62"/>
      <c r="Y119" s="62"/>
      <c r="Z119" s="62"/>
      <c r="AA119" s="62"/>
      <c r="AB119" s="62"/>
      <c r="AC119" s="62"/>
      <c r="AD119" s="62"/>
      <c r="AE119" s="62"/>
    </row>
    <row r="120" spans="1:63" s="15" customFormat="1" ht="22.7" customHeight="1">
      <c r="A120" s="12"/>
      <c r="B120" s="13"/>
      <c r="C120" s="72" t="s">
        <v>173</v>
      </c>
      <c r="D120" s="12"/>
      <c r="E120" s="12"/>
      <c r="F120" s="12"/>
      <c r="G120" s="12"/>
      <c r="H120" s="12"/>
      <c r="I120" s="12"/>
      <c r="J120" s="73">
        <f>BK120</f>
        <v>0</v>
      </c>
      <c r="K120" s="12"/>
      <c r="L120" s="13"/>
      <c r="M120" s="74"/>
      <c r="N120" s="75"/>
      <c r="O120" s="23"/>
      <c r="P120" s="76">
        <f>P121+P127+P130+P181</f>
        <v>0</v>
      </c>
      <c r="Q120" s="23"/>
      <c r="R120" s="76">
        <f>R121+R127+R130+R181</f>
        <v>0</v>
      </c>
      <c r="S120" s="23"/>
      <c r="T120" s="77">
        <f>T121+T127+T130+T181</f>
        <v>0</v>
      </c>
      <c r="U120" s="12"/>
      <c r="V120" s="12"/>
      <c r="W120" s="12"/>
      <c r="X120" s="12"/>
      <c r="Y120" s="12"/>
      <c r="Z120" s="12"/>
      <c r="AA120" s="12"/>
      <c r="AB120" s="12"/>
      <c r="AC120" s="12"/>
      <c r="AD120" s="12"/>
      <c r="AE120" s="12"/>
      <c r="AT120" s="5" t="s">
        <v>71</v>
      </c>
      <c r="AU120" s="5" t="s">
        <v>139</v>
      </c>
      <c r="BK120" s="78">
        <f>BK121+BK127+BK130+BK181</f>
        <v>0</v>
      </c>
    </row>
    <row r="121" spans="2:63" s="79" customFormat="1" ht="26.1" customHeight="1">
      <c r="B121" s="80"/>
      <c r="D121" s="81" t="s">
        <v>71</v>
      </c>
      <c r="E121" s="82" t="s">
        <v>98</v>
      </c>
      <c r="F121" s="82" t="s">
        <v>1981</v>
      </c>
      <c r="J121" s="83">
        <f>BK121</f>
        <v>0</v>
      </c>
      <c r="L121" s="80"/>
      <c r="M121" s="84"/>
      <c r="N121" s="85"/>
      <c r="O121" s="85"/>
      <c r="P121" s="86">
        <f>SUM(P122:P126)</f>
        <v>0</v>
      </c>
      <c r="Q121" s="85"/>
      <c r="R121" s="86">
        <f>SUM(R122:R126)</f>
        <v>0</v>
      </c>
      <c r="S121" s="85"/>
      <c r="T121" s="87">
        <f>SUM(T122:T126)</f>
        <v>0</v>
      </c>
      <c r="AR121" s="81" t="s">
        <v>76</v>
      </c>
      <c r="AT121" s="88" t="s">
        <v>71</v>
      </c>
      <c r="AU121" s="88" t="s">
        <v>72</v>
      </c>
      <c r="AY121" s="81" t="s">
        <v>176</v>
      </c>
      <c r="BK121" s="89">
        <f>SUM(BK122:BK126)</f>
        <v>0</v>
      </c>
    </row>
    <row r="122" spans="1:65" s="15" customFormat="1" ht="24.2" customHeight="1">
      <c r="A122" s="12"/>
      <c r="B122" s="13"/>
      <c r="C122" s="92" t="s">
        <v>76</v>
      </c>
      <c r="D122" s="92" t="s">
        <v>178</v>
      </c>
      <c r="E122" s="93" t="s">
        <v>1982</v>
      </c>
      <c r="F122" s="94" t="s">
        <v>1983</v>
      </c>
      <c r="G122" s="95" t="s">
        <v>259</v>
      </c>
      <c r="H122" s="96">
        <v>1</v>
      </c>
      <c r="I122" s="1">
        <v>0</v>
      </c>
      <c r="J122" s="97">
        <f>ROUND(I122*H122,2)</f>
        <v>0</v>
      </c>
      <c r="K122" s="94" t="s">
        <v>1898</v>
      </c>
      <c r="L122" s="13"/>
      <c r="M122" s="98" t="s">
        <v>1</v>
      </c>
      <c r="N122" s="99" t="s">
        <v>37</v>
      </c>
      <c r="O122" s="100"/>
      <c r="P122" s="101">
        <f>O122*H122</f>
        <v>0</v>
      </c>
      <c r="Q122" s="101">
        <v>0</v>
      </c>
      <c r="R122" s="101">
        <f>Q122*H122</f>
        <v>0</v>
      </c>
      <c r="S122" s="101">
        <v>0</v>
      </c>
      <c r="T122" s="102">
        <f>S122*H122</f>
        <v>0</v>
      </c>
      <c r="U122" s="12"/>
      <c r="V122" s="12"/>
      <c r="W122" s="12"/>
      <c r="X122" s="12"/>
      <c r="Y122" s="12"/>
      <c r="Z122" s="12"/>
      <c r="AA122" s="12"/>
      <c r="AB122" s="12"/>
      <c r="AC122" s="12"/>
      <c r="AD122" s="12"/>
      <c r="AE122" s="12"/>
      <c r="AR122" s="103" t="s">
        <v>86</v>
      </c>
      <c r="AT122" s="103" t="s">
        <v>178</v>
      </c>
      <c r="AU122" s="103" t="s">
        <v>76</v>
      </c>
      <c r="AY122" s="5" t="s">
        <v>176</v>
      </c>
      <c r="BE122" s="104">
        <f>IF(N122="základní",J122,0)</f>
        <v>0</v>
      </c>
      <c r="BF122" s="104">
        <f>IF(N122="snížená",J122,0)</f>
        <v>0</v>
      </c>
      <c r="BG122" s="104">
        <f>IF(N122="zákl. přenesená",J122,0)</f>
        <v>0</v>
      </c>
      <c r="BH122" s="104">
        <f>IF(N122="sníž. přenesená",J122,0)</f>
        <v>0</v>
      </c>
      <c r="BI122" s="104">
        <f>IF(N122="nulová",J122,0)</f>
        <v>0</v>
      </c>
      <c r="BJ122" s="5" t="s">
        <v>76</v>
      </c>
      <c r="BK122" s="104">
        <f>ROUND(I122*H122,2)</f>
        <v>0</v>
      </c>
      <c r="BL122" s="5" t="s">
        <v>86</v>
      </c>
      <c r="BM122" s="103" t="s">
        <v>80</v>
      </c>
    </row>
    <row r="123" spans="1:65" s="15" customFormat="1" ht="21.75" customHeight="1">
      <c r="A123" s="12"/>
      <c r="B123" s="13"/>
      <c r="C123" s="92" t="s">
        <v>80</v>
      </c>
      <c r="D123" s="92" t="s">
        <v>178</v>
      </c>
      <c r="E123" s="93" t="s">
        <v>1984</v>
      </c>
      <c r="F123" s="94" t="s">
        <v>1985</v>
      </c>
      <c r="G123" s="95" t="s">
        <v>328</v>
      </c>
      <c r="H123" s="96">
        <v>6.51</v>
      </c>
      <c r="I123" s="1">
        <v>0</v>
      </c>
      <c r="J123" s="97">
        <f>ROUND(I123*H123,2)</f>
        <v>0</v>
      </c>
      <c r="K123" s="94" t="s">
        <v>1898</v>
      </c>
      <c r="L123" s="13"/>
      <c r="M123" s="98" t="s">
        <v>1</v>
      </c>
      <c r="N123" s="99" t="s">
        <v>37</v>
      </c>
      <c r="O123" s="100"/>
      <c r="P123" s="101">
        <f>O123*H123</f>
        <v>0</v>
      </c>
      <c r="Q123" s="101">
        <v>0</v>
      </c>
      <c r="R123" s="101">
        <f>Q123*H123</f>
        <v>0</v>
      </c>
      <c r="S123" s="101">
        <v>0</v>
      </c>
      <c r="T123" s="102">
        <f>S123*H123</f>
        <v>0</v>
      </c>
      <c r="U123" s="12"/>
      <c r="V123" s="12"/>
      <c r="W123" s="12"/>
      <c r="X123" s="12"/>
      <c r="Y123" s="12"/>
      <c r="Z123" s="12"/>
      <c r="AA123" s="12"/>
      <c r="AB123" s="12"/>
      <c r="AC123" s="12"/>
      <c r="AD123" s="12"/>
      <c r="AE123" s="12"/>
      <c r="AR123" s="103" t="s">
        <v>86</v>
      </c>
      <c r="AT123" s="103" t="s">
        <v>178</v>
      </c>
      <c r="AU123" s="103" t="s">
        <v>76</v>
      </c>
      <c r="AY123" s="5" t="s">
        <v>176</v>
      </c>
      <c r="BE123" s="104">
        <f>IF(N123="základní",J123,0)</f>
        <v>0</v>
      </c>
      <c r="BF123" s="104">
        <f>IF(N123="snížená",J123,0)</f>
        <v>0</v>
      </c>
      <c r="BG123" s="104">
        <f>IF(N123="zákl. přenesená",J123,0)</f>
        <v>0</v>
      </c>
      <c r="BH123" s="104">
        <f>IF(N123="sníž. přenesená",J123,0)</f>
        <v>0</v>
      </c>
      <c r="BI123" s="104">
        <f>IF(N123="nulová",J123,0)</f>
        <v>0</v>
      </c>
      <c r="BJ123" s="5" t="s">
        <v>76</v>
      </c>
      <c r="BK123" s="104">
        <f>ROUND(I123*H123,2)</f>
        <v>0</v>
      </c>
      <c r="BL123" s="5" t="s">
        <v>86</v>
      </c>
      <c r="BM123" s="103" t="s">
        <v>86</v>
      </c>
    </row>
    <row r="124" spans="1:65" s="15" customFormat="1" ht="33" customHeight="1">
      <c r="A124" s="12"/>
      <c r="B124" s="13"/>
      <c r="C124" s="92" t="s">
        <v>83</v>
      </c>
      <c r="D124" s="92" t="s">
        <v>178</v>
      </c>
      <c r="E124" s="93" t="s">
        <v>1986</v>
      </c>
      <c r="F124" s="94" t="s">
        <v>1987</v>
      </c>
      <c r="G124" s="95" t="s">
        <v>328</v>
      </c>
      <c r="H124" s="96">
        <v>6.51</v>
      </c>
      <c r="I124" s="1">
        <v>0</v>
      </c>
      <c r="J124" s="97">
        <f>ROUND(I124*H124,2)</f>
        <v>0</v>
      </c>
      <c r="K124" s="94" t="s">
        <v>1898</v>
      </c>
      <c r="L124" s="13"/>
      <c r="M124" s="98" t="s">
        <v>1</v>
      </c>
      <c r="N124" s="99" t="s">
        <v>37</v>
      </c>
      <c r="O124" s="100"/>
      <c r="P124" s="101">
        <f>O124*H124</f>
        <v>0</v>
      </c>
      <c r="Q124" s="101">
        <v>0</v>
      </c>
      <c r="R124" s="101">
        <f>Q124*H124</f>
        <v>0</v>
      </c>
      <c r="S124" s="101">
        <v>0</v>
      </c>
      <c r="T124" s="102">
        <f>S124*H124</f>
        <v>0</v>
      </c>
      <c r="U124" s="12"/>
      <c r="V124" s="12"/>
      <c r="W124" s="12"/>
      <c r="X124" s="12"/>
      <c r="Y124" s="12"/>
      <c r="Z124" s="12"/>
      <c r="AA124" s="12"/>
      <c r="AB124" s="12"/>
      <c r="AC124" s="12"/>
      <c r="AD124" s="12"/>
      <c r="AE124" s="12"/>
      <c r="AR124" s="103" t="s">
        <v>86</v>
      </c>
      <c r="AT124" s="103" t="s">
        <v>178</v>
      </c>
      <c r="AU124" s="103" t="s">
        <v>76</v>
      </c>
      <c r="AY124" s="5" t="s">
        <v>176</v>
      </c>
      <c r="BE124" s="104">
        <f>IF(N124="základní",J124,0)</f>
        <v>0</v>
      </c>
      <c r="BF124" s="104">
        <f>IF(N124="snížená",J124,0)</f>
        <v>0</v>
      </c>
      <c r="BG124" s="104">
        <f>IF(N124="zákl. přenesená",J124,0)</f>
        <v>0</v>
      </c>
      <c r="BH124" s="104">
        <f>IF(N124="sníž. přenesená",J124,0)</f>
        <v>0</v>
      </c>
      <c r="BI124" s="104">
        <f>IF(N124="nulová",J124,0)</f>
        <v>0</v>
      </c>
      <c r="BJ124" s="5" t="s">
        <v>76</v>
      </c>
      <c r="BK124" s="104">
        <f>ROUND(I124*H124,2)</f>
        <v>0</v>
      </c>
      <c r="BL124" s="5" t="s">
        <v>86</v>
      </c>
      <c r="BM124" s="103" t="s">
        <v>92</v>
      </c>
    </row>
    <row r="125" spans="1:65" s="15" customFormat="1" ht="24.2" customHeight="1">
      <c r="A125" s="12"/>
      <c r="B125" s="13"/>
      <c r="C125" s="92" t="s">
        <v>86</v>
      </c>
      <c r="D125" s="92" t="s">
        <v>178</v>
      </c>
      <c r="E125" s="93" t="s">
        <v>1988</v>
      </c>
      <c r="F125" s="94" t="s">
        <v>1989</v>
      </c>
      <c r="G125" s="95" t="s">
        <v>328</v>
      </c>
      <c r="H125" s="96">
        <v>4.095</v>
      </c>
      <c r="I125" s="1">
        <v>0</v>
      </c>
      <c r="J125" s="97">
        <f>ROUND(I125*H125,2)</f>
        <v>0</v>
      </c>
      <c r="K125" s="94" t="s">
        <v>1898</v>
      </c>
      <c r="L125" s="13"/>
      <c r="M125" s="98" t="s">
        <v>1</v>
      </c>
      <c r="N125" s="99" t="s">
        <v>37</v>
      </c>
      <c r="O125" s="100"/>
      <c r="P125" s="101">
        <f>O125*H125</f>
        <v>0</v>
      </c>
      <c r="Q125" s="101">
        <v>0</v>
      </c>
      <c r="R125" s="101">
        <f>Q125*H125</f>
        <v>0</v>
      </c>
      <c r="S125" s="101">
        <v>0</v>
      </c>
      <c r="T125" s="102">
        <f>S125*H125</f>
        <v>0</v>
      </c>
      <c r="U125" s="12"/>
      <c r="V125" s="12"/>
      <c r="W125" s="12"/>
      <c r="X125" s="12"/>
      <c r="Y125" s="12"/>
      <c r="Z125" s="12"/>
      <c r="AA125" s="12"/>
      <c r="AB125" s="12"/>
      <c r="AC125" s="12"/>
      <c r="AD125" s="12"/>
      <c r="AE125" s="12"/>
      <c r="AR125" s="103" t="s">
        <v>86</v>
      </c>
      <c r="AT125" s="103" t="s">
        <v>178</v>
      </c>
      <c r="AU125" s="103" t="s">
        <v>76</v>
      </c>
      <c r="AY125" s="5" t="s">
        <v>176</v>
      </c>
      <c r="BE125" s="104">
        <f>IF(N125="základní",J125,0)</f>
        <v>0</v>
      </c>
      <c r="BF125" s="104">
        <f>IF(N125="snížená",J125,0)</f>
        <v>0</v>
      </c>
      <c r="BG125" s="104">
        <f>IF(N125="zákl. přenesená",J125,0)</f>
        <v>0</v>
      </c>
      <c r="BH125" s="104">
        <f>IF(N125="sníž. přenesená",J125,0)</f>
        <v>0</v>
      </c>
      <c r="BI125" s="104">
        <f>IF(N125="nulová",J125,0)</f>
        <v>0</v>
      </c>
      <c r="BJ125" s="5" t="s">
        <v>76</v>
      </c>
      <c r="BK125" s="104">
        <f>ROUND(I125*H125,2)</f>
        <v>0</v>
      </c>
      <c r="BL125" s="5" t="s">
        <v>86</v>
      </c>
      <c r="BM125" s="103" t="s">
        <v>98</v>
      </c>
    </row>
    <row r="126" spans="1:65" s="15" customFormat="1" ht="21.75" customHeight="1">
      <c r="A126" s="12"/>
      <c r="B126" s="13"/>
      <c r="C126" s="92" t="s">
        <v>89</v>
      </c>
      <c r="D126" s="92" t="s">
        <v>178</v>
      </c>
      <c r="E126" s="93" t="s">
        <v>1990</v>
      </c>
      <c r="F126" s="94" t="s">
        <v>1991</v>
      </c>
      <c r="G126" s="95" t="s">
        <v>221</v>
      </c>
      <c r="H126" s="96">
        <v>0.026</v>
      </c>
      <c r="I126" s="1">
        <v>0</v>
      </c>
      <c r="J126" s="97">
        <f>ROUND(I126*H126,2)</f>
        <v>0</v>
      </c>
      <c r="K126" s="94" t="s">
        <v>1898</v>
      </c>
      <c r="L126" s="13"/>
      <c r="M126" s="98" t="s">
        <v>1</v>
      </c>
      <c r="N126" s="99" t="s">
        <v>37</v>
      </c>
      <c r="O126" s="100"/>
      <c r="P126" s="101">
        <f>O126*H126</f>
        <v>0</v>
      </c>
      <c r="Q126" s="101">
        <v>0</v>
      </c>
      <c r="R126" s="101">
        <f>Q126*H126</f>
        <v>0</v>
      </c>
      <c r="S126" s="101">
        <v>0</v>
      </c>
      <c r="T126" s="102">
        <f>S126*H126</f>
        <v>0</v>
      </c>
      <c r="U126" s="12"/>
      <c r="V126" s="12"/>
      <c r="W126" s="12"/>
      <c r="X126" s="12"/>
      <c r="Y126" s="12"/>
      <c r="Z126" s="12"/>
      <c r="AA126" s="12"/>
      <c r="AB126" s="12"/>
      <c r="AC126" s="12"/>
      <c r="AD126" s="12"/>
      <c r="AE126" s="12"/>
      <c r="AR126" s="103" t="s">
        <v>86</v>
      </c>
      <c r="AT126" s="103" t="s">
        <v>178</v>
      </c>
      <c r="AU126" s="103" t="s">
        <v>76</v>
      </c>
      <c r="AY126" s="5" t="s">
        <v>176</v>
      </c>
      <c r="BE126" s="104">
        <f>IF(N126="základní",J126,0)</f>
        <v>0</v>
      </c>
      <c r="BF126" s="104">
        <f>IF(N126="snížená",J126,0)</f>
        <v>0</v>
      </c>
      <c r="BG126" s="104">
        <f>IF(N126="zákl. přenesená",J126,0)</f>
        <v>0</v>
      </c>
      <c r="BH126" s="104">
        <f>IF(N126="sníž. přenesená",J126,0)</f>
        <v>0</v>
      </c>
      <c r="BI126" s="104">
        <f>IF(N126="nulová",J126,0)</f>
        <v>0</v>
      </c>
      <c r="BJ126" s="5" t="s">
        <v>76</v>
      </c>
      <c r="BK126" s="104">
        <f>ROUND(I126*H126,2)</f>
        <v>0</v>
      </c>
      <c r="BL126" s="5" t="s">
        <v>86</v>
      </c>
      <c r="BM126" s="103" t="s">
        <v>129</v>
      </c>
    </row>
    <row r="127" spans="2:63" s="79" customFormat="1" ht="26.1" customHeight="1">
      <c r="B127" s="80"/>
      <c r="D127" s="81" t="s">
        <v>71</v>
      </c>
      <c r="E127" s="82" t="s">
        <v>547</v>
      </c>
      <c r="F127" s="82" t="s">
        <v>1992</v>
      </c>
      <c r="J127" s="83">
        <f>BK127</f>
        <v>0</v>
      </c>
      <c r="L127" s="80"/>
      <c r="M127" s="84"/>
      <c r="N127" s="85"/>
      <c r="O127" s="85"/>
      <c r="P127" s="86">
        <f>SUM(P128:P129)</f>
        <v>0</v>
      </c>
      <c r="Q127" s="85"/>
      <c r="R127" s="86">
        <f>SUM(R128:R129)</f>
        <v>0</v>
      </c>
      <c r="S127" s="85"/>
      <c r="T127" s="87">
        <f>SUM(T128:T129)</f>
        <v>0</v>
      </c>
      <c r="AR127" s="81" t="s">
        <v>76</v>
      </c>
      <c r="AT127" s="88" t="s">
        <v>71</v>
      </c>
      <c r="AU127" s="88" t="s">
        <v>72</v>
      </c>
      <c r="AY127" s="81" t="s">
        <v>176</v>
      </c>
      <c r="BK127" s="89">
        <f>SUM(BK128:BK129)</f>
        <v>0</v>
      </c>
    </row>
    <row r="128" spans="1:65" s="15" customFormat="1" ht="24.2" customHeight="1">
      <c r="A128" s="12"/>
      <c r="B128" s="13"/>
      <c r="C128" s="92" t="s">
        <v>92</v>
      </c>
      <c r="D128" s="92" t="s">
        <v>178</v>
      </c>
      <c r="E128" s="93" t="s">
        <v>1993</v>
      </c>
      <c r="F128" s="94" t="s">
        <v>1994</v>
      </c>
      <c r="G128" s="95" t="s">
        <v>185</v>
      </c>
      <c r="H128" s="96">
        <v>0.17</v>
      </c>
      <c r="I128" s="1">
        <v>0</v>
      </c>
      <c r="J128" s="97">
        <f>ROUND(I128*H128,2)</f>
        <v>0</v>
      </c>
      <c r="K128" s="94" t="s">
        <v>1898</v>
      </c>
      <c r="L128" s="13"/>
      <c r="M128" s="98" t="s">
        <v>1</v>
      </c>
      <c r="N128" s="99" t="s">
        <v>37</v>
      </c>
      <c r="O128" s="100"/>
      <c r="P128" s="101">
        <f>O128*H128</f>
        <v>0</v>
      </c>
      <c r="Q128" s="101">
        <v>0</v>
      </c>
      <c r="R128" s="101">
        <f>Q128*H128</f>
        <v>0</v>
      </c>
      <c r="S128" s="101">
        <v>0</v>
      </c>
      <c r="T128" s="102">
        <f>S128*H128</f>
        <v>0</v>
      </c>
      <c r="U128" s="12"/>
      <c r="V128" s="12"/>
      <c r="W128" s="12"/>
      <c r="X128" s="12"/>
      <c r="Y128" s="12"/>
      <c r="Z128" s="12"/>
      <c r="AA128" s="12"/>
      <c r="AB128" s="12"/>
      <c r="AC128" s="12"/>
      <c r="AD128" s="12"/>
      <c r="AE128" s="12"/>
      <c r="AR128" s="103" t="s">
        <v>86</v>
      </c>
      <c r="AT128" s="103" t="s">
        <v>178</v>
      </c>
      <c r="AU128" s="103" t="s">
        <v>76</v>
      </c>
      <c r="AY128" s="5" t="s">
        <v>176</v>
      </c>
      <c r="BE128" s="104">
        <f>IF(N128="základní",J128,0)</f>
        <v>0</v>
      </c>
      <c r="BF128" s="104">
        <f>IF(N128="snížená",J128,0)</f>
        <v>0</v>
      </c>
      <c r="BG128" s="104">
        <f>IF(N128="zákl. přenesená",J128,0)</f>
        <v>0</v>
      </c>
      <c r="BH128" s="104">
        <f>IF(N128="sníž. přenesená",J128,0)</f>
        <v>0</v>
      </c>
      <c r="BI128" s="104">
        <f>IF(N128="nulová",J128,0)</f>
        <v>0</v>
      </c>
      <c r="BJ128" s="5" t="s">
        <v>76</v>
      </c>
      <c r="BK128" s="104">
        <f>ROUND(I128*H128,2)</f>
        <v>0</v>
      </c>
      <c r="BL128" s="5" t="s">
        <v>86</v>
      </c>
      <c r="BM128" s="103" t="s">
        <v>211</v>
      </c>
    </row>
    <row r="129" spans="1:65" s="15" customFormat="1" ht="16.5" customHeight="1">
      <c r="A129" s="12"/>
      <c r="B129" s="13"/>
      <c r="C129" s="92" t="s">
        <v>95</v>
      </c>
      <c r="D129" s="92" t="s">
        <v>178</v>
      </c>
      <c r="E129" s="93" t="s">
        <v>1995</v>
      </c>
      <c r="F129" s="94" t="s">
        <v>1996</v>
      </c>
      <c r="G129" s="95" t="s">
        <v>221</v>
      </c>
      <c r="H129" s="96">
        <v>0.374</v>
      </c>
      <c r="I129" s="1">
        <v>0</v>
      </c>
      <c r="J129" s="97">
        <f>ROUND(I129*H129,2)</f>
        <v>0</v>
      </c>
      <c r="K129" s="94" t="s">
        <v>1898</v>
      </c>
      <c r="L129" s="13"/>
      <c r="M129" s="98" t="s">
        <v>1</v>
      </c>
      <c r="N129" s="99" t="s">
        <v>37</v>
      </c>
      <c r="O129" s="100"/>
      <c r="P129" s="101">
        <f>O129*H129</f>
        <v>0</v>
      </c>
      <c r="Q129" s="101">
        <v>0</v>
      </c>
      <c r="R129" s="101">
        <f>Q129*H129</f>
        <v>0</v>
      </c>
      <c r="S129" s="101">
        <v>0</v>
      </c>
      <c r="T129" s="102">
        <f>S129*H129</f>
        <v>0</v>
      </c>
      <c r="U129" s="12"/>
      <c r="V129" s="12"/>
      <c r="W129" s="12"/>
      <c r="X129" s="12"/>
      <c r="Y129" s="12"/>
      <c r="Z129" s="12"/>
      <c r="AA129" s="12"/>
      <c r="AB129" s="12"/>
      <c r="AC129" s="12"/>
      <c r="AD129" s="12"/>
      <c r="AE129" s="12"/>
      <c r="AR129" s="103" t="s">
        <v>86</v>
      </c>
      <c r="AT129" s="103" t="s">
        <v>178</v>
      </c>
      <c r="AU129" s="103" t="s">
        <v>76</v>
      </c>
      <c r="AY129" s="5" t="s">
        <v>176</v>
      </c>
      <c r="BE129" s="104">
        <f>IF(N129="základní",J129,0)</f>
        <v>0</v>
      </c>
      <c r="BF129" s="104">
        <f>IF(N129="snížená",J129,0)</f>
        <v>0</v>
      </c>
      <c r="BG129" s="104">
        <f>IF(N129="zákl. přenesená",J129,0)</f>
        <v>0</v>
      </c>
      <c r="BH129" s="104">
        <f>IF(N129="sníž. přenesená",J129,0)</f>
        <v>0</v>
      </c>
      <c r="BI129" s="104">
        <f>IF(N129="nulová",J129,0)</f>
        <v>0</v>
      </c>
      <c r="BJ129" s="5" t="s">
        <v>76</v>
      </c>
      <c r="BK129" s="104">
        <f>ROUND(I129*H129,2)</f>
        <v>0</v>
      </c>
      <c r="BL129" s="5" t="s">
        <v>86</v>
      </c>
      <c r="BM129" s="103" t="s">
        <v>222</v>
      </c>
    </row>
    <row r="130" spans="2:63" s="79" customFormat="1" ht="26.1" customHeight="1">
      <c r="B130" s="80"/>
      <c r="D130" s="81" t="s">
        <v>71</v>
      </c>
      <c r="E130" s="82" t="s">
        <v>1997</v>
      </c>
      <c r="F130" s="82" t="s">
        <v>1998</v>
      </c>
      <c r="J130" s="83">
        <f>BK130</f>
        <v>0</v>
      </c>
      <c r="L130" s="80"/>
      <c r="M130" s="84"/>
      <c r="N130" s="85"/>
      <c r="O130" s="85"/>
      <c r="P130" s="86">
        <f>SUM(P131:P180)</f>
        <v>0</v>
      </c>
      <c r="Q130" s="85"/>
      <c r="R130" s="86">
        <f>SUM(R131:R180)</f>
        <v>0</v>
      </c>
      <c r="S130" s="85"/>
      <c r="T130" s="87">
        <f>SUM(T131:T180)</f>
        <v>0</v>
      </c>
      <c r="AR130" s="81" t="s">
        <v>80</v>
      </c>
      <c r="AT130" s="88" t="s">
        <v>71</v>
      </c>
      <c r="AU130" s="88" t="s">
        <v>72</v>
      </c>
      <c r="AY130" s="81" t="s">
        <v>176</v>
      </c>
      <c r="BK130" s="89">
        <f>SUM(BK131:BK180)</f>
        <v>0</v>
      </c>
    </row>
    <row r="131" spans="1:65" s="15" customFormat="1" ht="62.85" customHeight="1">
      <c r="A131" s="12"/>
      <c r="B131" s="13"/>
      <c r="C131" s="92" t="s">
        <v>98</v>
      </c>
      <c r="D131" s="92" t="s">
        <v>178</v>
      </c>
      <c r="E131" s="93" t="s">
        <v>1999</v>
      </c>
      <c r="F131" s="94" t="s">
        <v>2000</v>
      </c>
      <c r="G131" s="95" t="s">
        <v>700</v>
      </c>
      <c r="H131" s="96">
        <v>1</v>
      </c>
      <c r="I131" s="1">
        <v>0</v>
      </c>
      <c r="J131" s="97">
        <f aca="true" t="shared" si="0" ref="J131:J162">ROUND(I131*H131,2)</f>
        <v>0</v>
      </c>
      <c r="K131" s="94" t="s">
        <v>1898</v>
      </c>
      <c r="L131" s="13"/>
      <c r="M131" s="98" t="s">
        <v>1</v>
      </c>
      <c r="N131" s="99" t="s">
        <v>37</v>
      </c>
      <c r="O131" s="100"/>
      <c r="P131" s="101">
        <f aca="true" t="shared" si="1" ref="P131:P162">O131*H131</f>
        <v>0</v>
      </c>
      <c r="Q131" s="101">
        <v>0</v>
      </c>
      <c r="R131" s="101">
        <f aca="true" t="shared" si="2" ref="R131:R162">Q131*H131</f>
        <v>0</v>
      </c>
      <c r="S131" s="101">
        <v>0</v>
      </c>
      <c r="T131" s="102">
        <f aca="true" t="shared" si="3" ref="T131:T162">S131*H131</f>
        <v>0</v>
      </c>
      <c r="U131" s="12"/>
      <c r="V131" s="12"/>
      <c r="W131" s="12"/>
      <c r="X131" s="12"/>
      <c r="Y131" s="12"/>
      <c r="Z131" s="12"/>
      <c r="AA131" s="12"/>
      <c r="AB131" s="12"/>
      <c r="AC131" s="12"/>
      <c r="AD131" s="12"/>
      <c r="AE131" s="12"/>
      <c r="AR131" s="103" t="s">
        <v>230</v>
      </c>
      <c r="AT131" s="103" t="s">
        <v>178</v>
      </c>
      <c r="AU131" s="103" t="s">
        <v>76</v>
      </c>
      <c r="AY131" s="5" t="s">
        <v>176</v>
      </c>
      <c r="BE131" s="104">
        <f aca="true" t="shared" si="4" ref="BE131:BE162">IF(N131="základní",J131,0)</f>
        <v>0</v>
      </c>
      <c r="BF131" s="104">
        <f aca="true" t="shared" si="5" ref="BF131:BF162">IF(N131="snížená",J131,0)</f>
        <v>0</v>
      </c>
      <c r="BG131" s="104">
        <f aca="true" t="shared" si="6" ref="BG131:BG162">IF(N131="zákl. přenesená",J131,0)</f>
        <v>0</v>
      </c>
      <c r="BH131" s="104">
        <f aca="true" t="shared" si="7" ref="BH131:BH162">IF(N131="sníž. přenesená",J131,0)</f>
        <v>0</v>
      </c>
      <c r="BI131" s="104">
        <f aca="true" t="shared" si="8" ref="BI131:BI162">IF(N131="nulová",J131,0)</f>
        <v>0</v>
      </c>
      <c r="BJ131" s="5" t="s">
        <v>76</v>
      </c>
      <c r="BK131" s="104">
        <f aca="true" t="shared" si="9" ref="BK131:BK162">ROUND(I131*H131,2)</f>
        <v>0</v>
      </c>
      <c r="BL131" s="5" t="s">
        <v>230</v>
      </c>
      <c r="BM131" s="103" t="s">
        <v>230</v>
      </c>
    </row>
    <row r="132" spans="1:65" s="15" customFormat="1" ht="62.85" customHeight="1">
      <c r="A132" s="12"/>
      <c r="B132" s="13"/>
      <c r="C132" s="92" t="s">
        <v>126</v>
      </c>
      <c r="D132" s="92" t="s">
        <v>178</v>
      </c>
      <c r="E132" s="93" t="s">
        <v>2001</v>
      </c>
      <c r="F132" s="94" t="s">
        <v>2002</v>
      </c>
      <c r="G132" s="95" t="s">
        <v>700</v>
      </c>
      <c r="H132" s="96">
        <v>1</v>
      </c>
      <c r="I132" s="1">
        <v>0</v>
      </c>
      <c r="J132" s="97">
        <f t="shared" si="0"/>
        <v>0</v>
      </c>
      <c r="K132" s="94" t="s">
        <v>1898</v>
      </c>
      <c r="L132" s="13"/>
      <c r="M132" s="98" t="s">
        <v>1</v>
      </c>
      <c r="N132" s="99" t="s">
        <v>37</v>
      </c>
      <c r="O132" s="100"/>
      <c r="P132" s="101">
        <f t="shared" si="1"/>
        <v>0</v>
      </c>
      <c r="Q132" s="101">
        <v>0</v>
      </c>
      <c r="R132" s="101">
        <f t="shared" si="2"/>
        <v>0</v>
      </c>
      <c r="S132" s="101">
        <v>0</v>
      </c>
      <c r="T132" s="102">
        <f t="shared" si="3"/>
        <v>0</v>
      </c>
      <c r="U132" s="12"/>
      <c r="V132" s="12"/>
      <c r="W132" s="12"/>
      <c r="X132" s="12"/>
      <c r="Y132" s="12"/>
      <c r="Z132" s="12"/>
      <c r="AA132" s="12"/>
      <c r="AB132" s="12"/>
      <c r="AC132" s="12"/>
      <c r="AD132" s="12"/>
      <c r="AE132" s="12"/>
      <c r="AR132" s="103" t="s">
        <v>230</v>
      </c>
      <c r="AT132" s="103" t="s">
        <v>178</v>
      </c>
      <c r="AU132" s="103" t="s">
        <v>76</v>
      </c>
      <c r="AY132" s="5" t="s">
        <v>176</v>
      </c>
      <c r="BE132" s="104">
        <f t="shared" si="4"/>
        <v>0</v>
      </c>
      <c r="BF132" s="104">
        <f t="shared" si="5"/>
        <v>0</v>
      </c>
      <c r="BG132" s="104">
        <f t="shared" si="6"/>
        <v>0</v>
      </c>
      <c r="BH132" s="104">
        <f t="shared" si="7"/>
        <v>0</v>
      </c>
      <c r="BI132" s="104">
        <f t="shared" si="8"/>
        <v>0</v>
      </c>
      <c r="BJ132" s="5" t="s">
        <v>76</v>
      </c>
      <c r="BK132" s="104">
        <f t="shared" si="9"/>
        <v>0</v>
      </c>
      <c r="BL132" s="5" t="s">
        <v>230</v>
      </c>
      <c r="BM132" s="103" t="s">
        <v>245</v>
      </c>
    </row>
    <row r="133" spans="1:65" s="15" customFormat="1" ht="24.2" customHeight="1">
      <c r="A133" s="12"/>
      <c r="B133" s="13"/>
      <c r="C133" s="92" t="s">
        <v>129</v>
      </c>
      <c r="D133" s="92" t="s">
        <v>178</v>
      </c>
      <c r="E133" s="93" t="s">
        <v>2003</v>
      </c>
      <c r="F133" s="94" t="s">
        <v>2004</v>
      </c>
      <c r="G133" s="95" t="s">
        <v>328</v>
      </c>
      <c r="H133" s="96">
        <v>0.735</v>
      </c>
      <c r="I133" s="1">
        <v>0</v>
      </c>
      <c r="J133" s="97">
        <f t="shared" si="0"/>
        <v>0</v>
      </c>
      <c r="K133" s="94" t="s">
        <v>1898</v>
      </c>
      <c r="L133" s="13"/>
      <c r="M133" s="98" t="s">
        <v>1</v>
      </c>
      <c r="N133" s="99"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230</v>
      </c>
      <c r="AT133" s="103" t="s">
        <v>178</v>
      </c>
      <c r="AU133" s="103" t="s">
        <v>76</v>
      </c>
      <c r="AY133" s="5" t="s">
        <v>176</v>
      </c>
      <c r="BE133" s="104">
        <f t="shared" si="4"/>
        <v>0</v>
      </c>
      <c r="BF133" s="104">
        <f t="shared" si="5"/>
        <v>0</v>
      </c>
      <c r="BG133" s="104">
        <f t="shared" si="6"/>
        <v>0</v>
      </c>
      <c r="BH133" s="104">
        <f t="shared" si="7"/>
        <v>0</v>
      </c>
      <c r="BI133" s="104">
        <f t="shared" si="8"/>
        <v>0</v>
      </c>
      <c r="BJ133" s="5" t="s">
        <v>76</v>
      </c>
      <c r="BK133" s="104">
        <f t="shared" si="9"/>
        <v>0</v>
      </c>
      <c r="BL133" s="5" t="s">
        <v>230</v>
      </c>
      <c r="BM133" s="103" t="s">
        <v>252</v>
      </c>
    </row>
    <row r="134" spans="1:65" s="15" customFormat="1" ht="24.2" customHeight="1">
      <c r="A134" s="12"/>
      <c r="B134" s="13"/>
      <c r="C134" s="92" t="s">
        <v>256</v>
      </c>
      <c r="D134" s="92" t="s">
        <v>178</v>
      </c>
      <c r="E134" s="93" t="s">
        <v>2005</v>
      </c>
      <c r="F134" s="94" t="s">
        <v>2006</v>
      </c>
      <c r="G134" s="95" t="s">
        <v>328</v>
      </c>
      <c r="H134" s="96">
        <v>0.945</v>
      </c>
      <c r="I134" s="1">
        <v>0</v>
      </c>
      <c r="J134" s="97">
        <f t="shared" si="0"/>
        <v>0</v>
      </c>
      <c r="K134" s="94" t="s">
        <v>1898</v>
      </c>
      <c r="L134" s="13"/>
      <c r="M134" s="98" t="s">
        <v>1</v>
      </c>
      <c r="N134" s="99"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230</v>
      </c>
      <c r="AT134" s="103" t="s">
        <v>178</v>
      </c>
      <c r="AU134" s="103" t="s">
        <v>76</v>
      </c>
      <c r="AY134" s="5" t="s">
        <v>176</v>
      </c>
      <c r="BE134" s="104">
        <f t="shared" si="4"/>
        <v>0</v>
      </c>
      <c r="BF134" s="104">
        <f t="shared" si="5"/>
        <v>0</v>
      </c>
      <c r="BG134" s="104">
        <f t="shared" si="6"/>
        <v>0</v>
      </c>
      <c r="BH134" s="104">
        <f t="shared" si="7"/>
        <v>0</v>
      </c>
      <c r="BI134" s="104">
        <f t="shared" si="8"/>
        <v>0</v>
      </c>
      <c r="BJ134" s="5" t="s">
        <v>76</v>
      </c>
      <c r="BK134" s="104">
        <f t="shared" si="9"/>
        <v>0</v>
      </c>
      <c r="BL134" s="5" t="s">
        <v>230</v>
      </c>
      <c r="BM134" s="103" t="s">
        <v>260</v>
      </c>
    </row>
    <row r="135" spans="1:65" s="15" customFormat="1" ht="24.2" customHeight="1">
      <c r="A135" s="12"/>
      <c r="B135" s="13"/>
      <c r="C135" s="92" t="s">
        <v>211</v>
      </c>
      <c r="D135" s="92" t="s">
        <v>178</v>
      </c>
      <c r="E135" s="93" t="s">
        <v>2007</v>
      </c>
      <c r="F135" s="94" t="s">
        <v>2008</v>
      </c>
      <c r="G135" s="95" t="s">
        <v>328</v>
      </c>
      <c r="H135" s="96">
        <v>5.775</v>
      </c>
      <c r="I135" s="1">
        <v>0</v>
      </c>
      <c r="J135" s="97">
        <f t="shared" si="0"/>
        <v>0</v>
      </c>
      <c r="K135" s="94" t="s">
        <v>1898</v>
      </c>
      <c r="L135" s="13"/>
      <c r="M135" s="98" t="s">
        <v>1</v>
      </c>
      <c r="N135" s="99" t="s">
        <v>37</v>
      </c>
      <c r="O135" s="100"/>
      <c r="P135" s="101">
        <f t="shared" si="1"/>
        <v>0</v>
      </c>
      <c r="Q135" s="101">
        <v>0</v>
      </c>
      <c r="R135" s="101">
        <f t="shared" si="2"/>
        <v>0</v>
      </c>
      <c r="S135" s="101">
        <v>0</v>
      </c>
      <c r="T135" s="102">
        <f t="shared" si="3"/>
        <v>0</v>
      </c>
      <c r="U135" s="12"/>
      <c r="V135" s="12"/>
      <c r="W135" s="12"/>
      <c r="X135" s="12"/>
      <c r="Y135" s="12"/>
      <c r="Z135" s="12"/>
      <c r="AA135" s="12"/>
      <c r="AB135" s="12"/>
      <c r="AC135" s="12"/>
      <c r="AD135" s="12"/>
      <c r="AE135" s="12"/>
      <c r="AR135" s="103" t="s">
        <v>230</v>
      </c>
      <c r="AT135" s="103" t="s">
        <v>178</v>
      </c>
      <c r="AU135" s="103" t="s">
        <v>76</v>
      </c>
      <c r="AY135" s="5" t="s">
        <v>176</v>
      </c>
      <c r="BE135" s="104">
        <f t="shared" si="4"/>
        <v>0</v>
      </c>
      <c r="BF135" s="104">
        <f t="shared" si="5"/>
        <v>0</v>
      </c>
      <c r="BG135" s="104">
        <f t="shared" si="6"/>
        <v>0</v>
      </c>
      <c r="BH135" s="104">
        <f t="shared" si="7"/>
        <v>0</v>
      </c>
      <c r="BI135" s="104">
        <f t="shared" si="8"/>
        <v>0</v>
      </c>
      <c r="BJ135" s="5" t="s">
        <v>76</v>
      </c>
      <c r="BK135" s="104">
        <f t="shared" si="9"/>
        <v>0</v>
      </c>
      <c r="BL135" s="5" t="s">
        <v>230</v>
      </c>
      <c r="BM135" s="103" t="s">
        <v>268</v>
      </c>
    </row>
    <row r="136" spans="1:65" s="15" customFormat="1" ht="21.75" customHeight="1">
      <c r="A136" s="12"/>
      <c r="B136" s="13"/>
      <c r="C136" s="92" t="s">
        <v>264</v>
      </c>
      <c r="D136" s="92" t="s">
        <v>178</v>
      </c>
      <c r="E136" s="93" t="s">
        <v>2009</v>
      </c>
      <c r="F136" s="94" t="s">
        <v>2010</v>
      </c>
      <c r="G136" s="95" t="s">
        <v>328</v>
      </c>
      <c r="H136" s="96">
        <v>5.775</v>
      </c>
      <c r="I136" s="1">
        <v>0</v>
      </c>
      <c r="J136" s="97">
        <f t="shared" si="0"/>
        <v>0</v>
      </c>
      <c r="K136" s="94" t="s">
        <v>1898</v>
      </c>
      <c r="L136" s="13"/>
      <c r="M136" s="98" t="s">
        <v>1</v>
      </c>
      <c r="N136" s="99" t="s">
        <v>37</v>
      </c>
      <c r="O136" s="100"/>
      <c r="P136" s="101">
        <f t="shared" si="1"/>
        <v>0</v>
      </c>
      <c r="Q136" s="101">
        <v>0</v>
      </c>
      <c r="R136" s="101">
        <f t="shared" si="2"/>
        <v>0</v>
      </c>
      <c r="S136" s="101">
        <v>0</v>
      </c>
      <c r="T136" s="102">
        <f t="shared" si="3"/>
        <v>0</v>
      </c>
      <c r="U136" s="12"/>
      <c r="V136" s="12"/>
      <c r="W136" s="12"/>
      <c r="X136" s="12"/>
      <c r="Y136" s="12"/>
      <c r="Z136" s="12"/>
      <c r="AA136" s="12"/>
      <c r="AB136" s="12"/>
      <c r="AC136" s="12"/>
      <c r="AD136" s="12"/>
      <c r="AE136" s="12"/>
      <c r="AR136" s="103" t="s">
        <v>230</v>
      </c>
      <c r="AT136" s="103" t="s">
        <v>178</v>
      </c>
      <c r="AU136" s="103" t="s">
        <v>76</v>
      </c>
      <c r="AY136" s="5" t="s">
        <v>176</v>
      </c>
      <c r="BE136" s="104">
        <f t="shared" si="4"/>
        <v>0</v>
      </c>
      <c r="BF136" s="104">
        <f t="shared" si="5"/>
        <v>0</v>
      </c>
      <c r="BG136" s="104">
        <f t="shared" si="6"/>
        <v>0</v>
      </c>
      <c r="BH136" s="104">
        <f t="shared" si="7"/>
        <v>0</v>
      </c>
      <c r="BI136" s="104">
        <f t="shared" si="8"/>
        <v>0</v>
      </c>
      <c r="BJ136" s="5" t="s">
        <v>76</v>
      </c>
      <c r="BK136" s="104">
        <f t="shared" si="9"/>
        <v>0</v>
      </c>
      <c r="BL136" s="5" t="s">
        <v>230</v>
      </c>
      <c r="BM136" s="103" t="s">
        <v>272</v>
      </c>
    </row>
    <row r="137" spans="1:65" s="15" customFormat="1" ht="16.5" customHeight="1">
      <c r="A137" s="12"/>
      <c r="B137" s="13"/>
      <c r="C137" s="92" t="s">
        <v>222</v>
      </c>
      <c r="D137" s="92" t="s">
        <v>178</v>
      </c>
      <c r="E137" s="93" t="s">
        <v>2011</v>
      </c>
      <c r="F137" s="94" t="s">
        <v>2012</v>
      </c>
      <c r="G137" s="95" t="s">
        <v>259</v>
      </c>
      <c r="H137" s="96">
        <v>2</v>
      </c>
      <c r="I137" s="1">
        <v>0</v>
      </c>
      <c r="J137" s="97">
        <f t="shared" si="0"/>
        <v>0</v>
      </c>
      <c r="K137" s="94" t="s">
        <v>1898</v>
      </c>
      <c r="L137" s="13"/>
      <c r="M137" s="98" t="s">
        <v>1</v>
      </c>
      <c r="N137" s="99"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230</v>
      </c>
      <c r="AT137" s="103" t="s">
        <v>178</v>
      </c>
      <c r="AU137" s="103" t="s">
        <v>76</v>
      </c>
      <c r="AY137" s="5" t="s">
        <v>176</v>
      </c>
      <c r="BE137" s="104">
        <f t="shared" si="4"/>
        <v>0</v>
      </c>
      <c r="BF137" s="104">
        <f t="shared" si="5"/>
        <v>0</v>
      </c>
      <c r="BG137" s="104">
        <f t="shared" si="6"/>
        <v>0</v>
      </c>
      <c r="BH137" s="104">
        <f t="shared" si="7"/>
        <v>0</v>
      </c>
      <c r="BI137" s="104">
        <f t="shared" si="8"/>
        <v>0</v>
      </c>
      <c r="BJ137" s="5" t="s">
        <v>76</v>
      </c>
      <c r="BK137" s="104">
        <f t="shared" si="9"/>
        <v>0</v>
      </c>
      <c r="BL137" s="5" t="s">
        <v>230</v>
      </c>
      <c r="BM137" s="103" t="s">
        <v>278</v>
      </c>
    </row>
    <row r="138" spans="1:65" s="15" customFormat="1" ht="16.5" customHeight="1">
      <c r="A138" s="12"/>
      <c r="B138" s="13"/>
      <c r="C138" s="92" t="s">
        <v>8</v>
      </c>
      <c r="D138" s="92" t="s">
        <v>178</v>
      </c>
      <c r="E138" s="93" t="s">
        <v>2013</v>
      </c>
      <c r="F138" s="94" t="s">
        <v>2014</v>
      </c>
      <c r="G138" s="95" t="s">
        <v>328</v>
      </c>
      <c r="H138" s="96">
        <v>11.76</v>
      </c>
      <c r="I138" s="1">
        <v>0</v>
      </c>
      <c r="J138" s="97">
        <f t="shared" si="0"/>
        <v>0</v>
      </c>
      <c r="K138" s="94" t="s">
        <v>1898</v>
      </c>
      <c r="L138" s="13"/>
      <c r="M138" s="98" t="s">
        <v>1</v>
      </c>
      <c r="N138" s="99" t="s">
        <v>37</v>
      </c>
      <c r="O138" s="100"/>
      <c r="P138" s="101">
        <f t="shared" si="1"/>
        <v>0</v>
      </c>
      <c r="Q138" s="101">
        <v>0</v>
      </c>
      <c r="R138" s="101">
        <f t="shared" si="2"/>
        <v>0</v>
      </c>
      <c r="S138" s="101">
        <v>0</v>
      </c>
      <c r="T138" s="102">
        <f t="shared" si="3"/>
        <v>0</v>
      </c>
      <c r="U138" s="12"/>
      <c r="V138" s="12"/>
      <c r="W138" s="12"/>
      <c r="X138" s="12"/>
      <c r="Y138" s="12"/>
      <c r="Z138" s="12"/>
      <c r="AA138" s="12"/>
      <c r="AB138" s="12"/>
      <c r="AC138" s="12"/>
      <c r="AD138" s="12"/>
      <c r="AE138" s="12"/>
      <c r="AR138" s="103" t="s">
        <v>230</v>
      </c>
      <c r="AT138" s="103" t="s">
        <v>178</v>
      </c>
      <c r="AU138" s="103" t="s">
        <v>76</v>
      </c>
      <c r="AY138" s="5" t="s">
        <v>176</v>
      </c>
      <c r="BE138" s="104">
        <f t="shared" si="4"/>
        <v>0</v>
      </c>
      <c r="BF138" s="104">
        <f t="shared" si="5"/>
        <v>0</v>
      </c>
      <c r="BG138" s="104">
        <f t="shared" si="6"/>
        <v>0</v>
      </c>
      <c r="BH138" s="104">
        <f t="shared" si="7"/>
        <v>0</v>
      </c>
      <c r="BI138" s="104">
        <f t="shared" si="8"/>
        <v>0</v>
      </c>
      <c r="BJ138" s="5" t="s">
        <v>76</v>
      </c>
      <c r="BK138" s="104">
        <f t="shared" si="9"/>
        <v>0</v>
      </c>
      <c r="BL138" s="5" t="s">
        <v>230</v>
      </c>
      <c r="BM138" s="103" t="s">
        <v>284</v>
      </c>
    </row>
    <row r="139" spans="1:65" s="15" customFormat="1" ht="16.5" customHeight="1">
      <c r="A139" s="12"/>
      <c r="B139" s="13"/>
      <c r="C139" s="92" t="s">
        <v>230</v>
      </c>
      <c r="D139" s="92" t="s">
        <v>178</v>
      </c>
      <c r="E139" s="93" t="s">
        <v>2015</v>
      </c>
      <c r="F139" s="94" t="s">
        <v>2016</v>
      </c>
      <c r="G139" s="95" t="s">
        <v>328</v>
      </c>
      <c r="H139" s="96">
        <v>5.985</v>
      </c>
      <c r="I139" s="1">
        <v>0</v>
      </c>
      <c r="J139" s="97">
        <f t="shared" si="0"/>
        <v>0</v>
      </c>
      <c r="K139" s="94" t="s">
        <v>1898</v>
      </c>
      <c r="L139" s="13"/>
      <c r="M139" s="98" t="s">
        <v>1</v>
      </c>
      <c r="N139" s="99" t="s">
        <v>37</v>
      </c>
      <c r="O139" s="100"/>
      <c r="P139" s="101">
        <f t="shared" si="1"/>
        <v>0</v>
      </c>
      <c r="Q139" s="101">
        <v>0</v>
      </c>
      <c r="R139" s="101">
        <f t="shared" si="2"/>
        <v>0</v>
      </c>
      <c r="S139" s="101">
        <v>0</v>
      </c>
      <c r="T139" s="102">
        <f t="shared" si="3"/>
        <v>0</v>
      </c>
      <c r="U139" s="12"/>
      <c r="V139" s="12"/>
      <c r="W139" s="12"/>
      <c r="X139" s="12"/>
      <c r="Y139" s="12"/>
      <c r="Z139" s="12"/>
      <c r="AA139" s="12"/>
      <c r="AB139" s="12"/>
      <c r="AC139" s="12"/>
      <c r="AD139" s="12"/>
      <c r="AE139" s="12"/>
      <c r="AR139" s="103" t="s">
        <v>230</v>
      </c>
      <c r="AT139" s="103" t="s">
        <v>178</v>
      </c>
      <c r="AU139" s="103" t="s">
        <v>76</v>
      </c>
      <c r="AY139" s="5" t="s">
        <v>176</v>
      </c>
      <c r="BE139" s="104">
        <f t="shared" si="4"/>
        <v>0</v>
      </c>
      <c r="BF139" s="104">
        <f t="shared" si="5"/>
        <v>0</v>
      </c>
      <c r="BG139" s="104">
        <f t="shared" si="6"/>
        <v>0</v>
      </c>
      <c r="BH139" s="104">
        <f t="shared" si="7"/>
        <v>0</v>
      </c>
      <c r="BI139" s="104">
        <f t="shared" si="8"/>
        <v>0</v>
      </c>
      <c r="BJ139" s="5" t="s">
        <v>76</v>
      </c>
      <c r="BK139" s="104">
        <f t="shared" si="9"/>
        <v>0</v>
      </c>
      <c r="BL139" s="5" t="s">
        <v>230</v>
      </c>
      <c r="BM139" s="103" t="s">
        <v>304</v>
      </c>
    </row>
    <row r="140" spans="1:65" s="15" customFormat="1" ht="16.5" customHeight="1">
      <c r="A140" s="12"/>
      <c r="B140" s="13"/>
      <c r="C140" s="92" t="s">
        <v>307</v>
      </c>
      <c r="D140" s="92" t="s">
        <v>178</v>
      </c>
      <c r="E140" s="93" t="s">
        <v>2017</v>
      </c>
      <c r="F140" s="94" t="s">
        <v>2018</v>
      </c>
      <c r="G140" s="95" t="s">
        <v>328</v>
      </c>
      <c r="H140" s="96">
        <v>0.42</v>
      </c>
      <c r="I140" s="1">
        <v>0</v>
      </c>
      <c r="J140" s="97">
        <f t="shared" si="0"/>
        <v>0</v>
      </c>
      <c r="K140" s="94" t="s">
        <v>1898</v>
      </c>
      <c r="L140" s="13"/>
      <c r="M140" s="98" t="s">
        <v>1</v>
      </c>
      <c r="N140" s="99" t="s">
        <v>37</v>
      </c>
      <c r="O140" s="100"/>
      <c r="P140" s="101">
        <f t="shared" si="1"/>
        <v>0</v>
      </c>
      <c r="Q140" s="101">
        <v>0</v>
      </c>
      <c r="R140" s="101">
        <f t="shared" si="2"/>
        <v>0</v>
      </c>
      <c r="S140" s="101">
        <v>0</v>
      </c>
      <c r="T140" s="102">
        <f t="shared" si="3"/>
        <v>0</v>
      </c>
      <c r="U140" s="12"/>
      <c r="V140" s="12"/>
      <c r="W140" s="12"/>
      <c r="X140" s="12"/>
      <c r="Y140" s="12"/>
      <c r="Z140" s="12"/>
      <c r="AA140" s="12"/>
      <c r="AB140" s="12"/>
      <c r="AC140" s="12"/>
      <c r="AD140" s="12"/>
      <c r="AE140" s="12"/>
      <c r="AR140" s="103" t="s">
        <v>230</v>
      </c>
      <c r="AT140" s="103" t="s">
        <v>178</v>
      </c>
      <c r="AU140" s="103" t="s">
        <v>76</v>
      </c>
      <c r="AY140" s="5" t="s">
        <v>176</v>
      </c>
      <c r="BE140" s="104">
        <f t="shared" si="4"/>
        <v>0</v>
      </c>
      <c r="BF140" s="104">
        <f t="shared" si="5"/>
        <v>0</v>
      </c>
      <c r="BG140" s="104">
        <f t="shared" si="6"/>
        <v>0</v>
      </c>
      <c r="BH140" s="104">
        <f t="shared" si="7"/>
        <v>0</v>
      </c>
      <c r="BI140" s="104">
        <f t="shared" si="8"/>
        <v>0</v>
      </c>
      <c r="BJ140" s="5" t="s">
        <v>76</v>
      </c>
      <c r="BK140" s="104">
        <f t="shared" si="9"/>
        <v>0</v>
      </c>
      <c r="BL140" s="5" t="s">
        <v>230</v>
      </c>
      <c r="BM140" s="103" t="s">
        <v>310</v>
      </c>
    </row>
    <row r="141" spans="1:65" s="15" customFormat="1" ht="16.5" customHeight="1">
      <c r="A141" s="12"/>
      <c r="B141" s="13"/>
      <c r="C141" s="92" t="s">
        <v>245</v>
      </c>
      <c r="D141" s="92" t="s">
        <v>178</v>
      </c>
      <c r="E141" s="93" t="s">
        <v>2019</v>
      </c>
      <c r="F141" s="94" t="s">
        <v>2020</v>
      </c>
      <c r="G141" s="95" t="s">
        <v>328</v>
      </c>
      <c r="H141" s="96">
        <v>23.73</v>
      </c>
      <c r="I141" s="1">
        <v>0</v>
      </c>
      <c r="J141" s="97">
        <f t="shared" si="0"/>
        <v>0</v>
      </c>
      <c r="K141" s="94" t="s">
        <v>1898</v>
      </c>
      <c r="L141" s="13"/>
      <c r="M141" s="98" t="s">
        <v>1</v>
      </c>
      <c r="N141" s="99" t="s">
        <v>37</v>
      </c>
      <c r="O141" s="100"/>
      <c r="P141" s="101">
        <f t="shared" si="1"/>
        <v>0</v>
      </c>
      <c r="Q141" s="101">
        <v>0</v>
      </c>
      <c r="R141" s="101">
        <f t="shared" si="2"/>
        <v>0</v>
      </c>
      <c r="S141" s="101">
        <v>0</v>
      </c>
      <c r="T141" s="102">
        <f t="shared" si="3"/>
        <v>0</v>
      </c>
      <c r="U141" s="12"/>
      <c r="V141" s="12"/>
      <c r="W141" s="12"/>
      <c r="X141" s="12"/>
      <c r="Y141" s="12"/>
      <c r="Z141" s="12"/>
      <c r="AA141" s="12"/>
      <c r="AB141" s="12"/>
      <c r="AC141" s="12"/>
      <c r="AD141" s="12"/>
      <c r="AE141" s="12"/>
      <c r="AR141" s="103" t="s">
        <v>230</v>
      </c>
      <c r="AT141" s="103" t="s">
        <v>178</v>
      </c>
      <c r="AU141" s="103" t="s">
        <v>76</v>
      </c>
      <c r="AY141" s="5" t="s">
        <v>176</v>
      </c>
      <c r="BE141" s="104">
        <f t="shared" si="4"/>
        <v>0</v>
      </c>
      <c r="BF141" s="104">
        <f t="shared" si="5"/>
        <v>0</v>
      </c>
      <c r="BG141" s="104">
        <f t="shared" si="6"/>
        <v>0</v>
      </c>
      <c r="BH141" s="104">
        <f t="shared" si="7"/>
        <v>0</v>
      </c>
      <c r="BI141" s="104">
        <f t="shared" si="8"/>
        <v>0</v>
      </c>
      <c r="BJ141" s="5" t="s">
        <v>76</v>
      </c>
      <c r="BK141" s="104">
        <f t="shared" si="9"/>
        <v>0</v>
      </c>
      <c r="BL141" s="5" t="s">
        <v>230</v>
      </c>
      <c r="BM141" s="103" t="s">
        <v>329</v>
      </c>
    </row>
    <row r="142" spans="1:65" s="15" customFormat="1" ht="24.2" customHeight="1">
      <c r="A142" s="12"/>
      <c r="B142" s="13"/>
      <c r="C142" s="92" t="s">
        <v>331</v>
      </c>
      <c r="D142" s="92" t="s">
        <v>178</v>
      </c>
      <c r="E142" s="93" t="s">
        <v>2021</v>
      </c>
      <c r="F142" s="94" t="s">
        <v>2022</v>
      </c>
      <c r="G142" s="95" t="s">
        <v>328</v>
      </c>
      <c r="H142" s="96">
        <v>1.575</v>
      </c>
      <c r="I142" s="1">
        <v>0</v>
      </c>
      <c r="J142" s="97">
        <f t="shared" si="0"/>
        <v>0</v>
      </c>
      <c r="K142" s="94" t="s">
        <v>1898</v>
      </c>
      <c r="L142" s="13"/>
      <c r="M142" s="98" t="s">
        <v>1</v>
      </c>
      <c r="N142" s="99" t="s">
        <v>37</v>
      </c>
      <c r="O142" s="100"/>
      <c r="P142" s="101">
        <f t="shared" si="1"/>
        <v>0</v>
      </c>
      <c r="Q142" s="101">
        <v>0</v>
      </c>
      <c r="R142" s="101">
        <f t="shared" si="2"/>
        <v>0</v>
      </c>
      <c r="S142" s="101">
        <v>0</v>
      </c>
      <c r="T142" s="102">
        <f t="shared" si="3"/>
        <v>0</v>
      </c>
      <c r="U142" s="12"/>
      <c r="V142" s="12"/>
      <c r="W142" s="12"/>
      <c r="X142" s="12"/>
      <c r="Y142" s="12"/>
      <c r="Z142" s="12"/>
      <c r="AA142" s="12"/>
      <c r="AB142" s="12"/>
      <c r="AC142" s="12"/>
      <c r="AD142" s="12"/>
      <c r="AE142" s="12"/>
      <c r="AR142" s="103" t="s">
        <v>230</v>
      </c>
      <c r="AT142" s="103" t="s">
        <v>178</v>
      </c>
      <c r="AU142" s="103" t="s">
        <v>76</v>
      </c>
      <c r="AY142" s="5" t="s">
        <v>176</v>
      </c>
      <c r="BE142" s="104">
        <f t="shared" si="4"/>
        <v>0</v>
      </c>
      <c r="BF142" s="104">
        <f t="shared" si="5"/>
        <v>0</v>
      </c>
      <c r="BG142" s="104">
        <f t="shared" si="6"/>
        <v>0</v>
      </c>
      <c r="BH142" s="104">
        <f t="shared" si="7"/>
        <v>0</v>
      </c>
      <c r="BI142" s="104">
        <f t="shared" si="8"/>
        <v>0</v>
      </c>
      <c r="BJ142" s="5" t="s">
        <v>76</v>
      </c>
      <c r="BK142" s="104">
        <f t="shared" si="9"/>
        <v>0</v>
      </c>
      <c r="BL142" s="5" t="s">
        <v>230</v>
      </c>
      <c r="BM142" s="103" t="s">
        <v>334</v>
      </c>
    </row>
    <row r="143" spans="1:65" s="15" customFormat="1" ht="24.2" customHeight="1">
      <c r="A143" s="12"/>
      <c r="B143" s="13"/>
      <c r="C143" s="92" t="s">
        <v>252</v>
      </c>
      <c r="D143" s="92" t="s">
        <v>178</v>
      </c>
      <c r="E143" s="93" t="s">
        <v>2023</v>
      </c>
      <c r="F143" s="94" t="s">
        <v>2024</v>
      </c>
      <c r="G143" s="95" t="s">
        <v>328</v>
      </c>
      <c r="H143" s="96">
        <v>0.735</v>
      </c>
      <c r="I143" s="1">
        <v>0</v>
      </c>
      <c r="J143" s="97">
        <f t="shared" si="0"/>
        <v>0</v>
      </c>
      <c r="K143" s="94" t="s">
        <v>1898</v>
      </c>
      <c r="L143" s="13"/>
      <c r="M143" s="98" t="s">
        <v>1</v>
      </c>
      <c r="N143" s="99" t="s">
        <v>37</v>
      </c>
      <c r="O143" s="100"/>
      <c r="P143" s="101">
        <f t="shared" si="1"/>
        <v>0</v>
      </c>
      <c r="Q143" s="101">
        <v>0</v>
      </c>
      <c r="R143" s="101">
        <f t="shared" si="2"/>
        <v>0</v>
      </c>
      <c r="S143" s="101">
        <v>0</v>
      </c>
      <c r="T143" s="102">
        <f t="shared" si="3"/>
        <v>0</v>
      </c>
      <c r="U143" s="12"/>
      <c r="V143" s="12"/>
      <c r="W143" s="12"/>
      <c r="X143" s="12"/>
      <c r="Y143" s="12"/>
      <c r="Z143" s="12"/>
      <c r="AA143" s="12"/>
      <c r="AB143" s="12"/>
      <c r="AC143" s="12"/>
      <c r="AD143" s="12"/>
      <c r="AE143" s="12"/>
      <c r="AR143" s="103" t="s">
        <v>230</v>
      </c>
      <c r="AT143" s="103" t="s">
        <v>178</v>
      </c>
      <c r="AU143" s="103" t="s">
        <v>76</v>
      </c>
      <c r="AY143" s="5" t="s">
        <v>176</v>
      </c>
      <c r="BE143" s="104">
        <f t="shared" si="4"/>
        <v>0</v>
      </c>
      <c r="BF143" s="104">
        <f t="shared" si="5"/>
        <v>0</v>
      </c>
      <c r="BG143" s="104">
        <f t="shared" si="6"/>
        <v>0</v>
      </c>
      <c r="BH143" s="104">
        <f t="shared" si="7"/>
        <v>0</v>
      </c>
      <c r="BI143" s="104">
        <f t="shared" si="8"/>
        <v>0</v>
      </c>
      <c r="BJ143" s="5" t="s">
        <v>76</v>
      </c>
      <c r="BK143" s="104">
        <f t="shared" si="9"/>
        <v>0</v>
      </c>
      <c r="BL143" s="5" t="s">
        <v>230</v>
      </c>
      <c r="BM143" s="103" t="s">
        <v>337</v>
      </c>
    </row>
    <row r="144" spans="1:65" s="15" customFormat="1" ht="24.2" customHeight="1">
      <c r="A144" s="12"/>
      <c r="B144" s="13"/>
      <c r="C144" s="92" t="s">
        <v>7</v>
      </c>
      <c r="D144" s="92" t="s">
        <v>178</v>
      </c>
      <c r="E144" s="93" t="s">
        <v>2025</v>
      </c>
      <c r="F144" s="94" t="s">
        <v>2026</v>
      </c>
      <c r="G144" s="95" t="s">
        <v>328</v>
      </c>
      <c r="H144" s="96">
        <v>0.945</v>
      </c>
      <c r="I144" s="1">
        <v>0</v>
      </c>
      <c r="J144" s="97">
        <f t="shared" si="0"/>
        <v>0</v>
      </c>
      <c r="K144" s="94" t="s">
        <v>1898</v>
      </c>
      <c r="L144" s="13"/>
      <c r="M144" s="98" t="s">
        <v>1</v>
      </c>
      <c r="N144" s="99" t="s">
        <v>37</v>
      </c>
      <c r="O144" s="100"/>
      <c r="P144" s="101">
        <f t="shared" si="1"/>
        <v>0</v>
      </c>
      <c r="Q144" s="101">
        <v>0</v>
      </c>
      <c r="R144" s="101">
        <f t="shared" si="2"/>
        <v>0</v>
      </c>
      <c r="S144" s="101">
        <v>0</v>
      </c>
      <c r="T144" s="102">
        <f t="shared" si="3"/>
        <v>0</v>
      </c>
      <c r="U144" s="12"/>
      <c r="V144" s="12"/>
      <c r="W144" s="12"/>
      <c r="X144" s="12"/>
      <c r="Y144" s="12"/>
      <c r="Z144" s="12"/>
      <c r="AA144" s="12"/>
      <c r="AB144" s="12"/>
      <c r="AC144" s="12"/>
      <c r="AD144" s="12"/>
      <c r="AE144" s="12"/>
      <c r="AR144" s="103" t="s">
        <v>230</v>
      </c>
      <c r="AT144" s="103" t="s">
        <v>178</v>
      </c>
      <c r="AU144" s="103" t="s">
        <v>76</v>
      </c>
      <c r="AY144" s="5" t="s">
        <v>176</v>
      </c>
      <c r="BE144" s="104">
        <f t="shared" si="4"/>
        <v>0</v>
      </c>
      <c r="BF144" s="104">
        <f t="shared" si="5"/>
        <v>0</v>
      </c>
      <c r="BG144" s="104">
        <f t="shared" si="6"/>
        <v>0</v>
      </c>
      <c r="BH144" s="104">
        <f t="shared" si="7"/>
        <v>0</v>
      </c>
      <c r="BI144" s="104">
        <f t="shared" si="8"/>
        <v>0</v>
      </c>
      <c r="BJ144" s="5" t="s">
        <v>76</v>
      </c>
      <c r="BK144" s="104">
        <f t="shared" si="9"/>
        <v>0</v>
      </c>
      <c r="BL144" s="5" t="s">
        <v>230</v>
      </c>
      <c r="BM144" s="103" t="s">
        <v>343</v>
      </c>
    </row>
    <row r="145" spans="1:65" s="15" customFormat="1" ht="21.75" customHeight="1">
      <c r="A145" s="12"/>
      <c r="B145" s="13"/>
      <c r="C145" s="92" t="s">
        <v>260</v>
      </c>
      <c r="D145" s="92" t="s">
        <v>178</v>
      </c>
      <c r="E145" s="93" t="s">
        <v>2027</v>
      </c>
      <c r="F145" s="94" t="s">
        <v>2028</v>
      </c>
      <c r="G145" s="95" t="s">
        <v>328</v>
      </c>
      <c r="H145" s="96">
        <v>2.52</v>
      </c>
      <c r="I145" s="1">
        <v>0</v>
      </c>
      <c r="J145" s="97">
        <f t="shared" si="0"/>
        <v>0</v>
      </c>
      <c r="K145" s="94" t="s">
        <v>1898</v>
      </c>
      <c r="L145" s="13"/>
      <c r="M145" s="98" t="s">
        <v>1</v>
      </c>
      <c r="N145" s="99" t="s">
        <v>37</v>
      </c>
      <c r="O145" s="100"/>
      <c r="P145" s="101">
        <f t="shared" si="1"/>
        <v>0</v>
      </c>
      <c r="Q145" s="101">
        <v>0</v>
      </c>
      <c r="R145" s="101">
        <f t="shared" si="2"/>
        <v>0</v>
      </c>
      <c r="S145" s="101">
        <v>0</v>
      </c>
      <c r="T145" s="102">
        <f t="shared" si="3"/>
        <v>0</v>
      </c>
      <c r="U145" s="12"/>
      <c r="V145" s="12"/>
      <c r="W145" s="12"/>
      <c r="X145" s="12"/>
      <c r="Y145" s="12"/>
      <c r="Z145" s="12"/>
      <c r="AA145" s="12"/>
      <c r="AB145" s="12"/>
      <c r="AC145" s="12"/>
      <c r="AD145" s="12"/>
      <c r="AE145" s="12"/>
      <c r="AR145" s="103" t="s">
        <v>230</v>
      </c>
      <c r="AT145" s="103" t="s">
        <v>178</v>
      </c>
      <c r="AU145" s="103" t="s">
        <v>76</v>
      </c>
      <c r="AY145" s="5" t="s">
        <v>176</v>
      </c>
      <c r="BE145" s="104">
        <f t="shared" si="4"/>
        <v>0</v>
      </c>
      <c r="BF145" s="104">
        <f t="shared" si="5"/>
        <v>0</v>
      </c>
      <c r="BG145" s="104">
        <f t="shared" si="6"/>
        <v>0</v>
      </c>
      <c r="BH145" s="104">
        <f t="shared" si="7"/>
        <v>0</v>
      </c>
      <c r="BI145" s="104">
        <f t="shared" si="8"/>
        <v>0</v>
      </c>
      <c r="BJ145" s="5" t="s">
        <v>76</v>
      </c>
      <c r="BK145" s="104">
        <f t="shared" si="9"/>
        <v>0</v>
      </c>
      <c r="BL145" s="5" t="s">
        <v>230</v>
      </c>
      <c r="BM145" s="103" t="s">
        <v>349</v>
      </c>
    </row>
    <row r="146" spans="1:65" s="15" customFormat="1" ht="21.75" customHeight="1">
      <c r="A146" s="12"/>
      <c r="B146" s="13"/>
      <c r="C146" s="92" t="s">
        <v>351</v>
      </c>
      <c r="D146" s="92" t="s">
        <v>178</v>
      </c>
      <c r="E146" s="93" t="s">
        <v>2029</v>
      </c>
      <c r="F146" s="94" t="s">
        <v>2030</v>
      </c>
      <c r="G146" s="95" t="s">
        <v>328</v>
      </c>
      <c r="H146" s="96">
        <v>30.87</v>
      </c>
      <c r="I146" s="1">
        <v>0</v>
      </c>
      <c r="J146" s="97">
        <f t="shared" si="0"/>
        <v>0</v>
      </c>
      <c r="K146" s="94" t="s">
        <v>1898</v>
      </c>
      <c r="L146" s="13"/>
      <c r="M146" s="98" t="s">
        <v>1</v>
      </c>
      <c r="N146" s="99" t="s">
        <v>37</v>
      </c>
      <c r="O146" s="100"/>
      <c r="P146" s="101">
        <f t="shared" si="1"/>
        <v>0</v>
      </c>
      <c r="Q146" s="101">
        <v>0</v>
      </c>
      <c r="R146" s="101">
        <f t="shared" si="2"/>
        <v>0</v>
      </c>
      <c r="S146" s="101">
        <v>0</v>
      </c>
      <c r="T146" s="102">
        <f t="shared" si="3"/>
        <v>0</v>
      </c>
      <c r="U146" s="12"/>
      <c r="V146" s="12"/>
      <c r="W146" s="12"/>
      <c r="X146" s="12"/>
      <c r="Y146" s="12"/>
      <c r="Z146" s="12"/>
      <c r="AA146" s="12"/>
      <c r="AB146" s="12"/>
      <c r="AC146" s="12"/>
      <c r="AD146" s="12"/>
      <c r="AE146" s="12"/>
      <c r="AR146" s="103" t="s">
        <v>230</v>
      </c>
      <c r="AT146" s="103" t="s">
        <v>178</v>
      </c>
      <c r="AU146" s="103" t="s">
        <v>76</v>
      </c>
      <c r="AY146" s="5" t="s">
        <v>176</v>
      </c>
      <c r="BE146" s="104">
        <f t="shared" si="4"/>
        <v>0</v>
      </c>
      <c r="BF146" s="104">
        <f t="shared" si="5"/>
        <v>0</v>
      </c>
      <c r="BG146" s="104">
        <f t="shared" si="6"/>
        <v>0</v>
      </c>
      <c r="BH146" s="104">
        <f t="shared" si="7"/>
        <v>0</v>
      </c>
      <c r="BI146" s="104">
        <f t="shared" si="8"/>
        <v>0</v>
      </c>
      <c r="BJ146" s="5" t="s">
        <v>76</v>
      </c>
      <c r="BK146" s="104">
        <f t="shared" si="9"/>
        <v>0</v>
      </c>
      <c r="BL146" s="5" t="s">
        <v>230</v>
      </c>
      <c r="BM146" s="103" t="s">
        <v>354</v>
      </c>
    </row>
    <row r="147" spans="1:65" s="15" customFormat="1" ht="21.75" customHeight="1">
      <c r="A147" s="12"/>
      <c r="B147" s="13"/>
      <c r="C147" s="92" t="s">
        <v>268</v>
      </c>
      <c r="D147" s="92" t="s">
        <v>178</v>
      </c>
      <c r="E147" s="93" t="s">
        <v>2031</v>
      </c>
      <c r="F147" s="94" t="s">
        <v>2032</v>
      </c>
      <c r="G147" s="95" t="s">
        <v>328</v>
      </c>
      <c r="H147" s="96">
        <v>27.195</v>
      </c>
      <c r="I147" s="1">
        <v>0</v>
      </c>
      <c r="J147" s="97">
        <f t="shared" si="0"/>
        <v>0</v>
      </c>
      <c r="K147" s="94" t="s">
        <v>1898</v>
      </c>
      <c r="L147" s="13"/>
      <c r="M147" s="98" t="s">
        <v>1</v>
      </c>
      <c r="N147" s="99" t="s">
        <v>37</v>
      </c>
      <c r="O147" s="100"/>
      <c r="P147" s="101">
        <f t="shared" si="1"/>
        <v>0</v>
      </c>
      <c r="Q147" s="101">
        <v>0</v>
      </c>
      <c r="R147" s="101">
        <f t="shared" si="2"/>
        <v>0</v>
      </c>
      <c r="S147" s="101">
        <v>0</v>
      </c>
      <c r="T147" s="102">
        <f t="shared" si="3"/>
        <v>0</v>
      </c>
      <c r="U147" s="12"/>
      <c r="V147" s="12"/>
      <c r="W147" s="12"/>
      <c r="X147" s="12"/>
      <c r="Y147" s="12"/>
      <c r="Z147" s="12"/>
      <c r="AA147" s="12"/>
      <c r="AB147" s="12"/>
      <c r="AC147" s="12"/>
      <c r="AD147" s="12"/>
      <c r="AE147" s="12"/>
      <c r="AR147" s="103" t="s">
        <v>230</v>
      </c>
      <c r="AT147" s="103" t="s">
        <v>178</v>
      </c>
      <c r="AU147" s="103" t="s">
        <v>76</v>
      </c>
      <c r="AY147" s="5" t="s">
        <v>176</v>
      </c>
      <c r="BE147" s="104">
        <f t="shared" si="4"/>
        <v>0</v>
      </c>
      <c r="BF147" s="104">
        <f t="shared" si="5"/>
        <v>0</v>
      </c>
      <c r="BG147" s="104">
        <f t="shared" si="6"/>
        <v>0</v>
      </c>
      <c r="BH147" s="104">
        <f t="shared" si="7"/>
        <v>0</v>
      </c>
      <c r="BI147" s="104">
        <f t="shared" si="8"/>
        <v>0</v>
      </c>
      <c r="BJ147" s="5" t="s">
        <v>76</v>
      </c>
      <c r="BK147" s="104">
        <f t="shared" si="9"/>
        <v>0</v>
      </c>
      <c r="BL147" s="5" t="s">
        <v>230</v>
      </c>
      <c r="BM147" s="103" t="s">
        <v>363</v>
      </c>
    </row>
    <row r="148" spans="1:65" s="15" customFormat="1" ht="16.5" customHeight="1">
      <c r="A148" s="12"/>
      <c r="B148" s="13"/>
      <c r="C148" s="92" t="s">
        <v>365</v>
      </c>
      <c r="D148" s="92" t="s">
        <v>178</v>
      </c>
      <c r="E148" s="93" t="s">
        <v>2033</v>
      </c>
      <c r="F148" s="94" t="s">
        <v>2034</v>
      </c>
      <c r="G148" s="95" t="s">
        <v>1949</v>
      </c>
      <c r="H148" s="96">
        <v>1</v>
      </c>
      <c r="I148" s="1">
        <v>0</v>
      </c>
      <c r="J148" s="97">
        <f t="shared" si="0"/>
        <v>0</v>
      </c>
      <c r="K148" s="94" t="s">
        <v>1898</v>
      </c>
      <c r="L148" s="13"/>
      <c r="M148" s="98" t="s">
        <v>1</v>
      </c>
      <c r="N148" s="99" t="s">
        <v>37</v>
      </c>
      <c r="O148" s="100"/>
      <c r="P148" s="101">
        <f t="shared" si="1"/>
        <v>0</v>
      </c>
      <c r="Q148" s="101">
        <v>0</v>
      </c>
      <c r="R148" s="101">
        <f t="shared" si="2"/>
        <v>0</v>
      </c>
      <c r="S148" s="101">
        <v>0</v>
      </c>
      <c r="T148" s="102">
        <f t="shared" si="3"/>
        <v>0</v>
      </c>
      <c r="U148" s="12"/>
      <c r="V148" s="12"/>
      <c r="W148" s="12"/>
      <c r="X148" s="12"/>
      <c r="Y148" s="12"/>
      <c r="Z148" s="12"/>
      <c r="AA148" s="12"/>
      <c r="AB148" s="12"/>
      <c r="AC148" s="12"/>
      <c r="AD148" s="12"/>
      <c r="AE148" s="12"/>
      <c r="AR148" s="103" t="s">
        <v>230</v>
      </c>
      <c r="AT148" s="103" t="s">
        <v>178</v>
      </c>
      <c r="AU148" s="103" t="s">
        <v>76</v>
      </c>
      <c r="AY148" s="5" t="s">
        <v>176</v>
      </c>
      <c r="BE148" s="104">
        <f t="shared" si="4"/>
        <v>0</v>
      </c>
      <c r="BF148" s="104">
        <f t="shared" si="5"/>
        <v>0</v>
      </c>
      <c r="BG148" s="104">
        <f t="shared" si="6"/>
        <v>0</v>
      </c>
      <c r="BH148" s="104">
        <f t="shared" si="7"/>
        <v>0</v>
      </c>
      <c r="BI148" s="104">
        <f t="shared" si="8"/>
        <v>0</v>
      </c>
      <c r="BJ148" s="5" t="s">
        <v>76</v>
      </c>
      <c r="BK148" s="104">
        <f t="shared" si="9"/>
        <v>0</v>
      </c>
      <c r="BL148" s="5" t="s">
        <v>230</v>
      </c>
      <c r="BM148" s="103" t="s">
        <v>368</v>
      </c>
    </row>
    <row r="149" spans="1:65" s="15" customFormat="1" ht="21.75" customHeight="1">
      <c r="A149" s="12"/>
      <c r="B149" s="13"/>
      <c r="C149" s="92" t="s">
        <v>272</v>
      </c>
      <c r="D149" s="92" t="s">
        <v>178</v>
      </c>
      <c r="E149" s="93" t="s">
        <v>2035</v>
      </c>
      <c r="F149" s="94" t="s">
        <v>2036</v>
      </c>
      <c r="G149" s="95" t="s">
        <v>2037</v>
      </c>
      <c r="H149" s="96">
        <v>1</v>
      </c>
      <c r="I149" s="1">
        <v>0</v>
      </c>
      <c r="J149" s="97">
        <f t="shared" si="0"/>
        <v>0</v>
      </c>
      <c r="K149" s="94" t="s">
        <v>1898</v>
      </c>
      <c r="L149" s="13"/>
      <c r="M149" s="98" t="s">
        <v>1</v>
      </c>
      <c r="N149" s="99" t="s">
        <v>37</v>
      </c>
      <c r="O149" s="100"/>
      <c r="P149" s="101">
        <f t="shared" si="1"/>
        <v>0</v>
      </c>
      <c r="Q149" s="101">
        <v>0</v>
      </c>
      <c r="R149" s="101">
        <f t="shared" si="2"/>
        <v>0</v>
      </c>
      <c r="S149" s="101">
        <v>0</v>
      </c>
      <c r="T149" s="102">
        <f t="shared" si="3"/>
        <v>0</v>
      </c>
      <c r="U149" s="12"/>
      <c r="V149" s="12"/>
      <c r="W149" s="12"/>
      <c r="X149" s="12"/>
      <c r="Y149" s="12"/>
      <c r="Z149" s="12"/>
      <c r="AA149" s="12"/>
      <c r="AB149" s="12"/>
      <c r="AC149" s="12"/>
      <c r="AD149" s="12"/>
      <c r="AE149" s="12"/>
      <c r="AR149" s="103" t="s">
        <v>230</v>
      </c>
      <c r="AT149" s="103" t="s">
        <v>178</v>
      </c>
      <c r="AU149" s="103" t="s">
        <v>76</v>
      </c>
      <c r="AY149" s="5" t="s">
        <v>176</v>
      </c>
      <c r="BE149" s="104">
        <f t="shared" si="4"/>
        <v>0</v>
      </c>
      <c r="BF149" s="104">
        <f t="shared" si="5"/>
        <v>0</v>
      </c>
      <c r="BG149" s="104">
        <f t="shared" si="6"/>
        <v>0</v>
      </c>
      <c r="BH149" s="104">
        <f t="shared" si="7"/>
        <v>0</v>
      </c>
      <c r="BI149" s="104">
        <f t="shared" si="8"/>
        <v>0</v>
      </c>
      <c r="BJ149" s="5" t="s">
        <v>76</v>
      </c>
      <c r="BK149" s="104">
        <f t="shared" si="9"/>
        <v>0</v>
      </c>
      <c r="BL149" s="5" t="s">
        <v>230</v>
      </c>
      <c r="BM149" s="103" t="s">
        <v>372</v>
      </c>
    </row>
    <row r="150" spans="1:65" s="15" customFormat="1" ht="21.75" customHeight="1">
      <c r="A150" s="12"/>
      <c r="B150" s="13"/>
      <c r="C150" s="92" t="s">
        <v>375</v>
      </c>
      <c r="D150" s="92" t="s">
        <v>178</v>
      </c>
      <c r="E150" s="93" t="s">
        <v>2038</v>
      </c>
      <c r="F150" s="94" t="s">
        <v>2039</v>
      </c>
      <c r="G150" s="95" t="s">
        <v>259</v>
      </c>
      <c r="H150" s="96">
        <v>3</v>
      </c>
      <c r="I150" s="1">
        <v>0</v>
      </c>
      <c r="J150" s="97">
        <f t="shared" si="0"/>
        <v>0</v>
      </c>
      <c r="K150" s="94" t="s">
        <v>1898</v>
      </c>
      <c r="L150" s="13"/>
      <c r="M150" s="98" t="s">
        <v>1</v>
      </c>
      <c r="N150" s="99" t="s">
        <v>37</v>
      </c>
      <c r="O150" s="100"/>
      <c r="P150" s="101">
        <f t="shared" si="1"/>
        <v>0</v>
      </c>
      <c r="Q150" s="101">
        <v>0</v>
      </c>
      <c r="R150" s="101">
        <f t="shared" si="2"/>
        <v>0</v>
      </c>
      <c r="S150" s="101">
        <v>0</v>
      </c>
      <c r="T150" s="102">
        <f t="shared" si="3"/>
        <v>0</v>
      </c>
      <c r="U150" s="12"/>
      <c r="V150" s="12"/>
      <c r="W150" s="12"/>
      <c r="X150" s="12"/>
      <c r="Y150" s="12"/>
      <c r="Z150" s="12"/>
      <c r="AA150" s="12"/>
      <c r="AB150" s="12"/>
      <c r="AC150" s="12"/>
      <c r="AD150" s="12"/>
      <c r="AE150" s="12"/>
      <c r="AR150" s="103" t="s">
        <v>230</v>
      </c>
      <c r="AT150" s="103" t="s">
        <v>178</v>
      </c>
      <c r="AU150" s="103" t="s">
        <v>76</v>
      </c>
      <c r="AY150" s="5" t="s">
        <v>176</v>
      </c>
      <c r="BE150" s="104">
        <f t="shared" si="4"/>
        <v>0</v>
      </c>
      <c r="BF150" s="104">
        <f t="shared" si="5"/>
        <v>0</v>
      </c>
      <c r="BG150" s="104">
        <f t="shared" si="6"/>
        <v>0</v>
      </c>
      <c r="BH150" s="104">
        <f t="shared" si="7"/>
        <v>0</v>
      </c>
      <c r="BI150" s="104">
        <f t="shared" si="8"/>
        <v>0</v>
      </c>
      <c r="BJ150" s="5" t="s">
        <v>76</v>
      </c>
      <c r="BK150" s="104">
        <f t="shared" si="9"/>
        <v>0</v>
      </c>
      <c r="BL150" s="5" t="s">
        <v>230</v>
      </c>
      <c r="BM150" s="103" t="s">
        <v>378</v>
      </c>
    </row>
    <row r="151" spans="1:65" s="15" customFormat="1" ht="16.5" customHeight="1">
      <c r="A151" s="12"/>
      <c r="B151" s="13"/>
      <c r="C151" s="92" t="s">
        <v>278</v>
      </c>
      <c r="D151" s="92" t="s">
        <v>178</v>
      </c>
      <c r="E151" s="93" t="s">
        <v>2040</v>
      </c>
      <c r="F151" s="94" t="s">
        <v>2041</v>
      </c>
      <c r="G151" s="95" t="s">
        <v>259</v>
      </c>
      <c r="H151" s="96">
        <v>2</v>
      </c>
      <c r="I151" s="1">
        <v>0</v>
      </c>
      <c r="J151" s="97">
        <f t="shared" si="0"/>
        <v>0</v>
      </c>
      <c r="K151" s="94" t="s">
        <v>1898</v>
      </c>
      <c r="L151" s="13"/>
      <c r="M151" s="98" t="s">
        <v>1</v>
      </c>
      <c r="N151" s="99" t="s">
        <v>37</v>
      </c>
      <c r="O151" s="100"/>
      <c r="P151" s="101">
        <f t="shared" si="1"/>
        <v>0</v>
      </c>
      <c r="Q151" s="101">
        <v>0</v>
      </c>
      <c r="R151" s="101">
        <f t="shared" si="2"/>
        <v>0</v>
      </c>
      <c r="S151" s="101">
        <v>0</v>
      </c>
      <c r="T151" s="102">
        <f t="shared" si="3"/>
        <v>0</v>
      </c>
      <c r="U151" s="12"/>
      <c r="V151" s="12"/>
      <c r="W151" s="12"/>
      <c r="X151" s="12"/>
      <c r="Y151" s="12"/>
      <c r="Z151" s="12"/>
      <c r="AA151" s="12"/>
      <c r="AB151" s="12"/>
      <c r="AC151" s="12"/>
      <c r="AD151" s="12"/>
      <c r="AE151" s="12"/>
      <c r="AR151" s="103" t="s">
        <v>230</v>
      </c>
      <c r="AT151" s="103" t="s">
        <v>178</v>
      </c>
      <c r="AU151" s="103" t="s">
        <v>76</v>
      </c>
      <c r="AY151" s="5" t="s">
        <v>176</v>
      </c>
      <c r="BE151" s="104">
        <f t="shared" si="4"/>
        <v>0</v>
      </c>
      <c r="BF151" s="104">
        <f t="shared" si="5"/>
        <v>0</v>
      </c>
      <c r="BG151" s="104">
        <f t="shared" si="6"/>
        <v>0</v>
      </c>
      <c r="BH151" s="104">
        <f t="shared" si="7"/>
        <v>0</v>
      </c>
      <c r="BI151" s="104">
        <f t="shared" si="8"/>
        <v>0</v>
      </c>
      <c r="BJ151" s="5" t="s">
        <v>76</v>
      </c>
      <c r="BK151" s="104">
        <f t="shared" si="9"/>
        <v>0</v>
      </c>
      <c r="BL151" s="5" t="s">
        <v>230</v>
      </c>
      <c r="BM151" s="103" t="s">
        <v>381</v>
      </c>
    </row>
    <row r="152" spans="1:65" s="15" customFormat="1" ht="16.5" customHeight="1">
      <c r="A152" s="12"/>
      <c r="B152" s="13"/>
      <c r="C152" s="92" t="s">
        <v>382</v>
      </c>
      <c r="D152" s="92" t="s">
        <v>178</v>
      </c>
      <c r="E152" s="93" t="s">
        <v>2042</v>
      </c>
      <c r="F152" s="94" t="s">
        <v>2043</v>
      </c>
      <c r="G152" s="95" t="s">
        <v>328</v>
      </c>
      <c r="H152" s="96">
        <v>60.585</v>
      </c>
      <c r="I152" s="1">
        <v>0</v>
      </c>
      <c r="J152" s="97">
        <f t="shared" si="0"/>
        <v>0</v>
      </c>
      <c r="K152" s="94" t="s">
        <v>1898</v>
      </c>
      <c r="L152" s="13"/>
      <c r="M152" s="98" t="s">
        <v>1</v>
      </c>
      <c r="N152" s="99" t="s">
        <v>37</v>
      </c>
      <c r="O152" s="100"/>
      <c r="P152" s="101">
        <f t="shared" si="1"/>
        <v>0</v>
      </c>
      <c r="Q152" s="101">
        <v>0</v>
      </c>
      <c r="R152" s="101">
        <f t="shared" si="2"/>
        <v>0</v>
      </c>
      <c r="S152" s="101">
        <v>0</v>
      </c>
      <c r="T152" s="102">
        <f t="shared" si="3"/>
        <v>0</v>
      </c>
      <c r="U152" s="12"/>
      <c r="V152" s="12"/>
      <c r="W152" s="12"/>
      <c r="X152" s="12"/>
      <c r="Y152" s="12"/>
      <c r="Z152" s="12"/>
      <c r="AA152" s="12"/>
      <c r="AB152" s="12"/>
      <c r="AC152" s="12"/>
      <c r="AD152" s="12"/>
      <c r="AE152" s="12"/>
      <c r="AR152" s="103" t="s">
        <v>230</v>
      </c>
      <c r="AT152" s="103" t="s">
        <v>178</v>
      </c>
      <c r="AU152" s="103" t="s">
        <v>76</v>
      </c>
      <c r="AY152" s="5" t="s">
        <v>176</v>
      </c>
      <c r="BE152" s="104">
        <f t="shared" si="4"/>
        <v>0</v>
      </c>
      <c r="BF152" s="104">
        <f t="shared" si="5"/>
        <v>0</v>
      </c>
      <c r="BG152" s="104">
        <f t="shared" si="6"/>
        <v>0</v>
      </c>
      <c r="BH152" s="104">
        <f t="shared" si="7"/>
        <v>0</v>
      </c>
      <c r="BI152" s="104">
        <f t="shared" si="8"/>
        <v>0</v>
      </c>
      <c r="BJ152" s="5" t="s">
        <v>76</v>
      </c>
      <c r="BK152" s="104">
        <f t="shared" si="9"/>
        <v>0</v>
      </c>
      <c r="BL152" s="5" t="s">
        <v>230</v>
      </c>
      <c r="BM152" s="103" t="s">
        <v>385</v>
      </c>
    </row>
    <row r="153" spans="1:65" s="15" customFormat="1" ht="16.5" customHeight="1">
      <c r="A153" s="12"/>
      <c r="B153" s="13"/>
      <c r="C153" s="92" t="s">
        <v>284</v>
      </c>
      <c r="D153" s="92" t="s">
        <v>178</v>
      </c>
      <c r="E153" s="93" t="s">
        <v>2044</v>
      </c>
      <c r="F153" s="94" t="s">
        <v>2045</v>
      </c>
      <c r="G153" s="95" t="s">
        <v>328</v>
      </c>
      <c r="H153" s="96">
        <v>49.98</v>
      </c>
      <c r="I153" s="1">
        <v>0</v>
      </c>
      <c r="J153" s="97">
        <f t="shared" si="0"/>
        <v>0</v>
      </c>
      <c r="K153" s="94" t="s">
        <v>1898</v>
      </c>
      <c r="L153" s="13"/>
      <c r="M153" s="98" t="s">
        <v>1</v>
      </c>
      <c r="N153" s="99" t="s">
        <v>37</v>
      </c>
      <c r="O153" s="100"/>
      <c r="P153" s="101">
        <f t="shared" si="1"/>
        <v>0</v>
      </c>
      <c r="Q153" s="101">
        <v>0</v>
      </c>
      <c r="R153" s="101">
        <f t="shared" si="2"/>
        <v>0</v>
      </c>
      <c r="S153" s="101">
        <v>0</v>
      </c>
      <c r="T153" s="102">
        <f t="shared" si="3"/>
        <v>0</v>
      </c>
      <c r="U153" s="12"/>
      <c r="V153" s="12"/>
      <c r="W153" s="12"/>
      <c r="X153" s="12"/>
      <c r="Y153" s="12"/>
      <c r="Z153" s="12"/>
      <c r="AA153" s="12"/>
      <c r="AB153" s="12"/>
      <c r="AC153" s="12"/>
      <c r="AD153" s="12"/>
      <c r="AE153" s="12"/>
      <c r="AR153" s="103" t="s">
        <v>230</v>
      </c>
      <c r="AT153" s="103" t="s">
        <v>178</v>
      </c>
      <c r="AU153" s="103" t="s">
        <v>76</v>
      </c>
      <c r="AY153" s="5" t="s">
        <v>176</v>
      </c>
      <c r="BE153" s="104">
        <f t="shared" si="4"/>
        <v>0</v>
      </c>
      <c r="BF153" s="104">
        <f t="shared" si="5"/>
        <v>0</v>
      </c>
      <c r="BG153" s="104">
        <f t="shared" si="6"/>
        <v>0</v>
      </c>
      <c r="BH153" s="104">
        <f t="shared" si="7"/>
        <v>0</v>
      </c>
      <c r="BI153" s="104">
        <f t="shared" si="8"/>
        <v>0</v>
      </c>
      <c r="BJ153" s="5" t="s">
        <v>76</v>
      </c>
      <c r="BK153" s="104">
        <f t="shared" si="9"/>
        <v>0</v>
      </c>
      <c r="BL153" s="5" t="s">
        <v>230</v>
      </c>
      <c r="BM153" s="103" t="s">
        <v>388</v>
      </c>
    </row>
    <row r="154" spans="1:65" s="15" customFormat="1" ht="16.5" customHeight="1">
      <c r="A154" s="12"/>
      <c r="B154" s="13"/>
      <c r="C154" s="92" t="s">
        <v>390</v>
      </c>
      <c r="D154" s="92" t="s">
        <v>178</v>
      </c>
      <c r="E154" s="93" t="s">
        <v>2046</v>
      </c>
      <c r="F154" s="94" t="s">
        <v>2047</v>
      </c>
      <c r="G154" s="95" t="s">
        <v>259</v>
      </c>
      <c r="H154" s="96">
        <v>1</v>
      </c>
      <c r="I154" s="1">
        <v>0</v>
      </c>
      <c r="J154" s="97">
        <f t="shared" si="0"/>
        <v>0</v>
      </c>
      <c r="K154" s="94" t="s">
        <v>1898</v>
      </c>
      <c r="L154" s="13"/>
      <c r="M154" s="98" t="s">
        <v>1</v>
      </c>
      <c r="N154" s="99" t="s">
        <v>37</v>
      </c>
      <c r="O154" s="100"/>
      <c r="P154" s="101">
        <f t="shared" si="1"/>
        <v>0</v>
      </c>
      <c r="Q154" s="101">
        <v>0</v>
      </c>
      <c r="R154" s="101">
        <f t="shared" si="2"/>
        <v>0</v>
      </c>
      <c r="S154" s="101">
        <v>0</v>
      </c>
      <c r="T154" s="102">
        <f t="shared" si="3"/>
        <v>0</v>
      </c>
      <c r="U154" s="12"/>
      <c r="V154" s="12"/>
      <c r="W154" s="12"/>
      <c r="X154" s="12"/>
      <c r="Y154" s="12"/>
      <c r="Z154" s="12"/>
      <c r="AA154" s="12"/>
      <c r="AB154" s="12"/>
      <c r="AC154" s="12"/>
      <c r="AD154" s="12"/>
      <c r="AE154" s="12"/>
      <c r="AR154" s="103" t="s">
        <v>230</v>
      </c>
      <c r="AT154" s="103" t="s">
        <v>178</v>
      </c>
      <c r="AU154" s="103" t="s">
        <v>76</v>
      </c>
      <c r="AY154" s="5" t="s">
        <v>176</v>
      </c>
      <c r="BE154" s="104">
        <f t="shared" si="4"/>
        <v>0</v>
      </c>
      <c r="BF154" s="104">
        <f t="shared" si="5"/>
        <v>0</v>
      </c>
      <c r="BG154" s="104">
        <f t="shared" si="6"/>
        <v>0</v>
      </c>
      <c r="BH154" s="104">
        <f t="shared" si="7"/>
        <v>0</v>
      </c>
      <c r="BI154" s="104">
        <f t="shared" si="8"/>
        <v>0</v>
      </c>
      <c r="BJ154" s="5" t="s">
        <v>76</v>
      </c>
      <c r="BK154" s="104">
        <f t="shared" si="9"/>
        <v>0</v>
      </c>
      <c r="BL154" s="5" t="s">
        <v>230</v>
      </c>
      <c r="BM154" s="103" t="s">
        <v>393</v>
      </c>
    </row>
    <row r="155" spans="1:65" s="15" customFormat="1" ht="24.2" customHeight="1">
      <c r="A155" s="12"/>
      <c r="B155" s="13"/>
      <c r="C155" s="92" t="s">
        <v>304</v>
      </c>
      <c r="D155" s="92" t="s">
        <v>178</v>
      </c>
      <c r="E155" s="93" t="s">
        <v>2048</v>
      </c>
      <c r="F155" s="94" t="s">
        <v>2049</v>
      </c>
      <c r="G155" s="95" t="s">
        <v>259</v>
      </c>
      <c r="H155" s="96">
        <v>1</v>
      </c>
      <c r="I155" s="1">
        <v>0</v>
      </c>
      <c r="J155" s="97">
        <f t="shared" si="0"/>
        <v>0</v>
      </c>
      <c r="K155" s="94" t="s">
        <v>1898</v>
      </c>
      <c r="L155" s="13"/>
      <c r="M155" s="98" t="s">
        <v>1</v>
      </c>
      <c r="N155" s="99" t="s">
        <v>37</v>
      </c>
      <c r="O155" s="100"/>
      <c r="P155" s="101">
        <f t="shared" si="1"/>
        <v>0</v>
      </c>
      <c r="Q155" s="101">
        <v>0</v>
      </c>
      <c r="R155" s="101">
        <f t="shared" si="2"/>
        <v>0</v>
      </c>
      <c r="S155" s="101">
        <v>0</v>
      </c>
      <c r="T155" s="102">
        <f t="shared" si="3"/>
        <v>0</v>
      </c>
      <c r="U155" s="12"/>
      <c r="V155" s="12"/>
      <c r="W155" s="12"/>
      <c r="X155" s="12"/>
      <c r="Y155" s="12"/>
      <c r="Z155" s="12"/>
      <c r="AA155" s="12"/>
      <c r="AB155" s="12"/>
      <c r="AC155" s="12"/>
      <c r="AD155" s="12"/>
      <c r="AE155" s="12"/>
      <c r="AR155" s="103" t="s">
        <v>230</v>
      </c>
      <c r="AT155" s="103" t="s">
        <v>178</v>
      </c>
      <c r="AU155" s="103" t="s">
        <v>76</v>
      </c>
      <c r="AY155" s="5" t="s">
        <v>176</v>
      </c>
      <c r="BE155" s="104">
        <f t="shared" si="4"/>
        <v>0</v>
      </c>
      <c r="BF155" s="104">
        <f t="shared" si="5"/>
        <v>0</v>
      </c>
      <c r="BG155" s="104">
        <f t="shared" si="6"/>
        <v>0</v>
      </c>
      <c r="BH155" s="104">
        <f t="shared" si="7"/>
        <v>0</v>
      </c>
      <c r="BI155" s="104">
        <f t="shared" si="8"/>
        <v>0</v>
      </c>
      <c r="BJ155" s="5" t="s">
        <v>76</v>
      </c>
      <c r="BK155" s="104">
        <f t="shared" si="9"/>
        <v>0</v>
      </c>
      <c r="BL155" s="5" t="s">
        <v>230</v>
      </c>
      <c r="BM155" s="103" t="s">
        <v>400</v>
      </c>
    </row>
    <row r="156" spans="1:65" s="15" customFormat="1" ht="24.2" customHeight="1">
      <c r="A156" s="12"/>
      <c r="B156" s="13"/>
      <c r="C156" s="92" t="s">
        <v>448</v>
      </c>
      <c r="D156" s="92" t="s">
        <v>178</v>
      </c>
      <c r="E156" s="93" t="s">
        <v>2050</v>
      </c>
      <c r="F156" s="94" t="s">
        <v>2051</v>
      </c>
      <c r="G156" s="95" t="s">
        <v>259</v>
      </c>
      <c r="H156" s="96">
        <v>3</v>
      </c>
      <c r="I156" s="1">
        <v>0</v>
      </c>
      <c r="J156" s="97">
        <f t="shared" si="0"/>
        <v>0</v>
      </c>
      <c r="K156" s="94" t="s">
        <v>1898</v>
      </c>
      <c r="L156" s="13"/>
      <c r="M156" s="98" t="s">
        <v>1</v>
      </c>
      <c r="N156" s="99" t="s">
        <v>37</v>
      </c>
      <c r="O156" s="100"/>
      <c r="P156" s="101">
        <f t="shared" si="1"/>
        <v>0</v>
      </c>
      <c r="Q156" s="101">
        <v>0</v>
      </c>
      <c r="R156" s="101">
        <f t="shared" si="2"/>
        <v>0</v>
      </c>
      <c r="S156" s="101">
        <v>0</v>
      </c>
      <c r="T156" s="102">
        <f t="shared" si="3"/>
        <v>0</v>
      </c>
      <c r="U156" s="12"/>
      <c r="V156" s="12"/>
      <c r="W156" s="12"/>
      <c r="X156" s="12"/>
      <c r="Y156" s="12"/>
      <c r="Z156" s="12"/>
      <c r="AA156" s="12"/>
      <c r="AB156" s="12"/>
      <c r="AC156" s="12"/>
      <c r="AD156" s="12"/>
      <c r="AE156" s="12"/>
      <c r="AR156" s="103" t="s">
        <v>230</v>
      </c>
      <c r="AT156" s="103" t="s">
        <v>178</v>
      </c>
      <c r="AU156" s="103" t="s">
        <v>76</v>
      </c>
      <c r="AY156" s="5" t="s">
        <v>176</v>
      </c>
      <c r="BE156" s="104">
        <f t="shared" si="4"/>
        <v>0</v>
      </c>
      <c r="BF156" s="104">
        <f t="shared" si="5"/>
        <v>0</v>
      </c>
      <c r="BG156" s="104">
        <f t="shared" si="6"/>
        <v>0</v>
      </c>
      <c r="BH156" s="104">
        <f t="shared" si="7"/>
        <v>0</v>
      </c>
      <c r="BI156" s="104">
        <f t="shared" si="8"/>
        <v>0</v>
      </c>
      <c r="BJ156" s="5" t="s">
        <v>76</v>
      </c>
      <c r="BK156" s="104">
        <f t="shared" si="9"/>
        <v>0</v>
      </c>
      <c r="BL156" s="5" t="s">
        <v>230</v>
      </c>
      <c r="BM156" s="103" t="s">
        <v>451</v>
      </c>
    </row>
    <row r="157" spans="1:65" s="15" customFormat="1" ht="24.2" customHeight="1">
      <c r="A157" s="12"/>
      <c r="B157" s="13"/>
      <c r="C157" s="92" t="s">
        <v>310</v>
      </c>
      <c r="D157" s="92" t="s">
        <v>178</v>
      </c>
      <c r="E157" s="93" t="s">
        <v>2052</v>
      </c>
      <c r="F157" s="94" t="s">
        <v>2053</v>
      </c>
      <c r="G157" s="95" t="s">
        <v>259</v>
      </c>
      <c r="H157" s="96">
        <v>1</v>
      </c>
      <c r="I157" s="1">
        <v>0</v>
      </c>
      <c r="J157" s="97">
        <f t="shared" si="0"/>
        <v>0</v>
      </c>
      <c r="K157" s="94" t="s">
        <v>1898</v>
      </c>
      <c r="L157" s="13"/>
      <c r="M157" s="98" t="s">
        <v>1</v>
      </c>
      <c r="N157" s="99" t="s">
        <v>37</v>
      </c>
      <c r="O157" s="100"/>
      <c r="P157" s="101">
        <f t="shared" si="1"/>
        <v>0</v>
      </c>
      <c r="Q157" s="101">
        <v>0</v>
      </c>
      <c r="R157" s="101">
        <f t="shared" si="2"/>
        <v>0</v>
      </c>
      <c r="S157" s="101">
        <v>0</v>
      </c>
      <c r="T157" s="102">
        <f t="shared" si="3"/>
        <v>0</v>
      </c>
      <c r="U157" s="12"/>
      <c r="V157" s="12"/>
      <c r="W157" s="12"/>
      <c r="X157" s="12"/>
      <c r="Y157" s="12"/>
      <c r="Z157" s="12"/>
      <c r="AA157" s="12"/>
      <c r="AB157" s="12"/>
      <c r="AC157" s="12"/>
      <c r="AD157" s="12"/>
      <c r="AE157" s="12"/>
      <c r="AR157" s="103" t="s">
        <v>230</v>
      </c>
      <c r="AT157" s="103" t="s">
        <v>178</v>
      </c>
      <c r="AU157" s="103" t="s">
        <v>76</v>
      </c>
      <c r="AY157" s="5" t="s">
        <v>176</v>
      </c>
      <c r="BE157" s="104">
        <f t="shared" si="4"/>
        <v>0</v>
      </c>
      <c r="BF157" s="104">
        <f t="shared" si="5"/>
        <v>0</v>
      </c>
      <c r="BG157" s="104">
        <f t="shared" si="6"/>
        <v>0</v>
      </c>
      <c r="BH157" s="104">
        <f t="shared" si="7"/>
        <v>0</v>
      </c>
      <c r="BI157" s="104">
        <f t="shared" si="8"/>
        <v>0</v>
      </c>
      <c r="BJ157" s="5" t="s">
        <v>76</v>
      </c>
      <c r="BK157" s="104">
        <f t="shared" si="9"/>
        <v>0</v>
      </c>
      <c r="BL157" s="5" t="s">
        <v>230</v>
      </c>
      <c r="BM157" s="103" t="s">
        <v>453</v>
      </c>
    </row>
    <row r="158" spans="1:65" s="15" customFormat="1" ht="16.5" customHeight="1">
      <c r="A158" s="12"/>
      <c r="B158" s="13"/>
      <c r="C158" s="92" t="s">
        <v>460</v>
      </c>
      <c r="D158" s="92" t="s">
        <v>178</v>
      </c>
      <c r="E158" s="93" t="s">
        <v>2054</v>
      </c>
      <c r="F158" s="94" t="s">
        <v>2055</v>
      </c>
      <c r="G158" s="95" t="s">
        <v>259</v>
      </c>
      <c r="H158" s="96">
        <v>1</v>
      </c>
      <c r="I158" s="1">
        <v>0</v>
      </c>
      <c r="J158" s="97">
        <f t="shared" si="0"/>
        <v>0</v>
      </c>
      <c r="K158" s="94" t="s">
        <v>1898</v>
      </c>
      <c r="L158" s="13"/>
      <c r="M158" s="98" t="s">
        <v>1</v>
      </c>
      <c r="N158" s="99" t="s">
        <v>37</v>
      </c>
      <c r="O158" s="100"/>
      <c r="P158" s="101">
        <f t="shared" si="1"/>
        <v>0</v>
      </c>
      <c r="Q158" s="101">
        <v>0</v>
      </c>
      <c r="R158" s="101">
        <f t="shared" si="2"/>
        <v>0</v>
      </c>
      <c r="S158" s="101">
        <v>0</v>
      </c>
      <c r="T158" s="102">
        <f t="shared" si="3"/>
        <v>0</v>
      </c>
      <c r="U158" s="12"/>
      <c r="V158" s="12"/>
      <c r="W158" s="12"/>
      <c r="X158" s="12"/>
      <c r="Y158" s="12"/>
      <c r="Z158" s="12"/>
      <c r="AA158" s="12"/>
      <c r="AB158" s="12"/>
      <c r="AC158" s="12"/>
      <c r="AD158" s="12"/>
      <c r="AE158" s="12"/>
      <c r="AR158" s="103" t="s">
        <v>230</v>
      </c>
      <c r="AT158" s="103" t="s">
        <v>178</v>
      </c>
      <c r="AU158" s="103" t="s">
        <v>76</v>
      </c>
      <c r="AY158" s="5" t="s">
        <v>176</v>
      </c>
      <c r="BE158" s="104">
        <f t="shared" si="4"/>
        <v>0</v>
      </c>
      <c r="BF158" s="104">
        <f t="shared" si="5"/>
        <v>0</v>
      </c>
      <c r="BG158" s="104">
        <f t="shared" si="6"/>
        <v>0</v>
      </c>
      <c r="BH158" s="104">
        <f t="shared" si="7"/>
        <v>0</v>
      </c>
      <c r="BI158" s="104">
        <f t="shared" si="8"/>
        <v>0</v>
      </c>
      <c r="BJ158" s="5" t="s">
        <v>76</v>
      </c>
      <c r="BK158" s="104">
        <f t="shared" si="9"/>
        <v>0</v>
      </c>
      <c r="BL158" s="5" t="s">
        <v>230</v>
      </c>
      <c r="BM158" s="103" t="s">
        <v>463</v>
      </c>
    </row>
    <row r="159" spans="1:65" s="15" customFormat="1" ht="16.5" customHeight="1">
      <c r="A159" s="12"/>
      <c r="B159" s="13"/>
      <c r="C159" s="92" t="s">
        <v>329</v>
      </c>
      <c r="D159" s="92" t="s">
        <v>178</v>
      </c>
      <c r="E159" s="93" t="s">
        <v>2056</v>
      </c>
      <c r="F159" s="94" t="s">
        <v>2057</v>
      </c>
      <c r="G159" s="95" t="s">
        <v>1949</v>
      </c>
      <c r="H159" s="96">
        <v>2</v>
      </c>
      <c r="I159" s="1">
        <v>0</v>
      </c>
      <c r="J159" s="97">
        <f t="shared" si="0"/>
        <v>0</v>
      </c>
      <c r="K159" s="94" t="s">
        <v>1898</v>
      </c>
      <c r="L159" s="13"/>
      <c r="M159" s="98" t="s">
        <v>1</v>
      </c>
      <c r="N159" s="99" t="s">
        <v>37</v>
      </c>
      <c r="O159" s="100"/>
      <c r="P159" s="101">
        <f t="shared" si="1"/>
        <v>0</v>
      </c>
      <c r="Q159" s="101">
        <v>0</v>
      </c>
      <c r="R159" s="101">
        <f t="shared" si="2"/>
        <v>0</v>
      </c>
      <c r="S159" s="101">
        <v>0</v>
      </c>
      <c r="T159" s="102">
        <f t="shared" si="3"/>
        <v>0</v>
      </c>
      <c r="U159" s="12"/>
      <c r="V159" s="12"/>
      <c r="W159" s="12"/>
      <c r="X159" s="12"/>
      <c r="Y159" s="12"/>
      <c r="Z159" s="12"/>
      <c r="AA159" s="12"/>
      <c r="AB159" s="12"/>
      <c r="AC159" s="12"/>
      <c r="AD159" s="12"/>
      <c r="AE159" s="12"/>
      <c r="AR159" s="103" t="s">
        <v>230</v>
      </c>
      <c r="AT159" s="103" t="s">
        <v>178</v>
      </c>
      <c r="AU159" s="103" t="s">
        <v>76</v>
      </c>
      <c r="AY159" s="5" t="s">
        <v>176</v>
      </c>
      <c r="BE159" s="104">
        <f t="shared" si="4"/>
        <v>0</v>
      </c>
      <c r="BF159" s="104">
        <f t="shared" si="5"/>
        <v>0</v>
      </c>
      <c r="BG159" s="104">
        <f t="shared" si="6"/>
        <v>0</v>
      </c>
      <c r="BH159" s="104">
        <f t="shared" si="7"/>
        <v>0</v>
      </c>
      <c r="BI159" s="104">
        <f t="shared" si="8"/>
        <v>0</v>
      </c>
      <c r="BJ159" s="5" t="s">
        <v>76</v>
      </c>
      <c r="BK159" s="104">
        <f t="shared" si="9"/>
        <v>0</v>
      </c>
      <c r="BL159" s="5" t="s">
        <v>230</v>
      </c>
      <c r="BM159" s="103" t="s">
        <v>467</v>
      </c>
    </row>
    <row r="160" spans="1:65" s="15" customFormat="1" ht="21.75" customHeight="1">
      <c r="A160" s="12"/>
      <c r="B160" s="13"/>
      <c r="C160" s="92" t="s">
        <v>470</v>
      </c>
      <c r="D160" s="92" t="s">
        <v>178</v>
      </c>
      <c r="E160" s="93" t="s">
        <v>2058</v>
      </c>
      <c r="F160" s="94" t="s">
        <v>2059</v>
      </c>
      <c r="G160" s="95" t="s">
        <v>259</v>
      </c>
      <c r="H160" s="96">
        <v>1</v>
      </c>
      <c r="I160" s="1">
        <v>0</v>
      </c>
      <c r="J160" s="97">
        <f t="shared" si="0"/>
        <v>0</v>
      </c>
      <c r="K160" s="94" t="s">
        <v>1898</v>
      </c>
      <c r="L160" s="13"/>
      <c r="M160" s="98" t="s">
        <v>1</v>
      </c>
      <c r="N160" s="99" t="s">
        <v>37</v>
      </c>
      <c r="O160" s="100"/>
      <c r="P160" s="101">
        <f t="shared" si="1"/>
        <v>0</v>
      </c>
      <c r="Q160" s="101">
        <v>0</v>
      </c>
      <c r="R160" s="101">
        <f t="shared" si="2"/>
        <v>0</v>
      </c>
      <c r="S160" s="101">
        <v>0</v>
      </c>
      <c r="T160" s="102">
        <f t="shared" si="3"/>
        <v>0</v>
      </c>
      <c r="U160" s="12"/>
      <c r="V160" s="12"/>
      <c r="W160" s="12"/>
      <c r="X160" s="12"/>
      <c r="Y160" s="12"/>
      <c r="Z160" s="12"/>
      <c r="AA160" s="12"/>
      <c r="AB160" s="12"/>
      <c r="AC160" s="12"/>
      <c r="AD160" s="12"/>
      <c r="AE160" s="12"/>
      <c r="AR160" s="103" t="s">
        <v>230</v>
      </c>
      <c r="AT160" s="103" t="s">
        <v>178</v>
      </c>
      <c r="AU160" s="103" t="s">
        <v>76</v>
      </c>
      <c r="AY160" s="5" t="s">
        <v>176</v>
      </c>
      <c r="BE160" s="104">
        <f t="shared" si="4"/>
        <v>0</v>
      </c>
      <c r="BF160" s="104">
        <f t="shared" si="5"/>
        <v>0</v>
      </c>
      <c r="BG160" s="104">
        <f t="shared" si="6"/>
        <v>0</v>
      </c>
      <c r="BH160" s="104">
        <f t="shared" si="7"/>
        <v>0</v>
      </c>
      <c r="BI160" s="104">
        <f t="shared" si="8"/>
        <v>0</v>
      </c>
      <c r="BJ160" s="5" t="s">
        <v>76</v>
      </c>
      <c r="BK160" s="104">
        <f t="shared" si="9"/>
        <v>0</v>
      </c>
      <c r="BL160" s="5" t="s">
        <v>230</v>
      </c>
      <c r="BM160" s="103" t="s">
        <v>473</v>
      </c>
    </row>
    <row r="161" spans="1:65" s="15" customFormat="1" ht="21.75" customHeight="1">
      <c r="A161" s="12"/>
      <c r="B161" s="13"/>
      <c r="C161" s="92" t="s">
        <v>334</v>
      </c>
      <c r="D161" s="92" t="s">
        <v>178</v>
      </c>
      <c r="E161" s="93" t="s">
        <v>2060</v>
      </c>
      <c r="F161" s="94" t="s">
        <v>2061</v>
      </c>
      <c r="G161" s="95" t="s">
        <v>259</v>
      </c>
      <c r="H161" s="96">
        <v>3</v>
      </c>
      <c r="I161" s="1">
        <v>0</v>
      </c>
      <c r="J161" s="97">
        <f t="shared" si="0"/>
        <v>0</v>
      </c>
      <c r="K161" s="94" t="s">
        <v>1898</v>
      </c>
      <c r="L161" s="13"/>
      <c r="M161" s="98" t="s">
        <v>1</v>
      </c>
      <c r="N161" s="99" t="s">
        <v>37</v>
      </c>
      <c r="O161" s="100"/>
      <c r="P161" s="101">
        <f t="shared" si="1"/>
        <v>0</v>
      </c>
      <c r="Q161" s="101">
        <v>0</v>
      </c>
      <c r="R161" s="101">
        <f t="shared" si="2"/>
        <v>0</v>
      </c>
      <c r="S161" s="101">
        <v>0</v>
      </c>
      <c r="T161" s="102">
        <f t="shared" si="3"/>
        <v>0</v>
      </c>
      <c r="U161" s="12"/>
      <c r="V161" s="12"/>
      <c r="W161" s="12"/>
      <c r="X161" s="12"/>
      <c r="Y161" s="12"/>
      <c r="Z161" s="12"/>
      <c r="AA161" s="12"/>
      <c r="AB161" s="12"/>
      <c r="AC161" s="12"/>
      <c r="AD161" s="12"/>
      <c r="AE161" s="12"/>
      <c r="AR161" s="103" t="s">
        <v>230</v>
      </c>
      <c r="AT161" s="103" t="s">
        <v>178</v>
      </c>
      <c r="AU161" s="103" t="s">
        <v>76</v>
      </c>
      <c r="AY161" s="5" t="s">
        <v>176</v>
      </c>
      <c r="BE161" s="104">
        <f t="shared" si="4"/>
        <v>0</v>
      </c>
      <c r="BF161" s="104">
        <f t="shared" si="5"/>
        <v>0</v>
      </c>
      <c r="BG161" s="104">
        <f t="shared" si="6"/>
        <v>0</v>
      </c>
      <c r="BH161" s="104">
        <f t="shared" si="7"/>
        <v>0</v>
      </c>
      <c r="BI161" s="104">
        <f t="shared" si="8"/>
        <v>0</v>
      </c>
      <c r="BJ161" s="5" t="s">
        <v>76</v>
      </c>
      <c r="BK161" s="104">
        <f t="shared" si="9"/>
        <v>0</v>
      </c>
      <c r="BL161" s="5" t="s">
        <v>230</v>
      </c>
      <c r="BM161" s="103" t="s">
        <v>479</v>
      </c>
    </row>
    <row r="162" spans="1:65" s="15" customFormat="1" ht="21.75" customHeight="1">
      <c r="A162" s="12"/>
      <c r="B162" s="13"/>
      <c r="C162" s="92" t="s">
        <v>483</v>
      </c>
      <c r="D162" s="92" t="s">
        <v>178</v>
      </c>
      <c r="E162" s="93" t="s">
        <v>2062</v>
      </c>
      <c r="F162" s="94" t="s">
        <v>2063</v>
      </c>
      <c r="G162" s="95" t="s">
        <v>259</v>
      </c>
      <c r="H162" s="96">
        <v>3</v>
      </c>
      <c r="I162" s="1">
        <v>0</v>
      </c>
      <c r="J162" s="97">
        <f t="shared" si="0"/>
        <v>0</v>
      </c>
      <c r="K162" s="94" t="s">
        <v>1898</v>
      </c>
      <c r="L162" s="13"/>
      <c r="M162" s="98" t="s">
        <v>1</v>
      </c>
      <c r="N162" s="99" t="s">
        <v>37</v>
      </c>
      <c r="O162" s="100"/>
      <c r="P162" s="101">
        <f t="shared" si="1"/>
        <v>0</v>
      </c>
      <c r="Q162" s="101">
        <v>0</v>
      </c>
      <c r="R162" s="101">
        <f t="shared" si="2"/>
        <v>0</v>
      </c>
      <c r="S162" s="101">
        <v>0</v>
      </c>
      <c r="T162" s="102">
        <f t="shared" si="3"/>
        <v>0</v>
      </c>
      <c r="U162" s="12"/>
      <c r="V162" s="12"/>
      <c r="W162" s="12"/>
      <c r="X162" s="12"/>
      <c r="Y162" s="12"/>
      <c r="Z162" s="12"/>
      <c r="AA162" s="12"/>
      <c r="AB162" s="12"/>
      <c r="AC162" s="12"/>
      <c r="AD162" s="12"/>
      <c r="AE162" s="12"/>
      <c r="AR162" s="103" t="s">
        <v>230</v>
      </c>
      <c r="AT162" s="103" t="s">
        <v>178</v>
      </c>
      <c r="AU162" s="103" t="s">
        <v>76</v>
      </c>
      <c r="AY162" s="5" t="s">
        <v>176</v>
      </c>
      <c r="BE162" s="104">
        <f t="shared" si="4"/>
        <v>0</v>
      </c>
      <c r="BF162" s="104">
        <f t="shared" si="5"/>
        <v>0</v>
      </c>
      <c r="BG162" s="104">
        <f t="shared" si="6"/>
        <v>0</v>
      </c>
      <c r="BH162" s="104">
        <f t="shared" si="7"/>
        <v>0</v>
      </c>
      <c r="BI162" s="104">
        <f t="shared" si="8"/>
        <v>0</v>
      </c>
      <c r="BJ162" s="5" t="s">
        <v>76</v>
      </c>
      <c r="BK162" s="104">
        <f t="shared" si="9"/>
        <v>0</v>
      </c>
      <c r="BL162" s="5" t="s">
        <v>230</v>
      </c>
      <c r="BM162" s="103" t="s">
        <v>484</v>
      </c>
    </row>
    <row r="163" spans="1:65" s="15" customFormat="1" ht="24.2" customHeight="1">
      <c r="A163" s="12"/>
      <c r="B163" s="13"/>
      <c r="C163" s="92" t="s">
        <v>337</v>
      </c>
      <c r="D163" s="92" t="s">
        <v>178</v>
      </c>
      <c r="E163" s="93" t="s">
        <v>2064</v>
      </c>
      <c r="F163" s="94" t="s">
        <v>2065</v>
      </c>
      <c r="G163" s="95" t="s">
        <v>259</v>
      </c>
      <c r="H163" s="96">
        <v>1</v>
      </c>
      <c r="I163" s="1">
        <v>0</v>
      </c>
      <c r="J163" s="97">
        <f aca="true" t="shared" si="10" ref="J163:J180">ROUND(I163*H163,2)</f>
        <v>0</v>
      </c>
      <c r="K163" s="94" t="s">
        <v>1898</v>
      </c>
      <c r="L163" s="13"/>
      <c r="M163" s="98" t="s">
        <v>1</v>
      </c>
      <c r="N163" s="99" t="s">
        <v>37</v>
      </c>
      <c r="O163" s="100"/>
      <c r="P163" s="101">
        <f aca="true" t="shared" si="11" ref="P163:P180">O163*H163</f>
        <v>0</v>
      </c>
      <c r="Q163" s="101">
        <v>0</v>
      </c>
      <c r="R163" s="101">
        <f aca="true" t="shared" si="12" ref="R163:R180">Q163*H163</f>
        <v>0</v>
      </c>
      <c r="S163" s="101">
        <v>0</v>
      </c>
      <c r="T163" s="102">
        <f aca="true" t="shared" si="13" ref="T163:T180">S163*H163</f>
        <v>0</v>
      </c>
      <c r="U163" s="12"/>
      <c r="V163" s="12"/>
      <c r="W163" s="12"/>
      <c r="X163" s="12"/>
      <c r="Y163" s="12"/>
      <c r="Z163" s="12"/>
      <c r="AA163" s="12"/>
      <c r="AB163" s="12"/>
      <c r="AC163" s="12"/>
      <c r="AD163" s="12"/>
      <c r="AE163" s="12"/>
      <c r="AR163" s="103" t="s">
        <v>230</v>
      </c>
      <c r="AT163" s="103" t="s">
        <v>178</v>
      </c>
      <c r="AU163" s="103" t="s">
        <v>76</v>
      </c>
      <c r="AY163" s="5" t="s">
        <v>176</v>
      </c>
      <c r="BE163" s="104">
        <f aca="true" t="shared" si="14" ref="BE163:BE180">IF(N163="základní",J163,0)</f>
        <v>0</v>
      </c>
      <c r="BF163" s="104">
        <f aca="true" t="shared" si="15" ref="BF163:BF180">IF(N163="snížená",J163,0)</f>
        <v>0</v>
      </c>
      <c r="BG163" s="104">
        <f aca="true" t="shared" si="16" ref="BG163:BG180">IF(N163="zákl. přenesená",J163,0)</f>
        <v>0</v>
      </c>
      <c r="BH163" s="104">
        <f aca="true" t="shared" si="17" ref="BH163:BH180">IF(N163="sníž. přenesená",J163,0)</f>
        <v>0</v>
      </c>
      <c r="BI163" s="104">
        <f aca="true" t="shared" si="18" ref="BI163:BI180">IF(N163="nulová",J163,0)</f>
        <v>0</v>
      </c>
      <c r="BJ163" s="5" t="s">
        <v>76</v>
      </c>
      <c r="BK163" s="104">
        <f aca="true" t="shared" si="19" ref="BK163:BK180">ROUND(I163*H163,2)</f>
        <v>0</v>
      </c>
      <c r="BL163" s="5" t="s">
        <v>230</v>
      </c>
      <c r="BM163" s="103" t="s">
        <v>494</v>
      </c>
    </row>
    <row r="164" spans="1:65" s="15" customFormat="1" ht="55.5" customHeight="1">
      <c r="A164" s="12"/>
      <c r="B164" s="13"/>
      <c r="C164" s="92" t="s">
        <v>501</v>
      </c>
      <c r="D164" s="92" t="s">
        <v>178</v>
      </c>
      <c r="E164" s="93" t="s">
        <v>2066</v>
      </c>
      <c r="F164" s="94" t="s">
        <v>2067</v>
      </c>
      <c r="G164" s="95" t="s">
        <v>259</v>
      </c>
      <c r="H164" s="96">
        <v>1</v>
      </c>
      <c r="I164" s="1">
        <v>0</v>
      </c>
      <c r="J164" s="97">
        <f t="shared" si="10"/>
        <v>0</v>
      </c>
      <c r="K164" s="94" t="s">
        <v>1898</v>
      </c>
      <c r="L164" s="13"/>
      <c r="M164" s="98" t="s">
        <v>1</v>
      </c>
      <c r="N164" s="99" t="s">
        <v>37</v>
      </c>
      <c r="O164" s="100"/>
      <c r="P164" s="101">
        <f t="shared" si="11"/>
        <v>0</v>
      </c>
      <c r="Q164" s="101">
        <v>0</v>
      </c>
      <c r="R164" s="101">
        <f t="shared" si="12"/>
        <v>0</v>
      </c>
      <c r="S164" s="101">
        <v>0</v>
      </c>
      <c r="T164" s="102">
        <f t="shared" si="13"/>
        <v>0</v>
      </c>
      <c r="U164" s="12"/>
      <c r="V164" s="12"/>
      <c r="W164" s="12"/>
      <c r="X164" s="12"/>
      <c r="Y164" s="12"/>
      <c r="Z164" s="12"/>
      <c r="AA164" s="12"/>
      <c r="AB164" s="12"/>
      <c r="AC164" s="12"/>
      <c r="AD164" s="12"/>
      <c r="AE164" s="12"/>
      <c r="AR164" s="103" t="s">
        <v>230</v>
      </c>
      <c r="AT164" s="103" t="s">
        <v>178</v>
      </c>
      <c r="AU164" s="103" t="s">
        <v>76</v>
      </c>
      <c r="AY164" s="5" t="s">
        <v>176</v>
      </c>
      <c r="BE164" s="104">
        <f t="shared" si="14"/>
        <v>0</v>
      </c>
      <c r="BF164" s="104">
        <f t="shared" si="15"/>
        <v>0</v>
      </c>
      <c r="BG164" s="104">
        <f t="shared" si="16"/>
        <v>0</v>
      </c>
      <c r="BH164" s="104">
        <f t="shared" si="17"/>
        <v>0</v>
      </c>
      <c r="BI164" s="104">
        <f t="shared" si="18"/>
        <v>0</v>
      </c>
      <c r="BJ164" s="5" t="s">
        <v>76</v>
      </c>
      <c r="BK164" s="104">
        <f t="shared" si="19"/>
        <v>0</v>
      </c>
      <c r="BL164" s="5" t="s">
        <v>230</v>
      </c>
      <c r="BM164" s="103" t="s">
        <v>504</v>
      </c>
    </row>
    <row r="165" spans="1:65" s="15" customFormat="1" ht="16.5" customHeight="1">
      <c r="A165" s="12"/>
      <c r="B165" s="13"/>
      <c r="C165" s="92" t="s">
        <v>343</v>
      </c>
      <c r="D165" s="92" t="s">
        <v>178</v>
      </c>
      <c r="E165" s="93" t="s">
        <v>2068</v>
      </c>
      <c r="F165" s="94" t="s">
        <v>2069</v>
      </c>
      <c r="G165" s="95" t="s">
        <v>259</v>
      </c>
      <c r="H165" s="96">
        <v>1</v>
      </c>
      <c r="I165" s="1">
        <v>0</v>
      </c>
      <c r="J165" s="97">
        <f t="shared" si="10"/>
        <v>0</v>
      </c>
      <c r="K165" s="94" t="s">
        <v>1898</v>
      </c>
      <c r="L165" s="13"/>
      <c r="M165" s="98" t="s">
        <v>1</v>
      </c>
      <c r="N165" s="99" t="s">
        <v>37</v>
      </c>
      <c r="O165" s="100"/>
      <c r="P165" s="101">
        <f t="shared" si="11"/>
        <v>0</v>
      </c>
      <c r="Q165" s="101">
        <v>0</v>
      </c>
      <c r="R165" s="101">
        <f t="shared" si="12"/>
        <v>0</v>
      </c>
      <c r="S165" s="101">
        <v>0</v>
      </c>
      <c r="T165" s="102">
        <f t="shared" si="13"/>
        <v>0</v>
      </c>
      <c r="U165" s="12"/>
      <c r="V165" s="12"/>
      <c r="W165" s="12"/>
      <c r="X165" s="12"/>
      <c r="Y165" s="12"/>
      <c r="Z165" s="12"/>
      <c r="AA165" s="12"/>
      <c r="AB165" s="12"/>
      <c r="AC165" s="12"/>
      <c r="AD165" s="12"/>
      <c r="AE165" s="12"/>
      <c r="AR165" s="103" t="s">
        <v>230</v>
      </c>
      <c r="AT165" s="103" t="s">
        <v>178</v>
      </c>
      <c r="AU165" s="103" t="s">
        <v>76</v>
      </c>
      <c r="AY165" s="5" t="s">
        <v>176</v>
      </c>
      <c r="BE165" s="104">
        <f t="shared" si="14"/>
        <v>0</v>
      </c>
      <c r="BF165" s="104">
        <f t="shared" si="15"/>
        <v>0</v>
      </c>
      <c r="BG165" s="104">
        <f t="shared" si="16"/>
        <v>0</v>
      </c>
      <c r="BH165" s="104">
        <f t="shared" si="17"/>
        <v>0</v>
      </c>
      <c r="BI165" s="104">
        <f t="shared" si="18"/>
        <v>0</v>
      </c>
      <c r="BJ165" s="5" t="s">
        <v>76</v>
      </c>
      <c r="BK165" s="104">
        <f t="shared" si="19"/>
        <v>0</v>
      </c>
      <c r="BL165" s="5" t="s">
        <v>230</v>
      </c>
      <c r="BM165" s="103" t="s">
        <v>509</v>
      </c>
    </row>
    <row r="166" spans="1:65" s="15" customFormat="1" ht="66.75" customHeight="1">
      <c r="A166" s="12"/>
      <c r="B166" s="13"/>
      <c r="C166" s="92" t="s">
        <v>511</v>
      </c>
      <c r="D166" s="92" t="s">
        <v>178</v>
      </c>
      <c r="E166" s="93" t="s">
        <v>2070</v>
      </c>
      <c r="F166" s="94" t="s">
        <v>2071</v>
      </c>
      <c r="G166" s="95" t="s">
        <v>259</v>
      </c>
      <c r="H166" s="96">
        <v>1</v>
      </c>
      <c r="I166" s="1">
        <v>0</v>
      </c>
      <c r="J166" s="97">
        <f t="shared" si="10"/>
        <v>0</v>
      </c>
      <c r="K166" s="94" t="s">
        <v>1898</v>
      </c>
      <c r="L166" s="13"/>
      <c r="M166" s="98" t="s">
        <v>1</v>
      </c>
      <c r="N166" s="99" t="s">
        <v>37</v>
      </c>
      <c r="O166" s="100"/>
      <c r="P166" s="101">
        <f t="shared" si="11"/>
        <v>0</v>
      </c>
      <c r="Q166" s="101">
        <v>0</v>
      </c>
      <c r="R166" s="101">
        <f t="shared" si="12"/>
        <v>0</v>
      </c>
      <c r="S166" s="101">
        <v>0</v>
      </c>
      <c r="T166" s="102">
        <f t="shared" si="13"/>
        <v>0</v>
      </c>
      <c r="U166" s="12"/>
      <c r="V166" s="12"/>
      <c r="W166" s="12"/>
      <c r="X166" s="12"/>
      <c r="Y166" s="12"/>
      <c r="Z166" s="12"/>
      <c r="AA166" s="12"/>
      <c r="AB166" s="12"/>
      <c r="AC166" s="12"/>
      <c r="AD166" s="12"/>
      <c r="AE166" s="12"/>
      <c r="AR166" s="103" t="s">
        <v>230</v>
      </c>
      <c r="AT166" s="103" t="s">
        <v>178</v>
      </c>
      <c r="AU166" s="103" t="s">
        <v>76</v>
      </c>
      <c r="AY166" s="5" t="s">
        <v>176</v>
      </c>
      <c r="BE166" s="104">
        <f t="shared" si="14"/>
        <v>0</v>
      </c>
      <c r="BF166" s="104">
        <f t="shared" si="15"/>
        <v>0</v>
      </c>
      <c r="BG166" s="104">
        <f t="shared" si="16"/>
        <v>0</v>
      </c>
      <c r="BH166" s="104">
        <f t="shared" si="17"/>
        <v>0</v>
      </c>
      <c r="BI166" s="104">
        <f t="shared" si="18"/>
        <v>0</v>
      </c>
      <c r="BJ166" s="5" t="s">
        <v>76</v>
      </c>
      <c r="BK166" s="104">
        <f t="shared" si="19"/>
        <v>0</v>
      </c>
      <c r="BL166" s="5" t="s">
        <v>230</v>
      </c>
      <c r="BM166" s="103" t="s">
        <v>514</v>
      </c>
    </row>
    <row r="167" spans="1:65" s="15" customFormat="1" ht="21.75" customHeight="1">
      <c r="A167" s="12"/>
      <c r="B167" s="13"/>
      <c r="C167" s="92" t="s">
        <v>349</v>
      </c>
      <c r="D167" s="92" t="s">
        <v>178</v>
      </c>
      <c r="E167" s="93" t="s">
        <v>2072</v>
      </c>
      <c r="F167" s="94" t="s">
        <v>2073</v>
      </c>
      <c r="G167" s="95" t="s">
        <v>1949</v>
      </c>
      <c r="H167" s="96">
        <v>1</v>
      </c>
      <c r="I167" s="1">
        <v>0</v>
      </c>
      <c r="J167" s="97">
        <f t="shared" si="10"/>
        <v>0</v>
      </c>
      <c r="K167" s="94" t="s">
        <v>1898</v>
      </c>
      <c r="L167" s="13"/>
      <c r="M167" s="98" t="s">
        <v>1</v>
      </c>
      <c r="N167" s="99" t="s">
        <v>37</v>
      </c>
      <c r="O167" s="100"/>
      <c r="P167" s="101">
        <f t="shared" si="11"/>
        <v>0</v>
      </c>
      <c r="Q167" s="101">
        <v>0</v>
      </c>
      <c r="R167" s="101">
        <f t="shared" si="12"/>
        <v>0</v>
      </c>
      <c r="S167" s="101">
        <v>0</v>
      </c>
      <c r="T167" s="102">
        <f t="shared" si="13"/>
        <v>0</v>
      </c>
      <c r="U167" s="12"/>
      <c r="V167" s="12"/>
      <c r="W167" s="12"/>
      <c r="X167" s="12"/>
      <c r="Y167" s="12"/>
      <c r="Z167" s="12"/>
      <c r="AA167" s="12"/>
      <c r="AB167" s="12"/>
      <c r="AC167" s="12"/>
      <c r="AD167" s="12"/>
      <c r="AE167" s="12"/>
      <c r="AR167" s="103" t="s">
        <v>230</v>
      </c>
      <c r="AT167" s="103" t="s">
        <v>178</v>
      </c>
      <c r="AU167" s="103" t="s">
        <v>76</v>
      </c>
      <c r="AY167" s="5" t="s">
        <v>176</v>
      </c>
      <c r="BE167" s="104">
        <f t="shared" si="14"/>
        <v>0</v>
      </c>
      <c r="BF167" s="104">
        <f t="shared" si="15"/>
        <v>0</v>
      </c>
      <c r="BG167" s="104">
        <f t="shared" si="16"/>
        <v>0</v>
      </c>
      <c r="BH167" s="104">
        <f t="shared" si="17"/>
        <v>0</v>
      </c>
      <c r="BI167" s="104">
        <f t="shared" si="18"/>
        <v>0</v>
      </c>
      <c r="BJ167" s="5" t="s">
        <v>76</v>
      </c>
      <c r="BK167" s="104">
        <f t="shared" si="19"/>
        <v>0</v>
      </c>
      <c r="BL167" s="5" t="s">
        <v>230</v>
      </c>
      <c r="BM167" s="103" t="s">
        <v>520</v>
      </c>
    </row>
    <row r="168" spans="1:65" s="15" customFormat="1" ht="24.2" customHeight="1">
      <c r="A168" s="12"/>
      <c r="B168" s="13"/>
      <c r="C168" s="92" t="s">
        <v>522</v>
      </c>
      <c r="D168" s="92" t="s">
        <v>178</v>
      </c>
      <c r="E168" s="93" t="s">
        <v>2074</v>
      </c>
      <c r="F168" s="94" t="s">
        <v>2075</v>
      </c>
      <c r="G168" s="95" t="s">
        <v>259</v>
      </c>
      <c r="H168" s="96">
        <v>1</v>
      </c>
      <c r="I168" s="1">
        <v>0</v>
      </c>
      <c r="J168" s="97">
        <f t="shared" si="10"/>
        <v>0</v>
      </c>
      <c r="K168" s="94" t="s">
        <v>1898</v>
      </c>
      <c r="L168" s="13"/>
      <c r="M168" s="98" t="s">
        <v>1</v>
      </c>
      <c r="N168" s="99" t="s">
        <v>37</v>
      </c>
      <c r="O168" s="100"/>
      <c r="P168" s="101">
        <f t="shared" si="11"/>
        <v>0</v>
      </c>
      <c r="Q168" s="101">
        <v>0</v>
      </c>
      <c r="R168" s="101">
        <f t="shared" si="12"/>
        <v>0</v>
      </c>
      <c r="S168" s="101">
        <v>0</v>
      </c>
      <c r="T168" s="102">
        <f t="shared" si="13"/>
        <v>0</v>
      </c>
      <c r="U168" s="12"/>
      <c r="V168" s="12"/>
      <c r="W168" s="12"/>
      <c r="X168" s="12"/>
      <c r="Y168" s="12"/>
      <c r="Z168" s="12"/>
      <c r="AA168" s="12"/>
      <c r="AB168" s="12"/>
      <c r="AC168" s="12"/>
      <c r="AD168" s="12"/>
      <c r="AE168" s="12"/>
      <c r="AR168" s="103" t="s">
        <v>230</v>
      </c>
      <c r="AT168" s="103" t="s">
        <v>178</v>
      </c>
      <c r="AU168" s="103" t="s">
        <v>76</v>
      </c>
      <c r="AY168" s="5" t="s">
        <v>176</v>
      </c>
      <c r="BE168" s="104">
        <f t="shared" si="14"/>
        <v>0</v>
      </c>
      <c r="BF168" s="104">
        <f t="shared" si="15"/>
        <v>0</v>
      </c>
      <c r="BG168" s="104">
        <f t="shared" si="16"/>
        <v>0</v>
      </c>
      <c r="BH168" s="104">
        <f t="shared" si="17"/>
        <v>0</v>
      </c>
      <c r="BI168" s="104">
        <f t="shared" si="18"/>
        <v>0</v>
      </c>
      <c r="BJ168" s="5" t="s">
        <v>76</v>
      </c>
      <c r="BK168" s="104">
        <f t="shared" si="19"/>
        <v>0</v>
      </c>
      <c r="BL168" s="5" t="s">
        <v>230</v>
      </c>
      <c r="BM168" s="103" t="s">
        <v>525</v>
      </c>
    </row>
    <row r="169" spans="1:65" s="15" customFormat="1" ht="21.75" customHeight="1">
      <c r="A169" s="12"/>
      <c r="B169" s="13"/>
      <c r="C169" s="92" t="s">
        <v>354</v>
      </c>
      <c r="D169" s="92" t="s">
        <v>178</v>
      </c>
      <c r="E169" s="93" t="s">
        <v>2076</v>
      </c>
      <c r="F169" s="94" t="s">
        <v>2077</v>
      </c>
      <c r="G169" s="95" t="s">
        <v>259</v>
      </c>
      <c r="H169" s="96">
        <v>1</v>
      </c>
      <c r="I169" s="1">
        <v>0</v>
      </c>
      <c r="J169" s="97">
        <f t="shared" si="10"/>
        <v>0</v>
      </c>
      <c r="K169" s="94" t="s">
        <v>1898</v>
      </c>
      <c r="L169" s="13"/>
      <c r="M169" s="98" t="s">
        <v>1</v>
      </c>
      <c r="N169" s="99" t="s">
        <v>37</v>
      </c>
      <c r="O169" s="100"/>
      <c r="P169" s="101">
        <f t="shared" si="11"/>
        <v>0</v>
      </c>
      <c r="Q169" s="101">
        <v>0</v>
      </c>
      <c r="R169" s="101">
        <f t="shared" si="12"/>
        <v>0</v>
      </c>
      <c r="S169" s="101">
        <v>0</v>
      </c>
      <c r="T169" s="102">
        <f t="shared" si="13"/>
        <v>0</v>
      </c>
      <c r="U169" s="12"/>
      <c r="V169" s="12"/>
      <c r="W169" s="12"/>
      <c r="X169" s="12"/>
      <c r="Y169" s="12"/>
      <c r="Z169" s="12"/>
      <c r="AA169" s="12"/>
      <c r="AB169" s="12"/>
      <c r="AC169" s="12"/>
      <c r="AD169" s="12"/>
      <c r="AE169" s="12"/>
      <c r="AR169" s="103" t="s">
        <v>230</v>
      </c>
      <c r="AT169" s="103" t="s">
        <v>178</v>
      </c>
      <c r="AU169" s="103" t="s">
        <v>76</v>
      </c>
      <c r="AY169" s="5" t="s">
        <v>176</v>
      </c>
      <c r="BE169" s="104">
        <f t="shared" si="14"/>
        <v>0</v>
      </c>
      <c r="BF169" s="104">
        <f t="shared" si="15"/>
        <v>0</v>
      </c>
      <c r="BG169" s="104">
        <f t="shared" si="16"/>
        <v>0</v>
      </c>
      <c r="BH169" s="104">
        <f t="shared" si="17"/>
        <v>0</v>
      </c>
      <c r="BI169" s="104">
        <f t="shared" si="18"/>
        <v>0</v>
      </c>
      <c r="BJ169" s="5" t="s">
        <v>76</v>
      </c>
      <c r="BK169" s="104">
        <f t="shared" si="19"/>
        <v>0</v>
      </c>
      <c r="BL169" s="5" t="s">
        <v>230</v>
      </c>
      <c r="BM169" s="103" t="s">
        <v>531</v>
      </c>
    </row>
    <row r="170" spans="1:65" s="15" customFormat="1" ht="21.75" customHeight="1">
      <c r="A170" s="12"/>
      <c r="B170" s="13"/>
      <c r="C170" s="92" t="s">
        <v>533</v>
      </c>
      <c r="D170" s="92" t="s">
        <v>178</v>
      </c>
      <c r="E170" s="93" t="s">
        <v>2078</v>
      </c>
      <c r="F170" s="94" t="s">
        <v>2079</v>
      </c>
      <c r="G170" s="95" t="s">
        <v>221</v>
      </c>
      <c r="H170" s="96">
        <v>0.664</v>
      </c>
      <c r="I170" s="1">
        <v>0</v>
      </c>
      <c r="J170" s="97">
        <f t="shared" si="10"/>
        <v>0</v>
      </c>
      <c r="K170" s="94" t="s">
        <v>1898</v>
      </c>
      <c r="L170" s="13"/>
      <c r="M170" s="98" t="s">
        <v>1</v>
      </c>
      <c r="N170" s="99" t="s">
        <v>37</v>
      </c>
      <c r="O170" s="100"/>
      <c r="P170" s="101">
        <f t="shared" si="11"/>
        <v>0</v>
      </c>
      <c r="Q170" s="101">
        <v>0</v>
      </c>
      <c r="R170" s="101">
        <f t="shared" si="12"/>
        <v>0</v>
      </c>
      <c r="S170" s="101">
        <v>0</v>
      </c>
      <c r="T170" s="102">
        <f t="shared" si="13"/>
        <v>0</v>
      </c>
      <c r="U170" s="12"/>
      <c r="V170" s="12"/>
      <c r="W170" s="12"/>
      <c r="X170" s="12"/>
      <c r="Y170" s="12"/>
      <c r="Z170" s="12"/>
      <c r="AA170" s="12"/>
      <c r="AB170" s="12"/>
      <c r="AC170" s="12"/>
      <c r="AD170" s="12"/>
      <c r="AE170" s="12"/>
      <c r="AR170" s="103" t="s">
        <v>230</v>
      </c>
      <c r="AT170" s="103" t="s">
        <v>178</v>
      </c>
      <c r="AU170" s="103" t="s">
        <v>76</v>
      </c>
      <c r="AY170" s="5" t="s">
        <v>176</v>
      </c>
      <c r="BE170" s="104">
        <f t="shared" si="14"/>
        <v>0</v>
      </c>
      <c r="BF170" s="104">
        <f t="shared" si="15"/>
        <v>0</v>
      </c>
      <c r="BG170" s="104">
        <f t="shared" si="16"/>
        <v>0</v>
      </c>
      <c r="BH170" s="104">
        <f t="shared" si="17"/>
        <v>0</v>
      </c>
      <c r="BI170" s="104">
        <f t="shared" si="18"/>
        <v>0</v>
      </c>
      <c r="BJ170" s="5" t="s">
        <v>76</v>
      </c>
      <c r="BK170" s="104">
        <f t="shared" si="19"/>
        <v>0</v>
      </c>
      <c r="BL170" s="5" t="s">
        <v>230</v>
      </c>
      <c r="BM170" s="103" t="s">
        <v>536</v>
      </c>
    </row>
    <row r="171" spans="1:65" s="15" customFormat="1" ht="24.2" customHeight="1">
      <c r="A171" s="12"/>
      <c r="B171" s="13"/>
      <c r="C171" s="92" t="s">
        <v>363</v>
      </c>
      <c r="D171" s="92" t="s">
        <v>178</v>
      </c>
      <c r="E171" s="93" t="s">
        <v>2080</v>
      </c>
      <c r="F171" s="94" t="s">
        <v>2081</v>
      </c>
      <c r="G171" s="95" t="s">
        <v>259</v>
      </c>
      <c r="H171" s="96">
        <v>2</v>
      </c>
      <c r="I171" s="1">
        <v>0</v>
      </c>
      <c r="J171" s="97">
        <f t="shared" si="10"/>
        <v>0</v>
      </c>
      <c r="K171" s="94" t="s">
        <v>1898</v>
      </c>
      <c r="L171" s="13"/>
      <c r="M171" s="98" t="s">
        <v>1</v>
      </c>
      <c r="N171" s="99" t="s">
        <v>37</v>
      </c>
      <c r="O171" s="100"/>
      <c r="P171" s="101">
        <f t="shared" si="11"/>
        <v>0</v>
      </c>
      <c r="Q171" s="101">
        <v>0</v>
      </c>
      <c r="R171" s="101">
        <f t="shared" si="12"/>
        <v>0</v>
      </c>
      <c r="S171" s="101">
        <v>0</v>
      </c>
      <c r="T171" s="102">
        <f t="shared" si="13"/>
        <v>0</v>
      </c>
      <c r="U171" s="12"/>
      <c r="V171" s="12"/>
      <c r="W171" s="12"/>
      <c r="X171" s="12"/>
      <c r="Y171" s="12"/>
      <c r="Z171" s="12"/>
      <c r="AA171" s="12"/>
      <c r="AB171" s="12"/>
      <c r="AC171" s="12"/>
      <c r="AD171" s="12"/>
      <c r="AE171" s="12"/>
      <c r="AR171" s="103" t="s">
        <v>230</v>
      </c>
      <c r="AT171" s="103" t="s">
        <v>178</v>
      </c>
      <c r="AU171" s="103" t="s">
        <v>76</v>
      </c>
      <c r="AY171" s="5" t="s">
        <v>176</v>
      </c>
      <c r="BE171" s="104">
        <f t="shared" si="14"/>
        <v>0</v>
      </c>
      <c r="BF171" s="104">
        <f t="shared" si="15"/>
        <v>0</v>
      </c>
      <c r="BG171" s="104">
        <f t="shared" si="16"/>
        <v>0</v>
      </c>
      <c r="BH171" s="104">
        <f t="shared" si="17"/>
        <v>0</v>
      </c>
      <c r="BI171" s="104">
        <f t="shared" si="18"/>
        <v>0</v>
      </c>
      <c r="BJ171" s="5" t="s">
        <v>76</v>
      </c>
      <c r="BK171" s="104">
        <f t="shared" si="19"/>
        <v>0</v>
      </c>
      <c r="BL171" s="5" t="s">
        <v>230</v>
      </c>
      <c r="BM171" s="103" t="s">
        <v>547</v>
      </c>
    </row>
    <row r="172" spans="1:65" s="15" customFormat="1" ht="16.5" customHeight="1">
      <c r="A172" s="12"/>
      <c r="B172" s="13"/>
      <c r="C172" s="92" t="s">
        <v>549</v>
      </c>
      <c r="D172" s="92" t="s">
        <v>178</v>
      </c>
      <c r="E172" s="93" t="s">
        <v>2082</v>
      </c>
      <c r="F172" s="94" t="s">
        <v>2083</v>
      </c>
      <c r="G172" s="95" t="s">
        <v>259</v>
      </c>
      <c r="H172" s="96">
        <v>2</v>
      </c>
      <c r="I172" s="1">
        <v>0</v>
      </c>
      <c r="J172" s="97">
        <f t="shared" si="10"/>
        <v>0</v>
      </c>
      <c r="K172" s="94" t="s">
        <v>1898</v>
      </c>
      <c r="L172" s="13"/>
      <c r="M172" s="98" t="s">
        <v>1</v>
      </c>
      <c r="N172" s="99" t="s">
        <v>37</v>
      </c>
      <c r="O172" s="100"/>
      <c r="P172" s="101">
        <f t="shared" si="11"/>
        <v>0</v>
      </c>
      <c r="Q172" s="101">
        <v>0</v>
      </c>
      <c r="R172" s="101">
        <f t="shared" si="12"/>
        <v>0</v>
      </c>
      <c r="S172" s="101">
        <v>0</v>
      </c>
      <c r="T172" s="102">
        <f t="shared" si="13"/>
        <v>0</v>
      </c>
      <c r="U172" s="12"/>
      <c r="V172" s="12"/>
      <c r="W172" s="12"/>
      <c r="X172" s="12"/>
      <c r="Y172" s="12"/>
      <c r="Z172" s="12"/>
      <c r="AA172" s="12"/>
      <c r="AB172" s="12"/>
      <c r="AC172" s="12"/>
      <c r="AD172" s="12"/>
      <c r="AE172" s="12"/>
      <c r="AR172" s="103" t="s">
        <v>230</v>
      </c>
      <c r="AT172" s="103" t="s">
        <v>178</v>
      </c>
      <c r="AU172" s="103" t="s">
        <v>76</v>
      </c>
      <c r="AY172" s="5" t="s">
        <v>176</v>
      </c>
      <c r="BE172" s="104">
        <f t="shared" si="14"/>
        <v>0</v>
      </c>
      <c r="BF172" s="104">
        <f t="shared" si="15"/>
        <v>0</v>
      </c>
      <c r="BG172" s="104">
        <f t="shared" si="16"/>
        <v>0</v>
      </c>
      <c r="BH172" s="104">
        <f t="shared" si="17"/>
        <v>0</v>
      </c>
      <c r="BI172" s="104">
        <f t="shared" si="18"/>
        <v>0</v>
      </c>
      <c r="BJ172" s="5" t="s">
        <v>76</v>
      </c>
      <c r="BK172" s="104">
        <f t="shared" si="19"/>
        <v>0</v>
      </c>
      <c r="BL172" s="5" t="s">
        <v>230</v>
      </c>
      <c r="BM172" s="103" t="s">
        <v>552</v>
      </c>
    </row>
    <row r="173" spans="1:65" s="15" customFormat="1" ht="21.75" customHeight="1">
      <c r="A173" s="12"/>
      <c r="B173" s="13"/>
      <c r="C173" s="92" t="s">
        <v>368</v>
      </c>
      <c r="D173" s="92" t="s">
        <v>178</v>
      </c>
      <c r="E173" s="93" t="s">
        <v>2084</v>
      </c>
      <c r="F173" s="94" t="s">
        <v>2085</v>
      </c>
      <c r="G173" s="95" t="s">
        <v>259</v>
      </c>
      <c r="H173" s="96">
        <v>1</v>
      </c>
      <c r="I173" s="1">
        <v>0</v>
      </c>
      <c r="J173" s="97">
        <f t="shared" si="10"/>
        <v>0</v>
      </c>
      <c r="K173" s="94" t="s">
        <v>1898</v>
      </c>
      <c r="L173" s="13"/>
      <c r="M173" s="98" t="s">
        <v>1</v>
      </c>
      <c r="N173" s="99" t="s">
        <v>37</v>
      </c>
      <c r="O173" s="100"/>
      <c r="P173" s="101">
        <f t="shared" si="11"/>
        <v>0</v>
      </c>
      <c r="Q173" s="101">
        <v>0</v>
      </c>
      <c r="R173" s="101">
        <f t="shared" si="12"/>
        <v>0</v>
      </c>
      <c r="S173" s="101">
        <v>0</v>
      </c>
      <c r="T173" s="102">
        <f t="shared" si="13"/>
        <v>0</v>
      </c>
      <c r="U173" s="12"/>
      <c r="V173" s="12"/>
      <c r="W173" s="12"/>
      <c r="X173" s="12"/>
      <c r="Y173" s="12"/>
      <c r="Z173" s="12"/>
      <c r="AA173" s="12"/>
      <c r="AB173" s="12"/>
      <c r="AC173" s="12"/>
      <c r="AD173" s="12"/>
      <c r="AE173" s="12"/>
      <c r="AR173" s="103" t="s">
        <v>230</v>
      </c>
      <c r="AT173" s="103" t="s">
        <v>178</v>
      </c>
      <c r="AU173" s="103" t="s">
        <v>76</v>
      </c>
      <c r="AY173" s="5" t="s">
        <v>176</v>
      </c>
      <c r="BE173" s="104">
        <f t="shared" si="14"/>
        <v>0</v>
      </c>
      <c r="BF173" s="104">
        <f t="shared" si="15"/>
        <v>0</v>
      </c>
      <c r="BG173" s="104">
        <f t="shared" si="16"/>
        <v>0</v>
      </c>
      <c r="BH173" s="104">
        <f t="shared" si="17"/>
        <v>0</v>
      </c>
      <c r="BI173" s="104">
        <f t="shared" si="18"/>
        <v>0</v>
      </c>
      <c r="BJ173" s="5" t="s">
        <v>76</v>
      </c>
      <c r="BK173" s="104">
        <f t="shared" si="19"/>
        <v>0</v>
      </c>
      <c r="BL173" s="5" t="s">
        <v>230</v>
      </c>
      <c r="BM173" s="103" t="s">
        <v>556</v>
      </c>
    </row>
    <row r="174" spans="1:65" s="15" customFormat="1" ht="16.5" customHeight="1">
      <c r="A174" s="12"/>
      <c r="B174" s="13"/>
      <c r="C174" s="92" t="s">
        <v>558</v>
      </c>
      <c r="D174" s="92" t="s">
        <v>178</v>
      </c>
      <c r="E174" s="93" t="s">
        <v>2086</v>
      </c>
      <c r="F174" s="94" t="s">
        <v>2087</v>
      </c>
      <c r="G174" s="95" t="s">
        <v>259</v>
      </c>
      <c r="H174" s="96">
        <v>3</v>
      </c>
      <c r="I174" s="1">
        <v>0</v>
      </c>
      <c r="J174" s="97">
        <f t="shared" si="10"/>
        <v>0</v>
      </c>
      <c r="K174" s="94" t="s">
        <v>1898</v>
      </c>
      <c r="L174" s="13"/>
      <c r="M174" s="98" t="s">
        <v>1</v>
      </c>
      <c r="N174" s="99" t="s">
        <v>37</v>
      </c>
      <c r="O174" s="100"/>
      <c r="P174" s="101">
        <f t="shared" si="11"/>
        <v>0</v>
      </c>
      <c r="Q174" s="101">
        <v>0</v>
      </c>
      <c r="R174" s="101">
        <f t="shared" si="12"/>
        <v>0</v>
      </c>
      <c r="S174" s="101">
        <v>0</v>
      </c>
      <c r="T174" s="102">
        <f t="shared" si="13"/>
        <v>0</v>
      </c>
      <c r="U174" s="12"/>
      <c r="V174" s="12"/>
      <c r="W174" s="12"/>
      <c r="X174" s="12"/>
      <c r="Y174" s="12"/>
      <c r="Z174" s="12"/>
      <c r="AA174" s="12"/>
      <c r="AB174" s="12"/>
      <c r="AC174" s="12"/>
      <c r="AD174" s="12"/>
      <c r="AE174" s="12"/>
      <c r="AR174" s="103" t="s">
        <v>230</v>
      </c>
      <c r="AT174" s="103" t="s">
        <v>178</v>
      </c>
      <c r="AU174" s="103" t="s">
        <v>76</v>
      </c>
      <c r="AY174" s="5" t="s">
        <v>176</v>
      </c>
      <c r="BE174" s="104">
        <f t="shared" si="14"/>
        <v>0</v>
      </c>
      <c r="BF174" s="104">
        <f t="shared" si="15"/>
        <v>0</v>
      </c>
      <c r="BG174" s="104">
        <f t="shared" si="16"/>
        <v>0</v>
      </c>
      <c r="BH174" s="104">
        <f t="shared" si="17"/>
        <v>0</v>
      </c>
      <c r="BI174" s="104">
        <f t="shared" si="18"/>
        <v>0</v>
      </c>
      <c r="BJ174" s="5" t="s">
        <v>76</v>
      </c>
      <c r="BK174" s="104">
        <f t="shared" si="19"/>
        <v>0</v>
      </c>
      <c r="BL174" s="5" t="s">
        <v>230</v>
      </c>
      <c r="BM174" s="103" t="s">
        <v>561</v>
      </c>
    </row>
    <row r="175" spans="1:65" s="15" customFormat="1" ht="16.5" customHeight="1">
      <c r="A175" s="12"/>
      <c r="B175" s="13"/>
      <c r="C175" s="92" t="s">
        <v>372</v>
      </c>
      <c r="D175" s="92" t="s">
        <v>178</v>
      </c>
      <c r="E175" s="93" t="s">
        <v>2088</v>
      </c>
      <c r="F175" s="94" t="s">
        <v>2089</v>
      </c>
      <c r="G175" s="95" t="s">
        <v>259</v>
      </c>
      <c r="H175" s="96">
        <v>5</v>
      </c>
      <c r="I175" s="1">
        <v>0</v>
      </c>
      <c r="J175" s="97">
        <f t="shared" si="10"/>
        <v>0</v>
      </c>
      <c r="K175" s="94" t="s">
        <v>1898</v>
      </c>
      <c r="L175" s="13"/>
      <c r="M175" s="98" t="s">
        <v>1</v>
      </c>
      <c r="N175" s="99" t="s">
        <v>37</v>
      </c>
      <c r="O175" s="100"/>
      <c r="P175" s="101">
        <f t="shared" si="11"/>
        <v>0</v>
      </c>
      <c r="Q175" s="101">
        <v>0</v>
      </c>
      <c r="R175" s="101">
        <f t="shared" si="12"/>
        <v>0</v>
      </c>
      <c r="S175" s="101">
        <v>0</v>
      </c>
      <c r="T175" s="102">
        <f t="shared" si="13"/>
        <v>0</v>
      </c>
      <c r="U175" s="12"/>
      <c r="V175" s="12"/>
      <c r="W175" s="12"/>
      <c r="X175" s="12"/>
      <c r="Y175" s="12"/>
      <c r="Z175" s="12"/>
      <c r="AA175" s="12"/>
      <c r="AB175" s="12"/>
      <c r="AC175" s="12"/>
      <c r="AD175" s="12"/>
      <c r="AE175" s="12"/>
      <c r="AR175" s="103" t="s">
        <v>230</v>
      </c>
      <c r="AT175" s="103" t="s">
        <v>178</v>
      </c>
      <c r="AU175" s="103" t="s">
        <v>76</v>
      </c>
      <c r="AY175" s="5" t="s">
        <v>176</v>
      </c>
      <c r="BE175" s="104">
        <f t="shared" si="14"/>
        <v>0</v>
      </c>
      <c r="BF175" s="104">
        <f t="shared" si="15"/>
        <v>0</v>
      </c>
      <c r="BG175" s="104">
        <f t="shared" si="16"/>
        <v>0</v>
      </c>
      <c r="BH175" s="104">
        <f t="shared" si="17"/>
        <v>0</v>
      </c>
      <c r="BI175" s="104">
        <f t="shared" si="18"/>
        <v>0</v>
      </c>
      <c r="BJ175" s="5" t="s">
        <v>76</v>
      </c>
      <c r="BK175" s="104">
        <f t="shared" si="19"/>
        <v>0</v>
      </c>
      <c r="BL175" s="5" t="s">
        <v>230</v>
      </c>
      <c r="BM175" s="103" t="s">
        <v>566</v>
      </c>
    </row>
    <row r="176" spans="1:65" s="15" customFormat="1" ht="24.2" customHeight="1">
      <c r="A176" s="12"/>
      <c r="B176" s="13"/>
      <c r="C176" s="92" t="s">
        <v>568</v>
      </c>
      <c r="D176" s="92" t="s">
        <v>178</v>
      </c>
      <c r="E176" s="93" t="s">
        <v>2090</v>
      </c>
      <c r="F176" s="94" t="s">
        <v>2091</v>
      </c>
      <c r="G176" s="95" t="s">
        <v>259</v>
      </c>
      <c r="H176" s="96">
        <v>1</v>
      </c>
      <c r="I176" s="1">
        <v>0</v>
      </c>
      <c r="J176" s="97">
        <f t="shared" si="10"/>
        <v>0</v>
      </c>
      <c r="K176" s="94" t="s">
        <v>1898</v>
      </c>
      <c r="L176" s="13"/>
      <c r="M176" s="98" t="s">
        <v>1</v>
      </c>
      <c r="N176" s="99" t="s">
        <v>37</v>
      </c>
      <c r="O176" s="100"/>
      <c r="P176" s="101">
        <f t="shared" si="11"/>
        <v>0</v>
      </c>
      <c r="Q176" s="101">
        <v>0</v>
      </c>
      <c r="R176" s="101">
        <f t="shared" si="12"/>
        <v>0</v>
      </c>
      <c r="S176" s="101">
        <v>0</v>
      </c>
      <c r="T176" s="102">
        <f t="shared" si="13"/>
        <v>0</v>
      </c>
      <c r="U176" s="12"/>
      <c r="V176" s="12"/>
      <c r="W176" s="12"/>
      <c r="X176" s="12"/>
      <c r="Y176" s="12"/>
      <c r="Z176" s="12"/>
      <c r="AA176" s="12"/>
      <c r="AB176" s="12"/>
      <c r="AC176" s="12"/>
      <c r="AD176" s="12"/>
      <c r="AE176" s="12"/>
      <c r="AR176" s="103" t="s">
        <v>230</v>
      </c>
      <c r="AT176" s="103" t="s">
        <v>178</v>
      </c>
      <c r="AU176" s="103" t="s">
        <v>76</v>
      </c>
      <c r="AY176" s="5" t="s">
        <v>176</v>
      </c>
      <c r="BE176" s="104">
        <f t="shared" si="14"/>
        <v>0</v>
      </c>
      <c r="BF176" s="104">
        <f t="shared" si="15"/>
        <v>0</v>
      </c>
      <c r="BG176" s="104">
        <f t="shared" si="16"/>
        <v>0</v>
      </c>
      <c r="BH176" s="104">
        <f t="shared" si="17"/>
        <v>0</v>
      </c>
      <c r="BI176" s="104">
        <f t="shared" si="18"/>
        <v>0</v>
      </c>
      <c r="BJ176" s="5" t="s">
        <v>76</v>
      </c>
      <c r="BK176" s="104">
        <f t="shared" si="19"/>
        <v>0</v>
      </c>
      <c r="BL176" s="5" t="s">
        <v>230</v>
      </c>
      <c r="BM176" s="103" t="s">
        <v>571</v>
      </c>
    </row>
    <row r="177" spans="1:65" s="15" customFormat="1" ht="16.5" customHeight="1">
      <c r="A177" s="12"/>
      <c r="B177" s="13"/>
      <c r="C177" s="92" t="s">
        <v>378</v>
      </c>
      <c r="D177" s="92" t="s">
        <v>178</v>
      </c>
      <c r="E177" s="93" t="s">
        <v>2092</v>
      </c>
      <c r="F177" s="94" t="s">
        <v>2093</v>
      </c>
      <c r="G177" s="95" t="s">
        <v>259</v>
      </c>
      <c r="H177" s="96">
        <v>1</v>
      </c>
      <c r="I177" s="1">
        <v>0</v>
      </c>
      <c r="J177" s="97">
        <f t="shared" si="10"/>
        <v>0</v>
      </c>
      <c r="K177" s="94" t="s">
        <v>1898</v>
      </c>
      <c r="L177" s="13"/>
      <c r="M177" s="98" t="s">
        <v>1</v>
      </c>
      <c r="N177" s="99" t="s">
        <v>37</v>
      </c>
      <c r="O177" s="100"/>
      <c r="P177" s="101">
        <f t="shared" si="11"/>
        <v>0</v>
      </c>
      <c r="Q177" s="101">
        <v>0</v>
      </c>
      <c r="R177" s="101">
        <f t="shared" si="12"/>
        <v>0</v>
      </c>
      <c r="S177" s="101">
        <v>0</v>
      </c>
      <c r="T177" s="102">
        <f t="shared" si="13"/>
        <v>0</v>
      </c>
      <c r="U177" s="12"/>
      <c r="V177" s="12"/>
      <c r="W177" s="12"/>
      <c r="X177" s="12"/>
      <c r="Y177" s="12"/>
      <c r="Z177" s="12"/>
      <c r="AA177" s="12"/>
      <c r="AB177" s="12"/>
      <c r="AC177" s="12"/>
      <c r="AD177" s="12"/>
      <c r="AE177" s="12"/>
      <c r="AR177" s="103" t="s">
        <v>230</v>
      </c>
      <c r="AT177" s="103" t="s">
        <v>178</v>
      </c>
      <c r="AU177" s="103" t="s">
        <v>76</v>
      </c>
      <c r="AY177" s="5" t="s">
        <v>176</v>
      </c>
      <c r="BE177" s="104">
        <f t="shared" si="14"/>
        <v>0</v>
      </c>
      <c r="BF177" s="104">
        <f t="shared" si="15"/>
        <v>0</v>
      </c>
      <c r="BG177" s="104">
        <f t="shared" si="16"/>
        <v>0</v>
      </c>
      <c r="BH177" s="104">
        <f t="shared" si="17"/>
        <v>0</v>
      </c>
      <c r="BI177" s="104">
        <f t="shared" si="18"/>
        <v>0</v>
      </c>
      <c r="BJ177" s="5" t="s">
        <v>76</v>
      </c>
      <c r="BK177" s="104">
        <f t="shared" si="19"/>
        <v>0</v>
      </c>
      <c r="BL177" s="5" t="s">
        <v>230</v>
      </c>
      <c r="BM177" s="103" t="s">
        <v>579</v>
      </c>
    </row>
    <row r="178" spans="1:65" s="15" customFormat="1" ht="24.2" customHeight="1">
      <c r="A178" s="12"/>
      <c r="B178" s="13"/>
      <c r="C178" s="92" t="s">
        <v>585</v>
      </c>
      <c r="D178" s="92" t="s">
        <v>178</v>
      </c>
      <c r="E178" s="93" t="s">
        <v>2094</v>
      </c>
      <c r="F178" s="94" t="s">
        <v>2095</v>
      </c>
      <c r="G178" s="95" t="s">
        <v>181</v>
      </c>
      <c r="H178" s="96">
        <v>1.177</v>
      </c>
      <c r="I178" s="1">
        <v>0</v>
      </c>
      <c r="J178" s="97">
        <f t="shared" si="10"/>
        <v>0</v>
      </c>
      <c r="K178" s="94" t="s">
        <v>1898</v>
      </c>
      <c r="L178" s="13"/>
      <c r="M178" s="98" t="s">
        <v>1</v>
      </c>
      <c r="N178" s="99" t="s">
        <v>37</v>
      </c>
      <c r="O178" s="100"/>
      <c r="P178" s="101">
        <f t="shared" si="11"/>
        <v>0</v>
      </c>
      <c r="Q178" s="101">
        <v>0</v>
      </c>
      <c r="R178" s="101">
        <f t="shared" si="12"/>
        <v>0</v>
      </c>
      <c r="S178" s="101">
        <v>0</v>
      </c>
      <c r="T178" s="102">
        <f t="shared" si="13"/>
        <v>0</v>
      </c>
      <c r="U178" s="12"/>
      <c r="V178" s="12"/>
      <c r="W178" s="12"/>
      <c r="X178" s="12"/>
      <c r="Y178" s="12"/>
      <c r="Z178" s="12"/>
      <c r="AA178" s="12"/>
      <c r="AB178" s="12"/>
      <c r="AC178" s="12"/>
      <c r="AD178" s="12"/>
      <c r="AE178" s="12"/>
      <c r="AR178" s="103" t="s">
        <v>230</v>
      </c>
      <c r="AT178" s="103" t="s">
        <v>178</v>
      </c>
      <c r="AU178" s="103" t="s">
        <v>76</v>
      </c>
      <c r="AY178" s="5" t="s">
        <v>176</v>
      </c>
      <c r="BE178" s="104">
        <f t="shared" si="14"/>
        <v>0</v>
      </c>
      <c r="BF178" s="104">
        <f t="shared" si="15"/>
        <v>0</v>
      </c>
      <c r="BG178" s="104">
        <f t="shared" si="16"/>
        <v>0</v>
      </c>
      <c r="BH178" s="104">
        <f t="shared" si="17"/>
        <v>0</v>
      </c>
      <c r="BI178" s="104">
        <f t="shared" si="18"/>
        <v>0</v>
      </c>
      <c r="BJ178" s="5" t="s">
        <v>76</v>
      </c>
      <c r="BK178" s="104">
        <f t="shared" si="19"/>
        <v>0</v>
      </c>
      <c r="BL178" s="5" t="s">
        <v>230</v>
      </c>
      <c r="BM178" s="103" t="s">
        <v>588</v>
      </c>
    </row>
    <row r="179" spans="1:65" s="15" customFormat="1" ht="24.2" customHeight="1">
      <c r="A179" s="12"/>
      <c r="B179" s="13"/>
      <c r="C179" s="92" t="s">
        <v>381</v>
      </c>
      <c r="D179" s="92" t="s">
        <v>178</v>
      </c>
      <c r="E179" s="93" t="s">
        <v>2096</v>
      </c>
      <c r="F179" s="94" t="s">
        <v>2097</v>
      </c>
      <c r="G179" s="95" t="s">
        <v>328</v>
      </c>
      <c r="H179" s="96">
        <v>42.395</v>
      </c>
      <c r="I179" s="1">
        <v>0</v>
      </c>
      <c r="J179" s="97">
        <f t="shared" si="10"/>
        <v>0</v>
      </c>
      <c r="K179" s="94" t="s">
        <v>1898</v>
      </c>
      <c r="L179" s="13"/>
      <c r="M179" s="98" t="s">
        <v>1</v>
      </c>
      <c r="N179" s="99" t="s">
        <v>37</v>
      </c>
      <c r="O179" s="100"/>
      <c r="P179" s="101">
        <f t="shared" si="11"/>
        <v>0</v>
      </c>
      <c r="Q179" s="101">
        <v>0</v>
      </c>
      <c r="R179" s="101">
        <f t="shared" si="12"/>
        <v>0</v>
      </c>
      <c r="S179" s="101">
        <v>0</v>
      </c>
      <c r="T179" s="102">
        <f t="shared" si="13"/>
        <v>0</v>
      </c>
      <c r="U179" s="12"/>
      <c r="V179" s="12"/>
      <c r="W179" s="12"/>
      <c r="X179" s="12"/>
      <c r="Y179" s="12"/>
      <c r="Z179" s="12"/>
      <c r="AA179" s="12"/>
      <c r="AB179" s="12"/>
      <c r="AC179" s="12"/>
      <c r="AD179" s="12"/>
      <c r="AE179" s="12"/>
      <c r="AR179" s="103" t="s">
        <v>230</v>
      </c>
      <c r="AT179" s="103" t="s">
        <v>178</v>
      </c>
      <c r="AU179" s="103" t="s">
        <v>76</v>
      </c>
      <c r="AY179" s="5" t="s">
        <v>176</v>
      </c>
      <c r="BE179" s="104">
        <f t="shared" si="14"/>
        <v>0</v>
      </c>
      <c r="BF179" s="104">
        <f t="shared" si="15"/>
        <v>0</v>
      </c>
      <c r="BG179" s="104">
        <f t="shared" si="16"/>
        <v>0</v>
      </c>
      <c r="BH179" s="104">
        <f t="shared" si="17"/>
        <v>0</v>
      </c>
      <c r="BI179" s="104">
        <f t="shared" si="18"/>
        <v>0</v>
      </c>
      <c r="BJ179" s="5" t="s">
        <v>76</v>
      </c>
      <c r="BK179" s="104">
        <f t="shared" si="19"/>
        <v>0</v>
      </c>
      <c r="BL179" s="5" t="s">
        <v>230</v>
      </c>
      <c r="BM179" s="103" t="s">
        <v>591</v>
      </c>
    </row>
    <row r="180" spans="1:65" s="15" customFormat="1" ht="16.5" customHeight="1">
      <c r="A180" s="12"/>
      <c r="B180" s="13"/>
      <c r="C180" s="92" t="s">
        <v>592</v>
      </c>
      <c r="D180" s="92" t="s">
        <v>178</v>
      </c>
      <c r="E180" s="93" t="s">
        <v>2098</v>
      </c>
      <c r="F180" s="94" t="s">
        <v>2099</v>
      </c>
      <c r="G180" s="95" t="s">
        <v>221</v>
      </c>
      <c r="H180" s="96">
        <v>1.528</v>
      </c>
      <c r="I180" s="1">
        <v>0</v>
      </c>
      <c r="J180" s="97">
        <f t="shared" si="10"/>
        <v>0</v>
      </c>
      <c r="K180" s="94" t="s">
        <v>1898</v>
      </c>
      <c r="L180" s="13"/>
      <c r="M180" s="98" t="s">
        <v>1</v>
      </c>
      <c r="N180" s="99" t="s">
        <v>37</v>
      </c>
      <c r="O180" s="100"/>
      <c r="P180" s="101">
        <f t="shared" si="11"/>
        <v>0</v>
      </c>
      <c r="Q180" s="101">
        <v>0</v>
      </c>
      <c r="R180" s="101">
        <f t="shared" si="12"/>
        <v>0</v>
      </c>
      <c r="S180" s="101">
        <v>0</v>
      </c>
      <c r="T180" s="102">
        <f t="shared" si="13"/>
        <v>0</v>
      </c>
      <c r="U180" s="12"/>
      <c r="V180" s="12"/>
      <c r="W180" s="12"/>
      <c r="X180" s="12"/>
      <c r="Y180" s="12"/>
      <c r="Z180" s="12"/>
      <c r="AA180" s="12"/>
      <c r="AB180" s="12"/>
      <c r="AC180" s="12"/>
      <c r="AD180" s="12"/>
      <c r="AE180" s="12"/>
      <c r="AR180" s="103" t="s">
        <v>230</v>
      </c>
      <c r="AT180" s="103" t="s">
        <v>178</v>
      </c>
      <c r="AU180" s="103" t="s">
        <v>76</v>
      </c>
      <c r="AY180" s="5" t="s">
        <v>176</v>
      </c>
      <c r="BE180" s="104">
        <f t="shared" si="14"/>
        <v>0</v>
      </c>
      <c r="BF180" s="104">
        <f t="shared" si="15"/>
        <v>0</v>
      </c>
      <c r="BG180" s="104">
        <f t="shared" si="16"/>
        <v>0</v>
      </c>
      <c r="BH180" s="104">
        <f t="shared" si="17"/>
        <v>0</v>
      </c>
      <c r="BI180" s="104">
        <f t="shared" si="18"/>
        <v>0</v>
      </c>
      <c r="BJ180" s="5" t="s">
        <v>76</v>
      </c>
      <c r="BK180" s="104">
        <f t="shared" si="19"/>
        <v>0</v>
      </c>
      <c r="BL180" s="5" t="s">
        <v>230</v>
      </c>
      <c r="BM180" s="103" t="s">
        <v>595</v>
      </c>
    </row>
    <row r="181" spans="2:63" s="79" customFormat="1" ht="26.1" customHeight="1">
      <c r="B181" s="80"/>
      <c r="D181" s="81" t="s">
        <v>71</v>
      </c>
      <c r="E181" s="82" t="s">
        <v>2100</v>
      </c>
      <c r="F181" s="82" t="s">
        <v>2101</v>
      </c>
      <c r="J181" s="83">
        <f>BK181</f>
        <v>0</v>
      </c>
      <c r="L181" s="80"/>
      <c r="M181" s="84"/>
      <c r="N181" s="85"/>
      <c r="O181" s="85"/>
      <c r="P181" s="86">
        <f>SUM(P182:P183)</f>
        <v>0</v>
      </c>
      <c r="Q181" s="85"/>
      <c r="R181" s="86">
        <f>SUM(R182:R183)</f>
        <v>0</v>
      </c>
      <c r="S181" s="85"/>
      <c r="T181" s="87">
        <f>SUM(T182:T183)</f>
        <v>0</v>
      </c>
      <c r="AR181" s="81" t="s">
        <v>76</v>
      </c>
      <c r="AT181" s="88" t="s">
        <v>71</v>
      </c>
      <c r="AU181" s="88" t="s">
        <v>72</v>
      </c>
      <c r="AY181" s="81" t="s">
        <v>176</v>
      </c>
      <c r="BK181" s="89">
        <f>SUM(BK182:BK183)</f>
        <v>0</v>
      </c>
    </row>
    <row r="182" spans="1:65" s="15" customFormat="1" ht="24.2" customHeight="1">
      <c r="A182" s="12"/>
      <c r="B182" s="13"/>
      <c r="C182" s="92" t="s">
        <v>385</v>
      </c>
      <c r="D182" s="92" t="s">
        <v>178</v>
      </c>
      <c r="E182" s="93" t="s">
        <v>2102</v>
      </c>
      <c r="F182" s="94" t="s">
        <v>2103</v>
      </c>
      <c r="G182" s="95" t="s">
        <v>2104</v>
      </c>
      <c r="H182" s="96">
        <v>1</v>
      </c>
      <c r="I182" s="1">
        <v>0</v>
      </c>
      <c r="J182" s="97">
        <f>ROUND(I182*H182,2)</f>
        <v>0</v>
      </c>
      <c r="K182" s="94" t="s">
        <v>1898</v>
      </c>
      <c r="L182" s="13"/>
      <c r="M182" s="98" t="s">
        <v>1</v>
      </c>
      <c r="N182" s="99" t="s">
        <v>37</v>
      </c>
      <c r="O182" s="100"/>
      <c r="P182" s="101">
        <f>O182*H182</f>
        <v>0</v>
      </c>
      <c r="Q182" s="101">
        <v>0</v>
      </c>
      <c r="R182" s="101">
        <f>Q182*H182</f>
        <v>0</v>
      </c>
      <c r="S182" s="101">
        <v>0</v>
      </c>
      <c r="T182" s="102">
        <f>S182*H182</f>
        <v>0</v>
      </c>
      <c r="U182" s="12"/>
      <c r="V182" s="12"/>
      <c r="W182" s="12"/>
      <c r="X182" s="12"/>
      <c r="Y182" s="12"/>
      <c r="Z182" s="12"/>
      <c r="AA182" s="12"/>
      <c r="AB182" s="12"/>
      <c r="AC182" s="12"/>
      <c r="AD182" s="12"/>
      <c r="AE182" s="12"/>
      <c r="AR182" s="103" t="s">
        <v>86</v>
      </c>
      <c r="AT182" s="103" t="s">
        <v>178</v>
      </c>
      <c r="AU182" s="103" t="s">
        <v>76</v>
      </c>
      <c r="AY182" s="5" t="s">
        <v>176</v>
      </c>
      <c r="BE182" s="104">
        <f>IF(N182="základní",J182,0)</f>
        <v>0</v>
      </c>
      <c r="BF182" s="104">
        <f>IF(N182="snížená",J182,0)</f>
        <v>0</v>
      </c>
      <c r="BG182" s="104">
        <f>IF(N182="zákl. přenesená",J182,0)</f>
        <v>0</v>
      </c>
      <c r="BH182" s="104">
        <f>IF(N182="sníž. přenesená",J182,0)</f>
        <v>0</v>
      </c>
      <c r="BI182" s="104">
        <f>IF(N182="nulová",J182,0)</f>
        <v>0</v>
      </c>
      <c r="BJ182" s="5" t="s">
        <v>76</v>
      </c>
      <c r="BK182" s="104">
        <f>ROUND(I182*H182,2)</f>
        <v>0</v>
      </c>
      <c r="BL182" s="5" t="s">
        <v>86</v>
      </c>
      <c r="BM182" s="103" t="s">
        <v>599</v>
      </c>
    </row>
    <row r="183" spans="1:65" s="15" customFormat="1" ht="24.2" customHeight="1">
      <c r="A183" s="12"/>
      <c r="B183" s="13"/>
      <c r="C183" s="92" t="s">
        <v>609</v>
      </c>
      <c r="D183" s="92" t="s">
        <v>178</v>
      </c>
      <c r="E183" s="93" t="s">
        <v>2105</v>
      </c>
      <c r="F183" s="94" t="s">
        <v>2106</v>
      </c>
      <c r="G183" s="95" t="s">
        <v>2104</v>
      </c>
      <c r="H183" s="96">
        <v>1</v>
      </c>
      <c r="I183" s="1">
        <v>0</v>
      </c>
      <c r="J183" s="97">
        <f>ROUND(I183*H183,2)</f>
        <v>0</v>
      </c>
      <c r="K183" s="94" t="s">
        <v>1898</v>
      </c>
      <c r="L183" s="13"/>
      <c r="M183" s="207" t="s">
        <v>1</v>
      </c>
      <c r="N183" s="208" t="s">
        <v>37</v>
      </c>
      <c r="O183" s="112"/>
      <c r="P183" s="209">
        <f>O183*H183</f>
        <v>0</v>
      </c>
      <c r="Q183" s="209">
        <v>0</v>
      </c>
      <c r="R183" s="209">
        <f>Q183*H183</f>
        <v>0</v>
      </c>
      <c r="S183" s="209">
        <v>0</v>
      </c>
      <c r="T183" s="210">
        <f>S183*H183</f>
        <v>0</v>
      </c>
      <c r="U183" s="12"/>
      <c r="V183" s="12"/>
      <c r="W183" s="12"/>
      <c r="X183" s="12"/>
      <c r="Y183" s="12"/>
      <c r="Z183" s="12"/>
      <c r="AA183" s="12"/>
      <c r="AB183" s="12"/>
      <c r="AC183" s="12"/>
      <c r="AD183" s="12"/>
      <c r="AE183" s="12"/>
      <c r="AR183" s="103" t="s">
        <v>86</v>
      </c>
      <c r="AT183" s="103" t="s">
        <v>178</v>
      </c>
      <c r="AU183" s="103" t="s">
        <v>76</v>
      </c>
      <c r="AY183" s="5" t="s">
        <v>176</v>
      </c>
      <c r="BE183" s="104">
        <f>IF(N183="základní",J183,0)</f>
        <v>0</v>
      </c>
      <c r="BF183" s="104">
        <f>IF(N183="snížená",J183,0)</f>
        <v>0</v>
      </c>
      <c r="BG183" s="104">
        <f>IF(N183="zákl. přenesená",J183,0)</f>
        <v>0</v>
      </c>
      <c r="BH183" s="104">
        <f>IF(N183="sníž. přenesená",J183,0)</f>
        <v>0</v>
      </c>
      <c r="BI183" s="104">
        <f>IF(N183="nulová",J183,0)</f>
        <v>0</v>
      </c>
      <c r="BJ183" s="5" t="s">
        <v>76</v>
      </c>
      <c r="BK183" s="104">
        <f>ROUND(I183*H183,2)</f>
        <v>0</v>
      </c>
      <c r="BL183" s="5" t="s">
        <v>86</v>
      </c>
      <c r="BM183" s="103" t="s">
        <v>612</v>
      </c>
    </row>
    <row r="184" spans="1:31" s="15" customFormat="1" ht="6.95" customHeight="1">
      <c r="A184" s="12"/>
      <c r="B184" s="44"/>
      <c r="C184" s="45"/>
      <c r="D184" s="45"/>
      <c r="E184" s="45"/>
      <c r="F184" s="45"/>
      <c r="G184" s="45"/>
      <c r="H184" s="45"/>
      <c r="I184" s="45"/>
      <c r="J184" s="45"/>
      <c r="K184" s="45"/>
      <c r="L184" s="13"/>
      <c r="M184" s="12"/>
      <c r="O184" s="12"/>
      <c r="P184" s="12"/>
      <c r="Q184" s="12"/>
      <c r="R184" s="12"/>
      <c r="S184" s="12"/>
      <c r="T184" s="12"/>
      <c r="U184" s="12"/>
      <c r="V184" s="12"/>
      <c r="W184" s="12"/>
      <c r="X184" s="12"/>
      <c r="Y184" s="12"/>
      <c r="Z184" s="12"/>
      <c r="AA184" s="12"/>
      <c r="AB184" s="12"/>
      <c r="AC184" s="12"/>
      <c r="AD184" s="12"/>
      <c r="AE184" s="12"/>
    </row>
  </sheetData>
  <sheetProtection algorithmName="SHA-512" hashValue="iIJ6x6lI8IVlbzdNj7ydms8Tokc0aWVtSJbtySlUa29MnxfyzmXmARRjZ3Ci0sMM293VJFq8Bfg8+dbPsRLasw==" saltValue="I0cqsa+h8Pma0QCHhCd9wQ==" spinCount="100000" sheet="1" objects="1" scenarios="1"/>
  <autoFilter ref="C119:K18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48">
      <selection activeCell="H154" sqref="H154"/>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91</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2107</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ROUND(J117,2)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ROUND((SUM(BE117:BE182)),2)</f>
        <v>0</v>
      </c>
      <c r="G33" s="12"/>
      <c r="H33" s="12"/>
      <c r="I33" s="29">
        <v>0.21</v>
      </c>
      <c r="J33" s="28">
        <f>ROUND(((SUM(BE117:BE182))*I33),2)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ROUND((SUM(BF117:BF182)),2)</f>
        <v>0</v>
      </c>
      <c r="G34" s="12"/>
      <c r="H34" s="12"/>
      <c r="I34" s="29">
        <v>0.15</v>
      </c>
      <c r="J34" s="28">
        <f>ROUND(((SUM(BF117:BF182))*I34),2)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ROUND((SUM(BG117:BG182)),2)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ROUND((SUM(BH117:BH182)),2)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ROUND((SUM(BI117:BI182)),2)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5 - Vzduchotechnika</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J117</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2108</v>
      </c>
      <c r="E97" s="55"/>
      <c r="F97" s="55"/>
      <c r="G97" s="55"/>
      <c r="H97" s="55"/>
      <c r="I97" s="55"/>
      <c r="J97" s="56">
        <f>J118</f>
        <v>0</v>
      </c>
      <c r="L97" s="53"/>
    </row>
    <row r="98" spans="1:31" s="15" customFormat="1" ht="21.75" customHeight="1">
      <c r="A98" s="12"/>
      <c r="B98" s="13"/>
      <c r="C98" s="12"/>
      <c r="D98" s="12"/>
      <c r="E98" s="12"/>
      <c r="F98" s="12"/>
      <c r="G98" s="12"/>
      <c r="H98" s="12"/>
      <c r="I98" s="12"/>
      <c r="J98" s="12"/>
      <c r="K98" s="12"/>
      <c r="L98" s="14"/>
      <c r="S98" s="12"/>
      <c r="T98" s="12"/>
      <c r="U98" s="12"/>
      <c r="V98" s="12"/>
      <c r="W98" s="12"/>
      <c r="X98" s="12"/>
      <c r="Y98" s="12"/>
      <c r="Z98" s="12"/>
      <c r="AA98" s="12"/>
      <c r="AB98" s="12"/>
      <c r="AC98" s="12"/>
      <c r="AD98" s="12"/>
      <c r="AE98" s="12"/>
    </row>
    <row r="99" spans="1:31" s="15" customFormat="1" ht="6.95" customHeight="1">
      <c r="A99" s="12"/>
      <c r="B99" s="44"/>
      <c r="C99" s="45"/>
      <c r="D99" s="45"/>
      <c r="E99" s="45"/>
      <c r="F99" s="45"/>
      <c r="G99" s="45"/>
      <c r="H99" s="45"/>
      <c r="I99" s="45"/>
      <c r="J99" s="45"/>
      <c r="K99" s="45"/>
      <c r="L99" s="14"/>
      <c r="S99" s="12"/>
      <c r="T99" s="12"/>
      <c r="U99" s="12"/>
      <c r="V99" s="12"/>
      <c r="W99" s="12"/>
      <c r="X99" s="12"/>
      <c r="Y99" s="12"/>
      <c r="Z99" s="12"/>
      <c r="AA99" s="12"/>
      <c r="AB99" s="12"/>
      <c r="AC99" s="12"/>
      <c r="AD99" s="12"/>
      <c r="AE99" s="12"/>
    </row>
    <row r="103" spans="1:31" s="15" customFormat="1" ht="6.95" customHeight="1">
      <c r="A103" s="12"/>
      <c r="B103" s="46"/>
      <c r="C103" s="47"/>
      <c r="D103" s="47"/>
      <c r="E103" s="47"/>
      <c r="F103" s="47"/>
      <c r="G103" s="47"/>
      <c r="H103" s="47"/>
      <c r="I103" s="47"/>
      <c r="J103" s="47"/>
      <c r="K103" s="47"/>
      <c r="L103" s="14"/>
      <c r="S103" s="12"/>
      <c r="T103" s="12"/>
      <c r="U103" s="12"/>
      <c r="V103" s="12"/>
      <c r="W103" s="12"/>
      <c r="X103" s="12"/>
      <c r="Y103" s="12"/>
      <c r="Z103" s="12"/>
      <c r="AA103" s="12"/>
      <c r="AB103" s="12"/>
      <c r="AC103" s="12"/>
      <c r="AD103" s="12"/>
      <c r="AE103" s="12"/>
    </row>
    <row r="104" spans="1:31" s="15" customFormat="1" ht="24.95" customHeight="1">
      <c r="A104" s="12"/>
      <c r="B104" s="13"/>
      <c r="C104" s="9" t="s">
        <v>161</v>
      </c>
      <c r="D104" s="12"/>
      <c r="E104" s="12"/>
      <c r="F104" s="12"/>
      <c r="G104" s="12"/>
      <c r="H104" s="12"/>
      <c r="I104" s="12"/>
      <c r="J104" s="12"/>
      <c r="K104" s="12"/>
      <c r="L104" s="14"/>
      <c r="S104" s="12"/>
      <c r="T104" s="12"/>
      <c r="U104" s="12"/>
      <c r="V104" s="12"/>
      <c r="W104" s="12"/>
      <c r="X104" s="12"/>
      <c r="Y104" s="12"/>
      <c r="Z104" s="12"/>
      <c r="AA104" s="12"/>
      <c r="AB104" s="12"/>
      <c r="AC104" s="12"/>
      <c r="AD104" s="12"/>
      <c r="AE104" s="12"/>
    </row>
    <row r="105" spans="1:31" s="15" customFormat="1" ht="6.95" customHeight="1">
      <c r="A105" s="12"/>
      <c r="B105" s="13"/>
      <c r="C105" s="12"/>
      <c r="D105" s="12"/>
      <c r="E105" s="12"/>
      <c r="F105" s="12"/>
      <c r="G105" s="12"/>
      <c r="H105" s="12"/>
      <c r="I105" s="12"/>
      <c r="J105" s="12"/>
      <c r="K105" s="12"/>
      <c r="L105" s="14"/>
      <c r="S105" s="12"/>
      <c r="T105" s="12"/>
      <c r="U105" s="12"/>
      <c r="V105" s="12"/>
      <c r="W105" s="12"/>
      <c r="X105" s="12"/>
      <c r="Y105" s="12"/>
      <c r="Z105" s="12"/>
      <c r="AA105" s="12"/>
      <c r="AB105" s="12"/>
      <c r="AC105" s="12"/>
      <c r="AD105" s="12"/>
      <c r="AE105" s="12"/>
    </row>
    <row r="106" spans="1:31" s="15" customFormat="1" ht="12" customHeight="1">
      <c r="A106" s="12"/>
      <c r="B106" s="13"/>
      <c r="C106" s="11" t="s">
        <v>16</v>
      </c>
      <c r="D106" s="12"/>
      <c r="E106" s="12"/>
      <c r="F106" s="12"/>
      <c r="G106" s="12"/>
      <c r="H106" s="12"/>
      <c r="I106" s="12"/>
      <c r="J106" s="12"/>
      <c r="K106" s="12"/>
      <c r="L106" s="14"/>
      <c r="S106" s="12"/>
      <c r="T106" s="12"/>
      <c r="U106" s="12"/>
      <c r="V106" s="12"/>
      <c r="W106" s="12"/>
      <c r="X106" s="12"/>
      <c r="Y106" s="12"/>
      <c r="Z106" s="12"/>
      <c r="AA106" s="12"/>
      <c r="AB106" s="12"/>
      <c r="AC106" s="12"/>
      <c r="AD106" s="12"/>
      <c r="AE106" s="12"/>
    </row>
    <row r="107" spans="1:31" s="15" customFormat="1" ht="16.5" customHeight="1">
      <c r="A107" s="12"/>
      <c r="B107" s="13"/>
      <c r="C107" s="12"/>
      <c r="D107" s="12"/>
      <c r="E107" s="284" t="str">
        <f>E7</f>
        <v>Soupis prací</v>
      </c>
      <c r="F107" s="285"/>
      <c r="G107" s="285"/>
      <c r="H107" s="285"/>
      <c r="I107" s="12"/>
      <c r="J107" s="12"/>
      <c r="K107" s="12"/>
      <c r="L107" s="14"/>
      <c r="S107" s="12"/>
      <c r="T107" s="12"/>
      <c r="U107" s="12"/>
      <c r="V107" s="12"/>
      <c r="W107" s="12"/>
      <c r="X107" s="12"/>
      <c r="Y107" s="12"/>
      <c r="Z107" s="12"/>
      <c r="AA107" s="12"/>
      <c r="AB107" s="12"/>
      <c r="AC107" s="12"/>
      <c r="AD107" s="12"/>
      <c r="AE107" s="12"/>
    </row>
    <row r="108" spans="1:31" s="15" customFormat="1" ht="12" customHeight="1">
      <c r="A108" s="12"/>
      <c r="B108" s="13"/>
      <c r="C108" s="11" t="s">
        <v>133</v>
      </c>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16.5" customHeight="1">
      <c r="A109" s="12"/>
      <c r="B109" s="13"/>
      <c r="C109" s="12"/>
      <c r="D109" s="12"/>
      <c r="E109" s="243" t="str">
        <f>E9</f>
        <v>5 - Vzduchotechnika</v>
      </c>
      <c r="F109" s="283"/>
      <c r="G109" s="283"/>
      <c r="H109" s="283"/>
      <c r="I109" s="12"/>
      <c r="J109" s="12"/>
      <c r="K109" s="12"/>
      <c r="L109" s="14"/>
      <c r="S109" s="12"/>
      <c r="T109" s="12"/>
      <c r="U109" s="12"/>
      <c r="V109" s="12"/>
      <c r="W109" s="12"/>
      <c r="X109" s="12"/>
      <c r="Y109" s="12"/>
      <c r="Z109" s="12"/>
      <c r="AA109" s="12"/>
      <c r="AB109" s="12"/>
      <c r="AC109" s="12"/>
      <c r="AD109" s="12"/>
      <c r="AE109" s="12"/>
    </row>
    <row r="110" spans="1:31" s="15" customFormat="1" ht="6.95" customHeight="1">
      <c r="A110" s="12"/>
      <c r="B110" s="13"/>
      <c r="C110" s="12"/>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20</v>
      </c>
      <c r="D111" s="12"/>
      <c r="E111" s="12"/>
      <c r="F111" s="16" t="str">
        <f>F12</f>
        <v xml:space="preserve"> </v>
      </c>
      <c r="G111" s="12"/>
      <c r="H111" s="12"/>
      <c r="I111" s="11" t="s">
        <v>22</v>
      </c>
      <c r="J111" s="17">
        <f>IF(J12="","",J12)</f>
        <v>44663</v>
      </c>
      <c r="K111" s="12"/>
      <c r="L111" s="14"/>
      <c r="S111" s="12"/>
      <c r="T111" s="12"/>
      <c r="U111" s="12"/>
      <c r="V111" s="12"/>
      <c r="W111" s="12"/>
      <c r="X111" s="12"/>
      <c r="Y111" s="12"/>
      <c r="Z111" s="12"/>
      <c r="AA111" s="12"/>
      <c r="AB111" s="12"/>
      <c r="AC111" s="12"/>
      <c r="AD111" s="12"/>
      <c r="AE111" s="12"/>
    </row>
    <row r="112" spans="1:31" s="15" customFormat="1" ht="6.95" customHeight="1">
      <c r="A112" s="12"/>
      <c r="B112" s="13"/>
      <c r="C112" s="12"/>
      <c r="D112" s="12"/>
      <c r="E112" s="12"/>
      <c r="F112" s="12"/>
      <c r="G112" s="12"/>
      <c r="H112" s="12"/>
      <c r="I112" s="12"/>
      <c r="J112" s="12"/>
      <c r="K112" s="12"/>
      <c r="L112" s="14"/>
      <c r="S112" s="12"/>
      <c r="T112" s="12"/>
      <c r="U112" s="12"/>
      <c r="V112" s="12"/>
      <c r="W112" s="12"/>
      <c r="X112" s="12"/>
      <c r="Y112" s="12"/>
      <c r="Z112" s="12"/>
      <c r="AA112" s="12"/>
      <c r="AB112" s="12"/>
      <c r="AC112" s="12"/>
      <c r="AD112" s="12"/>
      <c r="AE112" s="12"/>
    </row>
    <row r="113" spans="1:31" s="15" customFormat="1" ht="15.2" customHeight="1">
      <c r="A113" s="12"/>
      <c r="B113" s="13"/>
      <c r="C113" s="11" t="s">
        <v>23</v>
      </c>
      <c r="D113" s="12"/>
      <c r="E113" s="12"/>
      <c r="F113" s="16" t="str">
        <f>E15</f>
        <v xml:space="preserve"> </v>
      </c>
      <c r="G113" s="12"/>
      <c r="H113" s="12"/>
      <c r="I113" s="11" t="s">
        <v>28</v>
      </c>
      <c r="J113" s="48" t="str">
        <f>E21</f>
        <v xml:space="preserve"> </v>
      </c>
      <c r="K113" s="12"/>
      <c r="L113" s="14"/>
      <c r="S113" s="12"/>
      <c r="T113" s="12"/>
      <c r="U113" s="12"/>
      <c r="V113" s="12"/>
      <c r="W113" s="12"/>
      <c r="X113" s="12"/>
      <c r="Y113" s="12"/>
      <c r="Z113" s="12"/>
      <c r="AA113" s="12"/>
      <c r="AB113" s="12"/>
      <c r="AC113" s="12"/>
      <c r="AD113" s="12"/>
      <c r="AE113" s="12"/>
    </row>
    <row r="114" spans="1:31" s="15" customFormat="1" ht="15.2" customHeight="1">
      <c r="A114" s="12"/>
      <c r="B114" s="13"/>
      <c r="C114" s="11" t="s">
        <v>26</v>
      </c>
      <c r="D114" s="12"/>
      <c r="E114" s="12"/>
      <c r="F114" s="16" t="str">
        <f>IF(E18="","",E18)</f>
        <v>Vyplň údaj</v>
      </c>
      <c r="G114" s="12"/>
      <c r="H114" s="12"/>
      <c r="I114" s="11" t="s">
        <v>30</v>
      </c>
      <c r="J114" s="48" t="str">
        <f>E24</f>
        <v xml:space="preserve"> </v>
      </c>
      <c r="K114" s="12"/>
      <c r="L114" s="14"/>
      <c r="S114" s="12"/>
      <c r="T114" s="12"/>
      <c r="U114" s="12"/>
      <c r="V114" s="12"/>
      <c r="W114" s="12"/>
      <c r="X114" s="12"/>
      <c r="Y114" s="12"/>
      <c r="Z114" s="12"/>
      <c r="AA114" s="12"/>
      <c r="AB114" s="12"/>
      <c r="AC114" s="12"/>
      <c r="AD114" s="12"/>
      <c r="AE114" s="12"/>
    </row>
    <row r="115" spans="1:31" s="15" customFormat="1" ht="10.35" customHeight="1">
      <c r="A115" s="12"/>
      <c r="B115" s="13"/>
      <c r="C115" s="12"/>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71" customFormat="1" ht="29.25" customHeight="1">
      <c r="A116" s="62"/>
      <c r="B116" s="63"/>
      <c r="C116" s="64" t="s">
        <v>162</v>
      </c>
      <c r="D116" s="65" t="s">
        <v>57</v>
      </c>
      <c r="E116" s="65" t="s">
        <v>53</v>
      </c>
      <c r="F116" s="65" t="s">
        <v>54</v>
      </c>
      <c r="G116" s="65" t="s">
        <v>163</v>
      </c>
      <c r="H116" s="65" t="s">
        <v>164</v>
      </c>
      <c r="I116" s="65" t="s">
        <v>165</v>
      </c>
      <c r="J116" s="65" t="s">
        <v>137</v>
      </c>
      <c r="K116" s="66" t="s">
        <v>166</v>
      </c>
      <c r="L116" s="67"/>
      <c r="M116" s="68" t="s">
        <v>1</v>
      </c>
      <c r="N116" s="69" t="s">
        <v>36</v>
      </c>
      <c r="O116" s="69" t="s">
        <v>167</v>
      </c>
      <c r="P116" s="69" t="s">
        <v>168</v>
      </c>
      <c r="Q116" s="69" t="s">
        <v>169</v>
      </c>
      <c r="R116" s="69" t="s">
        <v>170</v>
      </c>
      <c r="S116" s="69" t="s">
        <v>171</v>
      </c>
      <c r="T116" s="70" t="s">
        <v>172</v>
      </c>
      <c r="U116" s="62"/>
      <c r="V116" s="62"/>
      <c r="W116" s="62"/>
      <c r="X116" s="62"/>
      <c r="Y116" s="62"/>
      <c r="Z116" s="62"/>
      <c r="AA116" s="62"/>
      <c r="AB116" s="62"/>
      <c r="AC116" s="62"/>
      <c r="AD116" s="62"/>
      <c r="AE116" s="62"/>
    </row>
    <row r="117" spans="1:63" s="15" customFormat="1" ht="22.7" customHeight="1">
      <c r="A117" s="12"/>
      <c r="B117" s="13"/>
      <c r="C117" s="72" t="s">
        <v>173</v>
      </c>
      <c r="D117" s="12"/>
      <c r="E117" s="12"/>
      <c r="F117" s="12"/>
      <c r="G117" s="12"/>
      <c r="H117" s="12"/>
      <c r="I117" s="12"/>
      <c r="J117" s="73">
        <f>BK117</f>
        <v>0</v>
      </c>
      <c r="K117" s="12"/>
      <c r="L117" s="13"/>
      <c r="M117" s="74"/>
      <c r="N117" s="75"/>
      <c r="O117" s="23"/>
      <c r="P117" s="76">
        <f>P118</f>
        <v>0</v>
      </c>
      <c r="Q117" s="23"/>
      <c r="R117" s="76">
        <f>R118</f>
        <v>0</v>
      </c>
      <c r="S117" s="23"/>
      <c r="T117" s="77">
        <f>T118</f>
        <v>0</v>
      </c>
      <c r="U117" s="12"/>
      <c r="V117" s="12"/>
      <c r="W117" s="12"/>
      <c r="X117" s="12"/>
      <c r="Y117" s="12"/>
      <c r="Z117" s="12"/>
      <c r="AA117" s="12"/>
      <c r="AB117" s="12"/>
      <c r="AC117" s="12"/>
      <c r="AD117" s="12"/>
      <c r="AE117" s="12"/>
      <c r="AT117" s="5" t="s">
        <v>71</v>
      </c>
      <c r="AU117" s="5" t="s">
        <v>139</v>
      </c>
      <c r="BK117" s="78">
        <f>BK118</f>
        <v>0</v>
      </c>
    </row>
    <row r="118" spans="2:63" s="79" customFormat="1" ht="26.1" customHeight="1">
      <c r="B118" s="80"/>
      <c r="D118" s="81" t="s">
        <v>71</v>
      </c>
      <c r="E118" s="82" t="s">
        <v>2109</v>
      </c>
      <c r="F118" s="82" t="s">
        <v>2110</v>
      </c>
      <c r="J118" s="83">
        <f>BK118</f>
        <v>0</v>
      </c>
      <c r="L118" s="80"/>
      <c r="M118" s="84"/>
      <c r="N118" s="85"/>
      <c r="O118" s="85"/>
      <c r="P118" s="86">
        <f>SUM(P119:P182)</f>
        <v>0</v>
      </c>
      <c r="Q118" s="85"/>
      <c r="R118" s="86">
        <f>SUM(R119:R182)</f>
        <v>0</v>
      </c>
      <c r="S118" s="85"/>
      <c r="T118" s="87">
        <f>SUM(T119:T182)</f>
        <v>0</v>
      </c>
      <c r="AR118" s="81" t="s">
        <v>76</v>
      </c>
      <c r="AT118" s="88" t="s">
        <v>71</v>
      </c>
      <c r="AU118" s="88" t="s">
        <v>72</v>
      </c>
      <c r="AY118" s="81" t="s">
        <v>176</v>
      </c>
      <c r="BK118" s="89">
        <f>SUM(BK119:BK182)</f>
        <v>0</v>
      </c>
    </row>
    <row r="119" spans="1:65" s="15" customFormat="1" ht="66.75" customHeight="1">
      <c r="A119" s="12"/>
      <c r="B119" s="13"/>
      <c r="C119" s="92" t="s">
        <v>76</v>
      </c>
      <c r="D119" s="92" t="s">
        <v>178</v>
      </c>
      <c r="E119" s="93" t="s">
        <v>2111</v>
      </c>
      <c r="F119" s="94" t="s">
        <v>2112</v>
      </c>
      <c r="G119" s="95" t="s">
        <v>2113</v>
      </c>
      <c r="H119" s="96">
        <v>1</v>
      </c>
      <c r="I119" s="1">
        <v>0</v>
      </c>
      <c r="J119" s="97">
        <f>ROUND(I119*H119,2)</f>
        <v>0</v>
      </c>
      <c r="K119" s="94" t="s">
        <v>1898</v>
      </c>
      <c r="L119" s="13"/>
      <c r="M119" s="98" t="s">
        <v>1</v>
      </c>
      <c r="N119" s="99" t="s">
        <v>37</v>
      </c>
      <c r="O119" s="100"/>
      <c r="P119" s="101">
        <f>O119*H119</f>
        <v>0</v>
      </c>
      <c r="Q119" s="101">
        <v>0</v>
      </c>
      <c r="R119" s="101">
        <f>Q119*H119</f>
        <v>0</v>
      </c>
      <c r="S119" s="101">
        <v>0</v>
      </c>
      <c r="T119" s="102">
        <f>S119*H119</f>
        <v>0</v>
      </c>
      <c r="U119" s="12"/>
      <c r="V119" s="12"/>
      <c r="W119" s="12"/>
      <c r="X119" s="12"/>
      <c r="Y119" s="12"/>
      <c r="Z119" s="12"/>
      <c r="AA119" s="12"/>
      <c r="AB119" s="12"/>
      <c r="AC119" s="12"/>
      <c r="AD119" s="12"/>
      <c r="AE119" s="12"/>
      <c r="AR119" s="103" t="s">
        <v>86</v>
      </c>
      <c r="AT119" s="103" t="s">
        <v>178</v>
      </c>
      <c r="AU119" s="103" t="s">
        <v>76</v>
      </c>
      <c r="AY119" s="5" t="s">
        <v>176</v>
      </c>
      <c r="BE119" s="104">
        <f>IF(N119="základní",J119,0)</f>
        <v>0</v>
      </c>
      <c r="BF119" s="104">
        <f>IF(N119="snížená",J119,0)</f>
        <v>0</v>
      </c>
      <c r="BG119" s="104">
        <f>IF(N119="zákl. přenesená",J119,0)</f>
        <v>0</v>
      </c>
      <c r="BH119" s="104">
        <f>IF(N119="sníž. přenesená",J119,0)</f>
        <v>0</v>
      </c>
      <c r="BI119" s="104">
        <f>IF(N119="nulová",J119,0)</f>
        <v>0</v>
      </c>
      <c r="BJ119" s="5" t="s">
        <v>76</v>
      </c>
      <c r="BK119" s="104">
        <f>ROUND(I119*H119,2)</f>
        <v>0</v>
      </c>
      <c r="BL119" s="5" t="s">
        <v>86</v>
      </c>
      <c r="BM119" s="103" t="s">
        <v>80</v>
      </c>
    </row>
    <row r="120" spans="1:47" s="15" customFormat="1" ht="351">
      <c r="A120" s="12"/>
      <c r="B120" s="13"/>
      <c r="C120" s="12"/>
      <c r="D120" s="105" t="s">
        <v>906</v>
      </c>
      <c r="E120" s="12"/>
      <c r="F120" s="106" t="s">
        <v>2910</v>
      </c>
      <c r="G120" s="12"/>
      <c r="H120" s="12"/>
      <c r="I120" s="12"/>
      <c r="J120" s="12"/>
      <c r="K120" s="12"/>
      <c r="L120" s="13"/>
      <c r="M120" s="107"/>
      <c r="N120" s="108"/>
      <c r="O120" s="100"/>
      <c r="P120" s="100"/>
      <c r="Q120" s="100"/>
      <c r="R120" s="100"/>
      <c r="S120" s="100"/>
      <c r="T120" s="109"/>
      <c r="U120" s="12"/>
      <c r="V120" s="12"/>
      <c r="W120" s="12"/>
      <c r="X120" s="12"/>
      <c r="Y120" s="12"/>
      <c r="Z120" s="12"/>
      <c r="AA120" s="12"/>
      <c r="AB120" s="12"/>
      <c r="AC120" s="12"/>
      <c r="AD120" s="12"/>
      <c r="AE120" s="12"/>
      <c r="AT120" s="5" t="s">
        <v>906</v>
      </c>
      <c r="AU120" s="5" t="s">
        <v>76</v>
      </c>
    </row>
    <row r="121" spans="1:65" s="15" customFormat="1" ht="55.5" customHeight="1">
      <c r="A121" s="12"/>
      <c r="B121" s="13"/>
      <c r="C121" s="92" t="s">
        <v>80</v>
      </c>
      <c r="D121" s="92" t="s">
        <v>178</v>
      </c>
      <c r="E121" s="93" t="s">
        <v>2114</v>
      </c>
      <c r="F121" s="94" t="s">
        <v>2115</v>
      </c>
      <c r="G121" s="95" t="s">
        <v>2113</v>
      </c>
      <c r="H121" s="96">
        <v>33</v>
      </c>
      <c r="I121" s="1">
        <v>0</v>
      </c>
      <c r="J121" s="97">
        <f>ROUND(I121*H121,2)</f>
        <v>0</v>
      </c>
      <c r="K121" s="94" t="s">
        <v>1898</v>
      </c>
      <c r="L121" s="13"/>
      <c r="M121" s="98" t="s">
        <v>1</v>
      </c>
      <c r="N121" s="99" t="s">
        <v>37</v>
      </c>
      <c r="O121" s="100"/>
      <c r="P121" s="101">
        <f>O121*H121</f>
        <v>0</v>
      </c>
      <c r="Q121" s="101">
        <v>0</v>
      </c>
      <c r="R121" s="101">
        <f>Q121*H121</f>
        <v>0</v>
      </c>
      <c r="S121" s="101">
        <v>0</v>
      </c>
      <c r="T121" s="102">
        <f>S121*H121</f>
        <v>0</v>
      </c>
      <c r="U121" s="12"/>
      <c r="V121" s="12"/>
      <c r="W121" s="12"/>
      <c r="X121" s="12"/>
      <c r="Y121" s="12"/>
      <c r="Z121" s="12"/>
      <c r="AA121" s="12"/>
      <c r="AB121" s="12"/>
      <c r="AC121" s="12"/>
      <c r="AD121" s="12"/>
      <c r="AE121" s="12"/>
      <c r="AR121" s="103" t="s">
        <v>86</v>
      </c>
      <c r="AT121" s="103" t="s">
        <v>178</v>
      </c>
      <c r="AU121" s="103" t="s">
        <v>76</v>
      </c>
      <c r="AY121" s="5" t="s">
        <v>176</v>
      </c>
      <c r="BE121" s="104">
        <f>IF(N121="základní",J121,0)</f>
        <v>0</v>
      </c>
      <c r="BF121" s="104">
        <f>IF(N121="snížená",J121,0)</f>
        <v>0</v>
      </c>
      <c r="BG121" s="104">
        <f>IF(N121="zákl. přenesená",J121,0)</f>
        <v>0</v>
      </c>
      <c r="BH121" s="104">
        <f>IF(N121="sníž. přenesená",J121,0)</f>
        <v>0</v>
      </c>
      <c r="BI121" s="104">
        <f>IF(N121="nulová",J121,0)</f>
        <v>0</v>
      </c>
      <c r="BJ121" s="5" t="s">
        <v>76</v>
      </c>
      <c r="BK121" s="104">
        <f>ROUND(I121*H121,2)</f>
        <v>0</v>
      </c>
      <c r="BL121" s="5" t="s">
        <v>86</v>
      </c>
      <c r="BM121" s="103" t="s">
        <v>86</v>
      </c>
    </row>
    <row r="122" spans="1:47" s="15" customFormat="1" ht="146.25">
      <c r="A122" s="12"/>
      <c r="B122" s="13"/>
      <c r="C122" s="12"/>
      <c r="D122" s="105" t="s">
        <v>906</v>
      </c>
      <c r="E122" s="12"/>
      <c r="F122" s="106" t="s">
        <v>2911</v>
      </c>
      <c r="G122" s="12"/>
      <c r="H122" s="12"/>
      <c r="I122" s="12"/>
      <c r="J122" s="12"/>
      <c r="K122" s="12"/>
      <c r="L122" s="13"/>
      <c r="M122" s="107"/>
      <c r="N122" s="108"/>
      <c r="O122" s="100"/>
      <c r="P122" s="100"/>
      <c r="Q122" s="100"/>
      <c r="R122" s="100"/>
      <c r="S122" s="100"/>
      <c r="T122" s="109"/>
      <c r="U122" s="12"/>
      <c r="V122" s="12"/>
      <c r="W122" s="12"/>
      <c r="X122" s="12"/>
      <c r="Y122" s="12"/>
      <c r="Z122" s="12"/>
      <c r="AA122" s="12"/>
      <c r="AB122" s="12"/>
      <c r="AC122" s="12"/>
      <c r="AD122" s="12"/>
      <c r="AE122" s="12"/>
      <c r="AT122" s="5" t="s">
        <v>906</v>
      </c>
      <c r="AU122" s="5" t="s">
        <v>76</v>
      </c>
    </row>
    <row r="123" spans="1:65" s="15" customFormat="1" ht="55.5" customHeight="1">
      <c r="A123" s="12"/>
      <c r="B123" s="13"/>
      <c r="C123" s="92" t="s">
        <v>83</v>
      </c>
      <c r="D123" s="92" t="s">
        <v>178</v>
      </c>
      <c r="E123" s="93" t="s">
        <v>2116</v>
      </c>
      <c r="F123" s="94" t="s">
        <v>2117</v>
      </c>
      <c r="G123" s="95" t="s">
        <v>2113</v>
      </c>
      <c r="H123" s="96">
        <v>1</v>
      </c>
      <c r="I123" s="1">
        <v>0</v>
      </c>
      <c r="J123" s="97">
        <f>ROUND(I123*H123,2)</f>
        <v>0</v>
      </c>
      <c r="K123" s="94" t="s">
        <v>1898</v>
      </c>
      <c r="L123" s="13"/>
      <c r="M123" s="98" t="s">
        <v>1</v>
      </c>
      <c r="N123" s="99" t="s">
        <v>37</v>
      </c>
      <c r="O123" s="100"/>
      <c r="P123" s="101">
        <f>O123*H123</f>
        <v>0</v>
      </c>
      <c r="Q123" s="101">
        <v>0</v>
      </c>
      <c r="R123" s="101">
        <f>Q123*H123</f>
        <v>0</v>
      </c>
      <c r="S123" s="101">
        <v>0</v>
      </c>
      <c r="T123" s="102">
        <f>S123*H123</f>
        <v>0</v>
      </c>
      <c r="U123" s="12"/>
      <c r="V123" s="12"/>
      <c r="W123" s="12"/>
      <c r="X123" s="12"/>
      <c r="Y123" s="12"/>
      <c r="Z123" s="12"/>
      <c r="AA123" s="12"/>
      <c r="AB123" s="12"/>
      <c r="AC123" s="12"/>
      <c r="AD123" s="12"/>
      <c r="AE123" s="12"/>
      <c r="AR123" s="103" t="s">
        <v>86</v>
      </c>
      <c r="AT123" s="103" t="s">
        <v>178</v>
      </c>
      <c r="AU123" s="103" t="s">
        <v>76</v>
      </c>
      <c r="AY123" s="5" t="s">
        <v>176</v>
      </c>
      <c r="BE123" s="104">
        <f>IF(N123="základní",J123,0)</f>
        <v>0</v>
      </c>
      <c r="BF123" s="104">
        <f>IF(N123="snížená",J123,0)</f>
        <v>0</v>
      </c>
      <c r="BG123" s="104">
        <f>IF(N123="zákl. přenesená",J123,0)</f>
        <v>0</v>
      </c>
      <c r="BH123" s="104">
        <f>IF(N123="sníž. přenesená",J123,0)</f>
        <v>0</v>
      </c>
      <c r="BI123" s="104">
        <f>IF(N123="nulová",J123,0)</f>
        <v>0</v>
      </c>
      <c r="BJ123" s="5" t="s">
        <v>76</v>
      </c>
      <c r="BK123" s="104">
        <f>ROUND(I123*H123,2)</f>
        <v>0</v>
      </c>
      <c r="BL123" s="5" t="s">
        <v>86</v>
      </c>
      <c r="BM123" s="103" t="s">
        <v>92</v>
      </c>
    </row>
    <row r="124" spans="1:47" s="15" customFormat="1" ht="156">
      <c r="A124" s="12"/>
      <c r="B124" s="13"/>
      <c r="C124" s="12"/>
      <c r="D124" s="105" t="s">
        <v>906</v>
      </c>
      <c r="E124" s="12"/>
      <c r="F124" s="106" t="s">
        <v>2118</v>
      </c>
      <c r="G124" s="12"/>
      <c r="H124" s="12"/>
      <c r="I124" s="12"/>
      <c r="J124" s="12"/>
      <c r="K124" s="12"/>
      <c r="L124" s="13"/>
      <c r="M124" s="107"/>
      <c r="N124" s="108"/>
      <c r="O124" s="100"/>
      <c r="P124" s="100"/>
      <c r="Q124" s="100"/>
      <c r="R124" s="100"/>
      <c r="S124" s="100"/>
      <c r="T124" s="109"/>
      <c r="U124" s="12"/>
      <c r="V124" s="12"/>
      <c r="W124" s="12"/>
      <c r="X124" s="12"/>
      <c r="Y124" s="12"/>
      <c r="Z124" s="12"/>
      <c r="AA124" s="12"/>
      <c r="AB124" s="12"/>
      <c r="AC124" s="12"/>
      <c r="AD124" s="12"/>
      <c r="AE124" s="12"/>
      <c r="AT124" s="5" t="s">
        <v>906</v>
      </c>
      <c r="AU124" s="5" t="s">
        <v>76</v>
      </c>
    </row>
    <row r="125" spans="1:65" s="15" customFormat="1" ht="55.5" customHeight="1">
      <c r="A125" s="12"/>
      <c r="B125" s="13"/>
      <c r="C125" s="92" t="s">
        <v>86</v>
      </c>
      <c r="D125" s="92" t="s">
        <v>178</v>
      </c>
      <c r="E125" s="93" t="s">
        <v>2119</v>
      </c>
      <c r="F125" s="94" t="s">
        <v>2120</v>
      </c>
      <c r="G125" s="95" t="s">
        <v>2113</v>
      </c>
      <c r="H125" s="96">
        <v>17</v>
      </c>
      <c r="I125" s="1">
        <v>0</v>
      </c>
      <c r="J125" s="97">
        <f>ROUND(I125*H125,2)</f>
        <v>0</v>
      </c>
      <c r="K125" s="94" t="s">
        <v>1898</v>
      </c>
      <c r="L125" s="13"/>
      <c r="M125" s="98" t="s">
        <v>1</v>
      </c>
      <c r="N125" s="99" t="s">
        <v>37</v>
      </c>
      <c r="O125" s="100"/>
      <c r="P125" s="101">
        <f>O125*H125</f>
        <v>0</v>
      </c>
      <c r="Q125" s="101">
        <v>0</v>
      </c>
      <c r="R125" s="101">
        <f>Q125*H125</f>
        <v>0</v>
      </c>
      <c r="S125" s="101">
        <v>0</v>
      </c>
      <c r="T125" s="102">
        <f>S125*H125</f>
        <v>0</v>
      </c>
      <c r="U125" s="12"/>
      <c r="V125" s="12"/>
      <c r="W125" s="12"/>
      <c r="X125" s="12"/>
      <c r="Y125" s="12"/>
      <c r="Z125" s="12"/>
      <c r="AA125" s="12"/>
      <c r="AB125" s="12"/>
      <c r="AC125" s="12"/>
      <c r="AD125" s="12"/>
      <c r="AE125" s="12"/>
      <c r="AR125" s="103" t="s">
        <v>86</v>
      </c>
      <c r="AT125" s="103" t="s">
        <v>178</v>
      </c>
      <c r="AU125" s="103" t="s">
        <v>76</v>
      </c>
      <c r="AY125" s="5" t="s">
        <v>176</v>
      </c>
      <c r="BE125" s="104">
        <f>IF(N125="základní",J125,0)</f>
        <v>0</v>
      </c>
      <c r="BF125" s="104">
        <f>IF(N125="snížená",J125,0)</f>
        <v>0</v>
      </c>
      <c r="BG125" s="104">
        <f>IF(N125="zákl. přenesená",J125,0)</f>
        <v>0</v>
      </c>
      <c r="BH125" s="104">
        <f>IF(N125="sníž. přenesená",J125,0)</f>
        <v>0</v>
      </c>
      <c r="BI125" s="104">
        <f>IF(N125="nulová",J125,0)</f>
        <v>0</v>
      </c>
      <c r="BJ125" s="5" t="s">
        <v>76</v>
      </c>
      <c r="BK125" s="104">
        <f>ROUND(I125*H125,2)</f>
        <v>0</v>
      </c>
      <c r="BL125" s="5" t="s">
        <v>86</v>
      </c>
      <c r="BM125" s="103" t="s">
        <v>98</v>
      </c>
    </row>
    <row r="126" spans="1:47" s="15" customFormat="1" ht="117">
      <c r="A126" s="12"/>
      <c r="B126" s="13"/>
      <c r="C126" s="12"/>
      <c r="D126" s="105" t="s">
        <v>906</v>
      </c>
      <c r="E126" s="12"/>
      <c r="F126" s="106" t="s">
        <v>2912</v>
      </c>
      <c r="G126" s="12"/>
      <c r="H126" s="12"/>
      <c r="I126" s="12"/>
      <c r="J126" s="12"/>
      <c r="K126" s="12"/>
      <c r="L126" s="13"/>
      <c r="M126" s="107"/>
      <c r="N126" s="108"/>
      <c r="O126" s="100"/>
      <c r="P126" s="100"/>
      <c r="Q126" s="100"/>
      <c r="R126" s="100"/>
      <c r="S126" s="100"/>
      <c r="T126" s="109"/>
      <c r="U126" s="12"/>
      <c r="V126" s="12"/>
      <c r="W126" s="12"/>
      <c r="X126" s="12"/>
      <c r="Y126" s="12"/>
      <c r="Z126" s="12"/>
      <c r="AA126" s="12"/>
      <c r="AB126" s="12"/>
      <c r="AC126" s="12"/>
      <c r="AD126" s="12"/>
      <c r="AE126" s="12"/>
      <c r="AT126" s="5" t="s">
        <v>906</v>
      </c>
      <c r="AU126" s="5" t="s">
        <v>76</v>
      </c>
    </row>
    <row r="127" spans="1:65" s="15" customFormat="1" ht="55.5" customHeight="1">
      <c r="A127" s="12"/>
      <c r="B127" s="13"/>
      <c r="C127" s="92" t="s">
        <v>89</v>
      </c>
      <c r="D127" s="92" t="s">
        <v>178</v>
      </c>
      <c r="E127" s="93" t="s">
        <v>2121</v>
      </c>
      <c r="F127" s="94" t="s">
        <v>2122</v>
      </c>
      <c r="G127" s="95" t="s">
        <v>2113</v>
      </c>
      <c r="H127" s="96">
        <v>1</v>
      </c>
      <c r="I127" s="1">
        <v>0</v>
      </c>
      <c r="J127" s="97">
        <f>ROUND(I127*H127,2)</f>
        <v>0</v>
      </c>
      <c r="K127" s="94" t="s">
        <v>1898</v>
      </c>
      <c r="L127" s="13"/>
      <c r="M127" s="98" t="s">
        <v>1</v>
      </c>
      <c r="N127" s="99" t="s">
        <v>37</v>
      </c>
      <c r="O127" s="100"/>
      <c r="P127" s="101">
        <f>O127*H127</f>
        <v>0</v>
      </c>
      <c r="Q127" s="101">
        <v>0</v>
      </c>
      <c r="R127" s="101">
        <f>Q127*H127</f>
        <v>0</v>
      </c>
      <c r="S127" s="101">
        <v>0</v>
      </c>
      <c r="T127" s="102">
        <f>S127*H127</f>
        <v>0</v>
      </c>
      <c r="U127" s="12"/>
      <c r="V127" s="12"/>
      <c r="W127" s="12"/>
      <c r="X127" s="12"/>
      <c r="Y127" s="12"/>
      <c r="Z127" s="12"/>
      <c r="AA127" s="12"/>
      <c r="AB127" s="12"/>
      <c r="AC127" s="12"/>
      <c r="AD127" s="12"/>
      <c r="AE127" s="12"/>
      <c r="AR127" s="103" t="s">
        <v>86</v>
      </c>
      <c r="AT127" s="103" t="s">
        <v>178</v>
      </c>
      <c r="AU127" s="103" t="s">
        <v>76</v>
      </c>
      <c r="AY127" s="5" t="s">
        <v>176</v>
      </c>
      <c r="BE127" s="104">
        <f>IF(N127="základní",J127,0)</f>
        <v>0</v>
      </c>
      <c r="BF127" s="104">
        <f>IF(N127="snížená",J127,0)</f>
        <v>0</v>
      </c>
      <c r="BG127" s="104">
        <f>IF(N127="zákl. přenesená",J127,0)</f>
        <v>0</v>
      </c>
      <c r="BH127" s="104">
        <f>IF(N127="sníž. přenesená",J127,0)</f>
        <v>0</v>
      </c>
      <c r="BI127" s="104">
        <f>IF(N127="nulová",J127,0)</f>
        <v>0</v>
      </c>
      <c r="BJ127" s="5" t="s">
        <v>76</v>
      </c>
      <c r="BK127" s="104">
        <f>ROUND(I127*H127,2)</f>
        <v>0</v>
      </c>
      <c r="BL127" s="5" t="s">
        <v>86</v>
      </c>
      <c r="BM127" s="103" t="s">
        <v>129</v>
      </c>
    </row>
    <row r="128" spans="1:47" s="15" customFormat="1" ht="117">
      <c r="A128" s="12"/>
      <c r="B128" s="13"/>
      <c r="C128" s="12"/>
      <c r="D128" s="105" t="s">
        <v>906</v>
      </c>
      <c r="E128" s="12"/>
      <c r="F128" s="106" t="s">
        <v>2913</v>
      </c>
      <c r="G128" s="12"/>
      <c r="H128" s="12"/>
      <c r="I128" s="12"/>
      <c r="J128" s="12"/>
      <c r="K128" s="12"/>
      <c r="L128" s="13"/>
      <c r="M128" s="107"/>
      <c r="N128" s="108"/>
      <c r="O128" s="100"/>
      <c r="P128" s="100"/>
      <c r="Q128" s="100"/>
      <c r="R128" s="100"/>
      <c r="S128" s="100"/>
      <c r="T128" s="109"/>
      <c r="U128" s="12"/>
      <c r="V128" s="12"/>
      <c r="W128" s="12"/>
      <c r="X128" s="12"/>
      <c r="Y128" s="12"/>
      <c r="Z128" s="12"/>
      <c r="AA128" s="12"/>
      <c r="AB128" s="12"/>
      <c r="AC128" s="12"/>
      <c r="AD128" s="12"/>
      <c r="AE128" s="12"/>
      <c r="AT128" s="5" t="s">
        <v>906</v>
      </c>
      <c r="AU128" s="5" t="s">
        <v>76</v>
      </c>
    </row>
    <row r="129" spans="1:65" s="15" customFormat="1" ht="76.5" customHeight="1">
      <c r="A129" s="12"/>
      <c r="B129" s="13"/>
      <c r="C129" s="92" t="s">
        <v>92</v>
      </c>
      <c r="D129" s="92" t="s">
        <v>178</v>
      </c>
      <c r="E129" s="93" t="s">
        <v>2123</v>
      </c>
      <c r="F129" s="94" t="s">
        <v>2124</v>
      </c>
      <c r="G129" s="95" t="s">
        <v>2113</v>
      </c>
      <c r="H129" s="96">
        <v>4</v>
      </c>
      <c r="I129" s="1">
        <v>0</v>
      </c>
      <c r="J129" s="97">
        <f>ROUND(I129*H129,2)</f>
        <v>0</v>
      </c>
      <c r="K129" s="94" t="s">
        <v>1898</v>
      </c>
      <c r="L129" s="13"/>
      <c r="M129" s="98" t="s">
        <v>1</v>
      </c>
      <c r="N129" s="99" t="s">
        <v>37</v>
      </c>
      <c r="O129" s="100"/>
      <c r="P129" s="101">
        <f>O129*H129</f>
        <v>0</v>
      </c>
      <c r="Q129" s="101">
        <v>0</v>
      </c>
      <c r="R129" s="101">
        <f>Q129*H129</f>
        <v>0</v>
      </c>
      <c r="S129" s="101">
        <v>0</v>
      </c>
      <c r="T129" s="102">
        <f>S129*H129</f>
        <v>0</v>
      </c>
      <c r="U129" s="12"/>
      <c r="V129" s="12"/>
      <c r="W129" s="12"/>
      <c r="X129" s="12"/>
      <c r="Y129" s="12"/>
      <c r="Z129" s="12"/>
      <c r="AA129" s="12"/>
      <c r="AB129" s="12"/>
      <c r="AC129" s="12"/>
      <c r="AD129" s="12"/>
      <c r="AE129" s="12"/>
      <c r="AR129" s="103" t="s">
        <v>86</v>
      </c>
      <c r="AT129" s="103" t="s">
        <v>178</v>
      </c>
      <c r="AU129" s="103" t="s">
        <v>76</v>
      </c>
      <c r="AY129" s="5" t="s">
        <v>176</v>
      </c>
      <c r="BE129" s="104">
        <f>IF(N129="základní",J129,0)</f>
        <v>0</v>
      </c>
      <c r="BF129" s="104">
        <f>IF(N129="snížená",J129,0)</f>
        <v>0</v>
      </c>
      <c r="BG129" s="104">
        <f>IF(N129="zákl. přenesená",J129,0)</f>
        <v>0</v>
      </c>
      <c r="BH129" s="104">
        <f>IF(N129="sníž. přenesená",J129,0)</f>
        <v>0</v>
      </c>
      <c r="BI129" s="104">
        <f>IF(N129="nulová",J129,0)</f>
        <v>0</v>
      </c>
      <c r="BJ129" s="5" t="s">
        <v>76</v>
      </c>
      <c r="BK129" s="104">
        <f>ROUND(I129*H129,2)</f>
        <v>0</v>
      </c>
      <c r="BL129" s="5" t="s">
        <v>86</v>
      </c>
      <c r="BM129" s="103" t="s">
        <v>211</v>
      </c>
    </row>
    <row r="130" spans="1:65" s="15" customFormat="1" ht="76.5" customHeight="1">
      <c r="A130" s="12"/>
      <c r="B130" s="13"/>
      <c r="C130" s="92" t="s">
        <v>95</v>
      </c>
      <c r="D130" s="92" t="s">
        <v>178</v>
      </c>
      <c r="E130" s="93" t="s">
        <v>2125</v>
      </c>
      <c r="F130" s="94" t="s">
        <v>2126</v>
      </c>
      <c r="G130" s="95" t="s">
        <v>2113</v>
      </c>
      <c r="H130" s="96">
        <v>2</v>
      </c>
      <c r="I130" s="1">
        <v>0</v>
      </c>
      <c r="J130" s="97">
        <f>ROUND(I130*H130,2)</f>
        <v>0</v>
      </c>
      <c r="K130" s="94" t="s">
        <v>1898</v>
      </c>
      <c r="L130" s="13"/>
      <c r="M130" s="98" t="s">
        <v>1</v>
      </c>
      <c r="N130" s="99" t="s">
        <v>37</v>
      </c>
      <c r="O130" s="100"/>
      <c r="P130" s="101">
        <f>O130*H130</f>
        <v>0</v>
      </c>
      <c r="Q130" s="101">
        <v>0</v>
      </c>
      <c r="R130" s="101">
        <f>Q130*H130</f>
        <v>0</v>
      </c>
      <c r="S130" s="101">
        <v>0</v>
      </c>
      <c r="T130" s="102">
        <f>S130*H130</f>
        <v>0</v>
      </c>
      <c r="U130" s="12"/>
      <c r="V130" s="12"/>
      <c r="W130" s="12"/>
      <c r="X130" s="12"/>
      <c r="Y130" s="12"/>
      <c r="Z130" s="12"/>
      <c r="AA130" s="12"/>
      <c r="AB130" s="12"/>
      <c r="AC130" s="12"/>
      <c r="AD130" s="12"/>
      <c r="AE130" s="12"/>
      <c r="AR130" s="103" t="s">
        <v>86</v>
      </c>
      <c r="AT130" s="103" t="s">
        <v>178</v>
      </c>
      <c r="AU130" s="103" t="s">
        <v>76</v>
      </c>
      <c r="AY130" s="5" t="s">
        <v>176</v>
      </c>
      <c r="BE130" s="104">
        <f>IF(N130="základní",J130,0)</f>
        <v>0</v>
      </c>
      <c r="BF130" s="104">
        <f>IF(N130="snížená",J130,0)</f>
        <v>0</v>
      </c>
      <c r="BG130" s="104">
        <f>IF(N130="zákl. přenesená",J130,0)</f>
        <v>0</v>
      </c>
      <c r="BH130" s="104">
        <f>IF(N130="sníž. přenesená",J130,0)</f>
        <v>0</v>
      </c>
      <c r="BI130" s="104">
        <f>IF(N130="nulová",J130,0)</f>
        <v>0</v>
      </c>
      <c r="BJ130" s="5" t="s">
        <v>76</v>
      </c>
      <c r="BK130" s="104">
        <f>ROUND(I130*H130,2)</f>
        <v>0</v>
      </c>
      <c r="BL130" s="5" t="s">
        <v>86</v>
      </c>
      <c r="BM130" s="103" t="s">
        <v>222</v>
      </c>
    </row>
    <row r="131" spans="1:65" s="15" customFormat="1" ht="62.85" customHeight="1">
      <c r="A131" s="12"/>
      <c r="B131" s="13"/>
      <c r="C131" s="92" t="s">
        <v>98</v>
      </c>
      <c r="D131" s="92" t="s">
        <v>178</v>
      </c>
      <c r="E131" s="93" t="s">
        <v>2127</v>
      </c>
      <c r="F131" s="94" t="s">
        <v>2128</v>
      </c>
      <c r="G131" s="95" t="s">
        <v>2113</v>
      </c>
      <c r="H131" s="96">
        <v>4</v>
      </c>
      <c r="I131" s="1">
        <v>0</v>
      </c>
      <c r="J131" s="97">
        <f>ROUND(I131*H131,2)</f>
        <v>0</v>
      </c>
      <c r="K131" s="94" t="s">
        <v>1898</v>
      </c>
      <c r="L131" s="13"/>
      <c r="M131" s="98" t="s">
        <v>1</v>
      </c>
      <c r="N131" s="99" t="s">
        <v>37</v>
      </c>
      <c r="O131" s="100"/>
      <c r="P131" s="101">
        <f>O131*H131</f>
        <v>0</v>
      </c>
      <c r="Q131" s="101">
        <v>0</v>
      </c>
      <c r="R131" s="101">
        <f>Q131*H131</f>
        <v>0</v>
      </c>
      <c r="S131" s="101">
        <v>0</v>
      </c>
      <c r="T131" s="102">
        <f>S131*H131</f>
        <v>0</v>
      </c>
      <c r="U131" s="12"/>
      <c r="V131" s="12"/>
      <c r="W131" s="12"/>
      <c r="X131" s="12"/>
      <c r="Y131" s="12"/>
      <c r="Z131" s="12"/>
      <c r="AA131" s="12"/>
      <c r="AB131" s="12"/>
      <c r="AC131" s="12"/>
      <c r="AD131" s="12"/>
      <c r="AE131" s="12"/>
      <c r="AR131" s="103" t="s">
        <v>86</v>
      </c>
      <c r="AT131" s="103" t="s">
        <v>178</v>
      </c>
      <c r="AU131" s="103" t="s">
        <v>76</v>
      </c>
      <c r="AY131" s="5" t="s">
        <v>176</v>
      </c>
      <c r="BE131" s="104">
        <f>IF(N131="základní",J131,0)</f>
        <v>0</v>
      </c>
      <c r="BF131" s="104">
        <f>IF(N131="snížená",J131,0)</f>
        <v>0</v>
      </c>
      <c r="BG131" s="104">
        <f>IF(N131="zákl. přenesená",J131,0)</f>
        <v>0</v>
      </c>
      <c r="BH131" s="104">
        <f>IF(N131="sníž. přenesená",J131,0)</f>
        <v>0</v>
      </c>
      <c r="BI131" s="104">
        <f>IF(N131="nulová",J131,0)</f>
        <v>0</v>
      </c>
      <c r="BJ131" s="5" t="s">
        <v>76</v>
      </c>
      <c r="BK131" s="104">
        <f>ROUND(I131*H131,2)</f>
        <v>0</v>
      </c>
      <c r="BL131" s="5" t="s">
        <v>86</v>
      </c>
      <c r="BM131" s="103" t="s">
        <v>230</v>
      </c>
    </row>
    <row r="132" spans="1:65" s="15" customFormat="1" ht="66.75" customHeight="1">
      <c r="A132" s="12"/>
      <c r="B132" s="13"/>
      <c r="C132" s="92" t="s">
        <v>126</v>
      </c>
      <c r="D132" s="92" t="s">
        <v>178</v>
      </c>
      <c r="E132" s="93" t="s">
        <v>2129</v>
      </c>
      <c r="F132" s="94" t="s">
        <v>2130</v>
      </c>
      <c r="G132" s="95" t="s">
        <v>2113</v>
      </c>
      <c r="H132" s="96">
        <v>1</v>
      </c>
      <c r="I132" s="1">
        <v>0</v>
      </c>
      <c r="J132" s="97">
        <f>ROUND(I132*H132,2)</f>
        <v>0</v>
      </c>
      <c r="K132" s="94" t="s">
        <v>1898</v>
      </c>
      <c r="L132" s="13"/>
      <c r="M132" s="98" t="s">
        <v>1</v>
      </c>
      <c r="N132" s="99" t="s">
        <v>37</v>
      </c>
      <c r="O132" s="100"/>
      <c r="P132" s="101">
        <f>O132*H132</f>
        <v>0</v>
      </c>
      <c r="Q132" s="101">
        <v>0</v>
      </c>
      <c r="R132" s="101">
        <f>Q132*H132</f>
        <v>0</v>
      </c>
      <c r="S132" s="101">
        <v>0</v>
      </c>
      <c r="T132" s="102">
        <f>S132*H132</f>
        <v>0</v>
      </c>
      <c r="U132" s="12"/>
      <c r="V132" s="12"/>
      <c r="W132" s="12"/>
      <c r="X132" s="12"/>
      <c r="Y132" s="12"/>
      <c r="Z132" s="12"/>
      <c r="AA132" s="12"/>
      <c r="AB132" s="12"/>
      <c r="AC132" s="12"/>
      <c r="AD132" s="12"/>
      <c r="AE132" s="12"/>
      <c r="AR132" s="103" t="s">
        <v>86</v>
      </c>
      <c r="AT132" s="103" t="s">
        <v>178</v>
      </c>
      <c r="AU132" s="103" t="s">
        <v>76</v>
      </c>
      <c r="AY132" s="5" t="s">
        <v>176</v>
      </c>
      <c r="BE132" s="104">
        <f>IF(N132="základní",J132,0)</f>
        <v>0</v>
      </c>
      <c r="BF132" s="104">
        <f>IF(N132="snížená",J132,0)</f>
        <v>0</v>
      </c>
      <c r="BG132" s="104">
        <f>IF(N132="zákl. přenesená",J132,0)</f>
        <v>0</v>
      </c>
      <c r="BH132" s="104">
        <f>IF(N132="sníž. přenesená",J132,0)</f>
        <v>0</v>
      </c>
      <c r="BI132" s="104">
        <f>IF(N132="nulová",J132,0)</f>
        <v>0</v>
      </c>
      <c r="BJ132" s="5" t="s">
        <v>76</v>
      </c>
      <c r="BK132" s="104">
        <f>ROUND(I132*H132,2)</f>
        <v>0</v>
      </c>
      <c r="BL132" s="5" t="s">
        <v>86</v>
      </c>
      <c r="BM132" s="103" t="s">
        <v>245</v>
      </c>
    </row>
    <row r="133" spans="1:47" s="15" customFormat="1" ht="87.75">
      <c r="A133" s="12"/>
      <c r="B133" s="13"/>
      <c r="C133" s="12"/>
      <c r="D133" s="105" t="s">
        <v>906</v>
      </c>
      <c r="E133" s="12"/>
      <c r="F133" s="106" t="s">
        <v>2914</v>
      </c>
      <c r="G133" s="12"/>
      <c r="H133" s="12"/>
      <c r="I133" s="12"/>
      <c r="J133" s="12"/>
      <c r="K133" s="12"/>
      <c r="L133" s="13"/>
      <c r="M133" s="107"/>
      <c r="N133" s="108"/>
      <c r="O133" s="100"/>
      <c r="P133" s="100"/>
      <c r="Q133" s="100"/>
      <c r="R133" s="100"/>
      <c r="S133" s="100"/>
      <c r="T133" s="109"/>
      <c r="U133" s="12"/>
      <c r="V133" s="12"/>
      <c r="W133" s="12"/>
      <c r="X133" s="12"/>
      <c r="Y133" s="12"/>
      <c r="Z133" s="12"/>
      <c r="AA133" s="12"/>
      <c r="AB133" s="12"/>
      <c r="AC133" s="12"/>
      <c r="AD133" s="12"/>
      <c r="AE133" s="12"/>
      <c r="AT133" s="5" t="s">
        <v>906</v>
      </c>
      <c r="AU133" s="5" t="s">
        <v>76</v>
      </c>
    </row>
    <row r="134" spans="1:65" s="15" customFormat="1" ht="66.75" customHeight="1">
      <c r="A134" s="12"/>
      <c r="B134" s="13"/>
      <c r="C134" s="92" t="s">
        <v>129</v>
      </c>
      <c r="D134" s="92" t="s">
        <v>178</v>
      </c>
      <c r="E134" s="93" t="s">
        <v>2131</v>
      </c>
      <c r="F134" s="94" t="s">
        <v>2130</v>
      </c>
      <c r="G134" s="95" t="s">
        <v>2113</v>
      </c>
      <c r="H134" s="96">
        <v>1</v>
      </c>
      <c r="I134" s="1">
        <v>0</v>
      </c>
      <c r="J134" s="97">
        <f>ROUND(I134*H134,2)</f>
        <v>0</v>
      </c>
      <c r="K134" s="94" t="s">
        <v>1898</v>
      </c>
      <c r="L134" s="13"/>
      <c r="M134" s="98" t="s">
        <v>1</v>
      </c>
      <c r="N134" s="99" t="s">
        <v>37</v>
      </c>
      <c r="O134" s="100"/>
      <c r="P134" s="101">
        <f>O134*H134</f>
        <v>0</v>
      </c>
      <c r="Q134" s="101">
        <v>0</v>
      </c>
      <c r="R134" s="101">
        <f>Q134*H134</f>
        <v>0</v>
      </c>
      <c r="S134" s="101">
        <v>0</v>
      </c>
      <c r="T134" s="102">
        <f>S134*H134</f>
        <v>0</v>
      </c>
      <c r="U134" s="12"/>
      <c r="V134" s="12"/>
      <c r="W134" s="12"/>
      <c r="X134" s="12"/>
      <c r="Y134" s="12"/>
      <c r="Z134" s="12"/>
      <c r="AA134" s="12"/>
      <c r="AB134" s="12"/>
      <c r="AC134" s="12"/>
      <c r="AD134" s="12"/>
      <c r="AE134" s="12"/>
      <c r="AR134" s="103" t="s">
        <v>86</v>
      </c>
      <c r="AT134" s="103" t="s">
        <v>178</v>
      </c>
      <c r="AU134" s="103" t="s">
        <v>76</v>
      </c>
      <c r="AY134" s="5" t="s">
        <v>176</v>
      </c>
      <c r="BE134" s="104">
        <f>IF(N134="základní",J134,0)</f>
        <v>0</v>
      </c>
      <c r="BF134" s="104">
        <f>IF(N134="snížená",J134,0)</f>
        <v>0</v>
      </c>
      <c r="BG134" s="104">
        <f>IF(N134="zákl. přenesená",J134,0)</f>
        <v>0</v>
      </c>
      <c r="BH134" s="104">
        <f>IF(N134="sníž. přenesená",J134,0)</f>
        <v>0</v>
      </c>
      <c r="BI134" s="104">
        <f>IF(N134="nulová",J134,0)</f>
        <v>0</v>
      </c>
      <c r="BJ134" s="5" t="s">
        <v>76</v>
      </c>
      <c r="BK134" s="104">
        <f>ROUND(I134*H134,2)</f>
        <v>0</v>
      </c>
      <c r="BL134" s="5" t="s">
        <v>86</v>
      </c>
      <c r="BM134" s="103" t="s">
        <v>252</v>
      </c>
    </row>
    <row r="135" spans="1:47" s="15" customFormat="1" ht="78">
      <c r="A135" s="12"/>
      <c r="B135" s="13"/>
      <c r="C135" s="12"/>
      <c r="D135" s="105" t="s">
        <v>906</v>
      </c>
      <c r="E135" s="12"/>
      <c r="F135" s="106" t="s">
        <v>2915</v>
      </c>
      <c r="G135" s="12"/>
      <c r="H135" s="12"/>
      <c r="I135" s="12"/>
      <c r="J135" s="12"/>
      <c r="K135" s="12"/>
      <c r="L135" s="13"/>
      <c r="M135" s="107"/>
      <c r="N135" s="108"/>
      <c r="O135" s="100"/>
      <c r="P135" s="100"/>
      <c r="Q135" s="100"/>
      <c r="R135" s="100"/>
      <c r="S135" s="100"/>
      <c r="T135" s="109"/>
      <c r="U135" s="12"/>
      <c r="V135" s="12"/>
      <c r="W135" s="12"/>
      <c r="X135" s="12"/>
      <c r="Y135" s="12"/>
      <c r="Z135" s="12"/>
      <c r="AA135" s="12"/>
      <c r="AB135" s="12"/>
      <c r="AC135" s="12"/>
      <c r="AD135" s="12"/>
      <c r="AE135" s="12"/>
      <c r="AT135" s="5" t="s">
        <v>906</v>
      </c>
      <c r="AU135" s="5" t="s">
        <v>76</v>
      </c>
    </row>
    <row r="136" spans="1:65" s="15" customFormat="1" ht="76.5" customHeight="1">
      <c r="A136" s="12"/>
      <c r="B136" s="13"/>
      <c r="C136" s="92" t="s">
        <v>256</v>
      </c>
      <c r="D136" s="92" t="s">
        <v>178</v>
      </c>
      <c r="E136" s="93" t="s">
        <v>2132</v>
      </c>
      <c r="F136" s="94" t="s">
        <v>2133</v>
      </c>
      <c r="G136" s="95" t="s">
        <v>2113</v>
      </c>
      <c r="H136" s="96">
        <v>2</v>
      </c>
      <c r="I136" s="1">
        <v>0</v>
      </c>
      <c r="J136" s="97">
        <f>ROUND(I136*H136,2)</f>
        <v>0</v>
      </c>
      <c r="K136" s="94" t="s">
        <v>1898</v>
      </c>
      <c r="L136" s="13"/>
      <c r="M136" s="98" t="s">
        <v>1</v>
      </c>
      <c r="N136" s="99" t="s">
        <v>37</v>
      </c>
      <c r="O136" s="100"/>
      <c r="P136" s="101">
        <f>O136*H136</f>
        <v>0</v>
      </c>
      <c r="Q136" s="101">
        <v>0</v>
      </c>
      <c r="R136" s="101">
        <f>Q136*H136</f>
        <v>0</v>
      </c>
      <c r="S136" s="101">
        <v>0</v>
      </c>
      <c r="T136" s="102">
        <f>S136*H136</f>
        <v>0</v>
      </c>
      <c r="U136" s="12"/>
      <c r="V136" s="12"/>
      <c r="W136" s="12"/>
      <c r="X136" s="12"/>
      <c r="Y136" s="12"/>
      <c r="Z136" s="12"/>
      <c r="AA136" s="12"/>
      <c r="AB136" s="12"/>
      <c r="AC136" s="12"/>
      <c r="AD136" s="12"/>
      <c r="AE136" s="12"/>
      <c r="AR136" s="103" t="s">
        <v>86</v>
      </c>
      <c r="AT136" s="103" t="s">
        <v>178</v>
      </c>
      <c r="AU136" s="103" t="s">
        <v>76</v>
      </c>
      <c r="AY136" s="5" t="s">
        <v>176</v>
      </c>
      <c r="BE136" s="104">
        <f>IF(N136="základní",J136,0)</f>
        <v>0</v>
      </c>
      <c r="BF136" s="104">
        <f>IF(N136="snížená",J136,0)</f>
        <v>0</v>
      </c>
      <c r="BG136" s="104">
        <f>IF(N136="zákl. přenesená",J136,0)</f>
        <v>0</v>
      </c>
      <c r="BH136" s="104">
        <f>IF(N136="sníž. přenesená",J136,0)</f>
        <v>0</v>
      </c>
      <c r="BI136" s="104">
        <f>IF(N136="nulová",J136,0)</f>
        <v>0</v>
      </c>
      <c r="BJ136" s="5" t="s">
        <v>76</v>
      </c>
      <c r="BK136" s="104">
        <f>ROUND(I136*H136,2)</f>
        <v>0</v>
      </c>
      <c r="BL136" s="5" t="s">
        <v>86</v>
      </c>
      <c r="BM136" s="103" t="s">
        <v>260</v>
      </c>
    </row>
    <row r="137" spans="1:47" s="15" customFormat="1" ht="117">
      <c r="A137" s="12"/>
      <c r="B137" s="13"/>
      <c r="C137" s="12"/>
      <c r="D137" s="105" t="s">
        <v>906</v>
      </c>
      <c r="E137" s="12"/>
      <c r="F137" s="106" t="s">
        <v>2916</v>
      </c>
      <c r="G137" s="12"/>
      <c r="H137" s="12"/>
      <c r="I137" s="12"/>
      <c r="J137" s="12"/>
      <c r="K137" s="12"/>
      <c r="L137" s="13"/>
      <c r="M137" s="107"/>
      <c r="N137" s="108"/>
      <c r="O137" s="100"/>
      <c r="P137" s="100"/>
      <c r="Q137" s="100"/>
      <c r="R137" s="100"/>
      <c r="S137" s="100"/>
      <c r="T137" s="109"/>
      <c r="U137" s="12"/>
      <c r="V137" s="12"/>
      <c r="W137" s="12"/>
      <c r="X137" s="12"/>
      <c r="Y137" s="12"/>
      <c r="Z137" s="12"/>
      <c r="AA137" s="12"/>
      <c r="AB137" s="12"/>
      <c r="AC137" s="12"/>
      <c r="AD137" s="12"/>
      <c r="AE137" s="12"/>
      <c r="AT137" s="5" t="s">
        <v>906</v>
      </c>
      <c r="AU137" s="5" t="s">
        <v>76</v>
      </c>
    </row>
    <row r="138" spans="1:65" s="15" customFormat="1" ht="48.95" customHeight="1">
      <c r="A138" s="12"/>
      <c r="B138" s="13"/>
      <c r="C138" s="92" t="s">
        <v>211</v>
      </c>
      <c r="D138" s="92" t="s">
        <v>178</v>
      </c>
      <c r="E138" s="93" t="s">
        <v>2134</v>
      </c>
      <c r="F138" s="94" t="s">
        <v>2135</v>
      </c>
      <c r="G138" s="95" t="s">
        <v>2113</v>
      </c>
      <c r="H138" s="96">
        <v>1</v>
      </c>
      <c r="I138" s="1">
        <v>0</v>
      </c>
      <c r="J138" s="97">
        <f>ROUND(I138*H138,2)</f>
        <v>0</v>
      </c>
      <c r="K138" s="94" t="s">
        <v>1898</v>
      </c>
      <c r="L138" s="13"/>
      <c r="M138" s="98" t="s">
        <v>1</v>
      </c>
      <c r="N138" s="99" t="s">
        <v>37</v>
      </c>
      <c r="O138" s="100"/>
      <c r="P138" s="101">
        <f>O138*H138</f>
        <v>0</v>
      </c>
      <c r="Q138" s="101">
        <v>0</v>
      </c>
      <c r="R138" s="101">
        <f>Q138*H138</f>
        <v>0</v>
      </c>
      <c r="S138" s="101">
        <v>0</v>
      </c>
      <c r="T138" s="102">
        <f>S138*H138</f>
        <v>0</v>
      </c>
      <c r="U138" s="12"/>
      <c r="V138" s="12"/>
      <c r="W138" s="12"/>
      <c r="X138" s="12"/>
      <c r="Y138" s="12"/>
      <c r="Z138" s="12"/>
      <c r="AA138" s="12"/>
      <c r="AB138" s="12"/>
      <c r="AC138" s="12"/>
      <c r="AD138" s="12"/>
      <c r="AE138" s="12"/>
      <c r="AR138" s="103" t="s">
        <v>86</v>
      </c>
      <c r="AT138" s="103" t="s">
        <v>178</v>
      </c>
      <c r="AU138" s="103" t="s">
        <v>76</v>
      </c>
      <c r="AY138" s="5" t="s">
        <v>176</v>
      </c>
      <c r="BE138" s="104">
        <f>IF(N138="základní",J138,0)</f>
        <v>0</v>
      </c>
      <c r="BF138" s="104">
        <f>IF(N138="snížená",J138,0)</f>
        <v>0</v>
      </c>
      <c r="BG138" s="104">
        <f>IF(N138="zákl. přenesená",J138,0)</f>
        <v>0</v>
      </c>
      <c r="BH138" s="104">
        <f>IF(N138="sníž. přenesená",J138,0)</f>
        <v>0</v>
      </c>
      <c r="BI138" s="104">
        <f>IF(N138="nulová",J138,0)</f>
        <v>0</v>
      </c>
      <c r="BJ138" s="5" t="s">
        <v>76</v>
      </c>
      <c r="BK138" s="104">
        <f>ROUND(I138*H138,2)</f>
        <v>0</v>
      </c>
      <c r="BL138" s="5" t="s">
        <v>86</v>
      </c>
      <c r="BM138" s="103" t="s">
        <v>268</v>
      </c>
    </row>
    <row r="139" spans="1:65" s="15" customFormat="1" ht="44.25" customHeight="1">
      <c r="A139" s="12"/>
      <c r="B139" s="13"/>
      <c r="C139" s="92" t="s">
        <v>264</v>
      </c>
      <c r="D139" s="92" t="s">
        <v>178</v>
      </c>
      <c r="E139" s="93" t="s">
        <v>2136</v>
      </c>
      <c r="F139" s="94" t="s">
        <v>2137</v>
      </c>
      <c r="G139" s="95" t="s">
        <v>2113</v>
      </c>
      <c r="H139" s="96">
        <v>2</v>
      </c>
      <c r="I139" s="1">
        <v>0</v>
      </c>
      <c r="J139" s="97">
        <f>ROUND(I139*H139,2)</f>
        <v>0</v>
      </c>
      <c r="K139" s="94" t="s">
        <v>1898</v>
      </c>
      <c r="L139" s="13"/>
      <c r="M139" s="98" t="s">
        <v>1</v>
      </c>
      <c r="N139" s="99" t="s">
        <v>37</v>
      </c>
      <c r="O139" s="100"/>
      <c r="P139" s="101">
        <f>O139*H139</f>
        <v>0</v>
      </c>
      <c r="Q139" s="101">
        <v>0</v>
      </c>
      <c r="R139" s="101">
        <f>Q139*H139</f>
        <v>0</v>
      </c>
      <c r="S139" s="101">
        <v>0</v>
      </c>
      <c r="T139" s="102">
        <f>S139*H139</f>
        <v>0</v>
      </c>
      <c r="U139" s="12"/>
      <c r="V139" s="12"/>
      <c r="W139" s="12"/>
      <c r="X139" s="12"/>
      <c r="Y139" s="12"/>
      <c r="Z139" s="12"/>
      <c r="AA139" s="12"/>
      <c r="AB139" s="12"/>
      <c r="AC139" s="12"/>
      <c r="AD139" s="12"/>
      <c r="AE139" s="12"/>
      <c r="AR139" s="103" t="s">
        <v>86</v>
      </c>
      <c r="AT139" s="103" t="s">
        <v>178</v>
      </c>
      <c r="AU139" s="103" t="s">
        <v>76</v>
      </c>
      <c r="AY139" s="5" t="s">
        <v>176</v>
      </c>
      <c r="BE139" s="104">
        <f>IF(N139="základní",J139,0)</f>
        <v>0</v>
      </c>
      <c r="BF139" s="104">
        <f>IF(N139="snížená",J139,0)</f>
        <v>0</v>
      </c>
      <c r="BG139" s="104">
        <f>IF(N139="zákl. přenesená",J139,0)</f>
        <v>0</v>
      </c>
      <c r="BH139" s="104">
        <f>IF(N139="sníž. přenesená",J139,0)</f>
        <v>0</v>
      </c>
      <c r="BI139" s="104">
        <f>IF(N139="nulová",J139,0)</f>
        <v>0</v>
      </c>
      <c r="BJ139" s="5" t="s">
        <v>76</v>
      </c>
      <c r="BK139" s="104">
        <f>ROUND(I139*H139,2)</f>
        <v>0</v>
      </c>
      <c r="BL139" s="5" t="s">
        <v>86</v>
      </c>
      <c r="BM139" s="103" t="s">
        <v>272</v>
      </c>
    </row>
    <row r="140" spans="1:65" s="15" customFormat="1" ht="55.5" customHeight="1">
      <c r="A140" s="12"/>
      <c r="B140" s="13"/>
      <c r="C140" s="92" t="s">
        <v>222</v>
      </c>
      <c r="D140" s="92" t="s">
        <v>178</v>
      </c>
      <c r="E140" s="93" t="s">
        <v>2138</v>
      </c>
      <c r="F140" s="94" t="s">
        <v>2139</v>
      </c>
      <c r="G140" s="95" t="s">
        <v>2113</v>
      </c>
      <c r="H140" s="96">
        <v>2</v>
      </c>
      <c r="I140" s="1">
        <v>0</v>
      </c>
      <c r="J140" s="97">
        <f>ROUND(I140*H140,2)</f>
        <v>0</v>
      </c>
      <c r="K140" s="94" t="s">
        <v>1898</v>
      </c>
      <c r="L140" s="13"/>
      <c r="M140" s="98" t="s">
        <v>1</v>
      </c>
      <c r="N140" s="99" t="s">
        <v>37</v>
      </c>
      <c r="O140" s="100"/>
      <c r="P140" s="101">
        <f>O140*H140</f>
        <v>0</v>
      </c>
      <c r="Q140" s="101">
        <v>0</v>
      </c>
      <c r="R140" s="101">
        <f>Q140*H140</f>
        <v>0</v>
      </c>
      <c r="S140" s="101">
        <v>0</v>
      </c>
      <c r="T140" s="102">
        <f>S140*H140</f>
        <v>0</v>
      </c>
      <c r="U140" s="12"/>
      <c r="V140" s="12"/>
      <c r="W140" s="12"/>
      <c r="X140" s="12"/>
      <c r="Y140" s="12"/>
      <c r="Z140" s="12"/>
      <c r="AA140" s="12"/>
      <c r="AB140" s="12"/>
      <c r="AC140" s="12"/>
      <c r="AD140" s="12"/>
      <c r="AE140" s="12"/>
      <c r="AR140" s="103" t="s">
        <v>86</v>
      </c>
      <c r="AT140" s="103" t="s">
        <v>178</v>
      </c>
      <c r="AU140" s="103" t="s">
        <v>76</v>
      </c>
      <c r="AY140" s="5" t="s">
        <v>176</v>
      </c>
      <c r="BE140" s="104">
        <f>IF(N140="základní",J140,0)</f>
        <v>0</v>
      </c>
      <c r="BF140" s="104">
        <f>IF(N140="snížená",J140,0)</f>
        <v>0</v>
      </c>
      <c r="BG140" s="104">
        <f>IF(N140="zákl. přenesená",J140,0)</f>
        <v>0</v>
      </c>
      <c r="BH140" s="104">
        <f>IF(N140="sníž. přenesená",J140,0)</f>
        <v>0</v>
      </c>
      <c r="BI140" s="104">
        <f>IF(N140="nulová",J140,0)</f>
        <v>0</v>
      </c>
      <c r="BJ140" s="5" t="s">
        <v>76</v>
      </c>
      <c r="BK140" s="104">
        <f>ROUND(I140*H140,2)</f>
        <v>0</v>
      </c>
      <c r="BL140" s="5" t="s">
        <v>86</v>
      </c>
      <c r="BM140" s="103" t="s">
        <v>278</v>
      </c>
    </row>
    <row r="141" spans="1:47" s="15" customFormat="1" ht="78">
      <c r="A141" s="12"/>
      <c r="B141" s="13"/>
      <c r="C141" s="12"/>
      <c r="D141" s="105" t="s">
        <v>906</v>
      </c>
      <c r="E141" s="12"/>
      <c r="F141" s="106" t="s">
        <v>2917</v>
      </c>
      <c r="G141" s="12"/>
      <c r="H141" s="12"/>
      <c r="I141" s="12"/>
      <c r="J141" s="12"/>
      <c r="K141" s="12"/>
      <c r="L141" s="13"/>
      <c r="M141" s="107"/>
      <c r="N141" s="108"/>
      <c r="O141" s="100"/>
      <c r="P141" s="100"/>
      <c r="Q141" s="100"/>
      <c r="R141" s="100"/>
      <c r="S141" s="100"/>
      <c r="T141" s="109"/>
      <c r="U141" s="12"/>
      <c r="V141" s="12"/>
      <c r="W141" s="12"/>
      <c r="X141" s="12"/>
      <c r="Y141" s="12"/>
      <c r="Z141" s="12"/>
      <c r="AA141" s="12"/>
      <c r="AB141" s="12"/>
      <c r="AC141" s="12"/>
      <c r="AD141" s="12"/>
      <c r="AE141" s="12"/>
      <c r="AT141" s="5" t="s">
        <v>906</v>
      </c>
      <c r="AU141" s="5" t="s">
        <v>76</v>
      </c>
    </row>
    <row r="142" spans="1:65" s="15" customFormat="1" ht="66.75" customHeight="1">
      <c r="A142" s="12"/>
      <c r="B142" s="13"/>
      <c r="C142" s="92" t="s">
        <v>8</v>
      </c>
      <c r="D142" s="92" t="s">
        <v>178</v>
      </c>
      <c r="E142" s="93" t="s">
        <v>2140</v>
      </c>
      <c r="F142" s="94" t="s">
        <v>2141</v>
      </c>
      <c r="G142" s="95" t="s">
        <v>2113</v>
      </c>
      <c r="H142" s="96">
        <v>2</v>
      </c>
      <c r="I142" s="1">
        <v>0</v>
      </c>
      <c r="J142" s="97">
        <f>ROUND(I142*H142,2)</f>
        <v>0</v>
      </c>
      <c r="K142" s="94" t="s">
        <v>1898</v>
      </c>
      <c r="L142" s="13"/>
      <c r="M142" s="98" t="s">
        <v>1</v>
      </c>
      <c r="N142" s="99" t="s">
        <v>37</v>
      </c>
      <c r="O142" s="100"/>
      <c r="P142" s="101">
        <f>O142*H142</f>
        <v>0</v>
      </c>
      <c r="Q142" s="101">
        <v>0</v>
      </c>
      <c r="R142" s="101">
        <f>Q142*H142</f>
        <v>0</v>
      </c>
      <c r="S142" s="101">
        <v>0</v>
      </c>
      <c r="T142" s="102">
        <f>S142*H142</f>
        <v>0</v>
      </c>
      <c r="U142" s="12"/>
      <c r="V142" s="12"/>
      <c r="W142" s="12"/>
      <c r="X142" s="12"/>
      <c r="Y142" s="12"/>
      <c r="Z142" s="12"/>
      <c r="AA142" s="12"/>
      <c r="AB142" s="12"/>
      <c r="AC142" s="12"/>
      <c r="AD142" s="12"/>
      <c r="AE142" s="12"/>
      <c r="AR142" s="103" t="s">
        <v>86</v>
      </c>
      <c r="AT142" s="103" t="s">
        <v>178</v>
      </c>
      <c r="AU142" s="103" t="s">
        <v>76</v>
      </c>
      <c r="AY142" s="5" t="s">
        <v>176</v>
      </c>
      <c r="BE142" s="104">
        <f>IF(N142="základní",J142,0)</f>
        <v>0</v>
      </c>
      <c r="BF142" s="104">
        <f>IF(N142="snížená",J142,0)</f>
        <v>0</v>
      </c>
      <c r="BG142" s="104">
        <f>IF(N142="zákl. přenesená",J142,0)</f>
        <v>0</v>
      </c>
      <c r="BH142" s="104">
        <f>IF(N142="sníž. přenesená",J142,0)</f>
        <v>0</v>
      </c>
      <c r="BI142" s="104">
        <f>IF(N142="nulová",J142,0)</f>
        <v>0</v>
      </c>
      <c r="BJ142" s="5" t="s">
        <v>76</v>
      </c>
      <c r="BK142" s="104">
        <f>ROUND(I142*H142,2)</f>
        <v>0</v>
      </c>
      <c r="BL142" s="5" t="s">
        <v>86</v>
      </c>
      <c r="BM142" s="103" t="s">
        <v>284</v>
      </c>
    </row>
    <row r="143" spans="1:47" s="15" customFormat="1" ht="126.75">
      <c r="A143" s="12"/>
      <c r="B143" s="13"/>
      <c r="C143" s="12"/>
      <c r="D143" s="105" t="s">
        <v>906</v>
      </c>
      <c r="E143" s="12"/>
      <c r="F143" s="106" t="s">
        <v>2918</v>
      </c>
      <c r="G143" s="12"/>
      <c r="H143" s="12"/>
      <c r="I143" s="12"/>
      <c r="J143" s="12"/>
      <c r="K143" s="12"/>
      <c r="L143" s="13"/>
      <c r="M143" s="107"/>
      <c r="N143" s="108"/>
      <c r="O143" s="100"/>
      <c r="P143" s="100"/>
      <c r="Q143" s="100"/>
      <c r="R143" s="100"/>
      <c r="S143" s="100"/>
      <c r="T143" s="109"/>
      <c r="U143" s="12"/>
      <c r="V143" s="12"/>
      <c r="W143" s="12"/>
      <c r="X143" s="12"/>
      <c r="Y143" s="12"/>
      <c r="Z143" s="12"/>
      <c r="AA143" s="12"/>
      <c r="AB143" s="12"/>
      <c r="AC143" s="12"/>
      <c r="AD143" s="12"/>
      <c r="AE143" s="12"/>
      <c r="AT143" s="5" t="s">
        <v>906</v>
      </c>
      <c r="AU143" s="5" t="s">
        <v>76</v>
      </c>
    </row>
    <row r="144" spans="1:65" s="15" customFormat="1" ht="66.75" customHeight="1">
      <c r="A144" s="12"/>
      <c r="B144" s="13"/>
      <c r="C144" s="92" t="s">
        <v>230</v>
      </c>
      <c r="D144" s="92" t="s">
        <v>178</v>
      </c>
      <c r="E144" s="93" t="s">
        <v>2142</v>
      </c>
      <c r="F144" s="94" t="s">
        <v>2143</v>
      </c>
      <c r="G144" s="95" t="s">
        <v>2113</v>
      </c>
      <c r="H144" s="96">
        <v>1</v>
      </c>
      <c r="I144" s="1">
        <v>0</v>
      </c>
      <c r="J144" s="97">
        <f>ROUND(I144*H144,2)</f>
        <v>0</v>
      </c>
      <c r="K144" s="94" t="s">
        <v>1898</v>
      </c>
      <c r="L144" s="13"/>
      <c r="M144" s="98" t="s">
        <v>1</v>
      </c>
      <c r="N144" s="99" t="s">
        <v>37</v>
      </c>
      <c r="O144" s="100"/>
      <c r="P144" s="101">
        <f>O144*H144</f>
        <v>0</v>
      </c>
      <c r="Q144" s="101">
        <v>0</v>
      </c>
      <c r="R144" s="101">
        <f>Q144*H144</f>
        <v>0</v>
      </c>
      <c r="S144" s="101">
        <v>0</v>
      </c>
      <c r="T144" s="102">
        <f>S144*H144</f>
        <v>0</v>
      </c>
      <c r="U144" s="12"/>
      <c r="V144" s="12"/>
      <c r="W144" s="12"/>
      <c r="X144" s="12"/>
      <c r="Y144" s="12"/>
      <c r="Z144" s="12"/>
      <c r="AA144" s="12"/>
      <c r="AB144" s="12"/>
      <c r="AC144" s="12"/>
      <c r="AD144" s="12"/>
      <c r="AE144" s="12"/>
      <c r="AR144" s="103" t="s">
        <v>86</v>
      </c>
      <c r="AT144" s="103" t="s">
        <v>178</v>
      </c>
      <c r="AU144" s="103" t="s">
        <v>76</v>
      </c>
      <c r="AY144" s="5" t="s">
        <v>176</v>
      </c>
      <c r="BE144" s="104">
        <f>IF(N144="základní",J144,0)</f>
        <v>0</v>
      </c>
      <c r="BF144" s="104">
        <f>IF(N144="snížená",J144,0)</f>
        <v>0</v>
      </c>
      <c r="BG144" s="104">
        <f>IF(N144="zákl. přenesená",J144,0)</f>
        <v>0</v>
      </c>
      <c r="BH144" s="104">
        <f>IF(N144="sníž. přenesená",J144,0)</f>
        <v>0</v>
      </c>
      <c r="BI144" s="104">
        <f>IF(N144="nulová",J144,0)</f>
        <v>0</v>
      </c>
      <c r="BJ144" s="5" t="s">
        <v>76</v>
      </c>
      <c r="BK144" s="104">
        <f>ROUND(I144*H144,2)</f>
        <v>0</v>
      </c>
      <c r="BL144" s="5" t="s">
        <v>86</v>
      </c>
      <c r="BM144" s="103" t="s">
        <v>304</v>
      </c>
    </row>
    <row r="145" spans="1:47" s="15" customFormat="1" ht="175.5">
      <c r="A145" s="12"/>
      <c r="B145" s="13"/>
      <c r="C145" s="12"/>
      <c r="D145" s="105" t="s">
        <v>906</v>
      </c>
      <c r="E145" s="12"/>
      <c r="F145" s="106" t="s">
        <v>2919</v>
      </c>
      <c r="G145" s="12"/>
      <c r="H145" s="12"/>
      <c r="I145" s="12"/>
      <c r="J145" s="12"/>
      <c r="K145" s="12"/>
      <c r="L145" s="13"/>
      <c r="M145" s="107"/>
      <c r="N145" s="108"/>
      <c r="O145" s="100"/>
      <c r="P145" s="100"/>
      <c r="Q145" s="100"/>
      <c r="R145" s="100"/>
      <c r="S145" s="100"/>
      <c r="T145" s="109"/>
      <c r="U145" s="12"/>
      <c r="V145" s="12"/>
      <c r="W145" s="12"/>
      <c r="X145" s="12"/>
      <c r="Y145" s="12"/>
      <c r="Z145" s="12"/>
      <c r="AA145" s="12"/>
      <c r="AB145" s="12"/>
      <c r="AC145" s="12"/>
      <c r="AD145" s="12"/>
      <c r="AE145" s="12"/>
      <c r="AT145" s="5" t="s">
        <v>906</v>
      </c>
      <c r="AU145" s="5" t="s">
        <v>76</v>
      </c>
    </row>
    <row r="146" spans="1:65" s="15" customFormat="1" ht="66.75" customHeight="1">
      <c r="A146" s="12"/>
      <c r="B146" s="13"/>
      <c r="C146" s="92" t="s">
        <v>307</v>
      </c>
      <c r="D146" s="92" t="s">
        <v>178</v>
      </c>
      <c r="E146" s="93" t="s">
        <v>2144</v>
      </c>
      <c r="F146" s="94" t="s">
        <v>2145</v>
      </c>
      <c r="G146" s="95" t="s">
        <v>2113</v>
      </c>
      <c r="H146" s="96">
        <v>1</v>
      </c>
      <c r="I146" s="1">
        <v>0</v>
      </c>
      <c r="J146" s="97">
        <f>ROUND(I146*H146,2)</f>
        <v>0</v>
      </c>
      <c r="K146" s="94" t="s">
        <v>1898</v>
      </c>
      <c r="L146" s="13"/>
      <c r="M146" s="98" t="s">
        <v>1</v>
      </c>
      <c r="N146" s="99" t="s">
        <v>37</v>
      </c>
      <c r="O146" s="100"/>
      <c r="P146" s="101">
        <f>O146*H146</f>
        <v>0</v>
      </c>
      <c r="Q146" s="101">
        <v>0</v>
      </c>
      <c r="R146" s="101">
        <f>Q146*H146</f>
        <v>0</v>
      </c>
      <c r="S146" s="101">
        <v>0</v>
      </c>
      <c r="T146" s="102">
        <f>S146*H146</f>
        <v>0</v>
      </c>
      <c r="U146" s="12"/>
      <c r="V146" s="12"/>
      <c r="W146" s="12"/>
      <c r="X146" s="12"/>
      <c r="Y146" s="12"/>
      <c r="Z146" s="12"/>
      <c r="AA146" s="12"/>
      <c r="AB146" s="12"/>
      <c r="AC146" s="12"/>
      <c r="AD146" s="12"/>
      <c r="AE146" s="12"/>
      <c r="AR146" s="103" t="s">
        <v>86</v>
      </c>
      <c r="AT146" s="103" t="s">
        <v>178</v>
      </c>
      <c r="AU146" s="103" t="s">
        <v>76</v>
      </c>
      <c r="AY146" s="5" t="s">
        <v>176</v>
      </c>
      <c r="BE146" s="104">
        <f>IF(N146="základní",J146,0)</f>
        <v>0</v>
      </c>
      <c r="BF146" s="104">
        <f>IF(N146="snížená",J146,0)</f>
        <v>0</v>
      </c>
      <c r="BG146" s="104">
        <f>IF(N146="zákl. přenesená",J146,0)</f>
        <v>0</v>
      </c>
      <c r="BH146" s="104">
        <f>IF(N146="sníž. přenesená",J146,0)</f>
        <v>0</v>
      </c>
      <c r="BI146" s="104">
        <f>IF(N146="nulová",J146,0)</f>
        <v>0</v>
      </c>
      <c r="BJ146" s="5" t="s">
        <v>76</v>
      </c>
      <c r="BK146" s="104">
        <f>ROUND(I146*H146,2)</f>
        <v>0</v>
      </c>
      <c r="BL146" s="5" t="s">
        <v>86</v>
      </c>
      <c r="BM146" s="103" t="s">
        <v>310</v>
      </c>
    </row>
    <row r="147" spans="1:47" s="15" customFormat="1" ht="175.5">
      <c r="A147" s="12"/>
      <c r="B147" s="13"/>
      <c r="C147" s="12"/>
      <c r="D147" s="105" t="s">
        <v>906</v>
      </c>
      <c r="E147" s="12"/>
      <c r="F147" s="106" t="s">
        <v>2920</v>
      </c>
      <c r="G147" s="12"/>
      <c r="H147" s="12"/>
      <c r="I147" s="12"/>
      <c r="J147" s="12"/>
      <c r="K147" s="12"/>
      <c r="L147" s="13"/>
      <c r="M147" s="107"/>
      <c r="N147" s="108"/>
      <c r="O147" s="100"/>
      <c r="P147" s="100"/>
      <c r="Q147" s="100"/>
      <c r="R147" s="100"/>
      <c r="S147" s="100"/>
      <c r="T147" s="109"/>
      <c r="U147" s="12"/>
      <c r="V147" s="12"/>
      <c r="W147" s="12"/>
      <c r="X147" s="12"/>
      <c r="Y147" s="12"/>
      <c r="Z147" s="12"/>
      <c r="AA147" s="12"/>
      <c r="AB147" s="12"/>
      <c r="AC147" s="12"/>
      <c r="AD147" s="12"/>
      <c r="AE147" s="12"/>
      <c r="AT147" s="5" t="s">
        <v>906</v>
      </c>
      <c r="AU147" s="5" t="s">
        <v>76</v>
      </c>
    </row>
    <row r="148" spans="1:65" s="15" customFormat="1" ht="66.75" customHeight="1">
      <c r="A148" s="12"/>
      <c r="B148" s="13"/>
      <c r="C148" s="92" t="s">
        <v>245</v>
      </c>
      <c r="D148" s="92" t="s">
        <v>178</v>
      </c>
      <c r="E148" s="93" t="s">
        <v>2146</v>
      </c>
      <c r="F148" s="94" t="s">
        <v>2147</v>
      </c>
      <c r="G148" s="95" t="s">
        <v>2113</v>
      </c>
      <c r="H148" s="96">
        <v>6</v>
      </c>
      <c r="I148" s="1">
        <v>0</v>
      </c>
      <c r="J148" s="97">
        <f>ROUND(I148*H148,2)</f>
        <v>0</v>
      </c>
      <c r="K148" s="94" t="s">
        <v>1898</v>
      </c>
      <c r="L148" s="13"/>
      <c r="M148" s="98" t="s">
        <v>1</v>
      </c>
      <c r="N148" s="99" t="s">
        <v>37</v>
      </c>
      <c r="O148" s="100"/>
      <c r="P148" s="101">
        <f>O148*H148</f>
        <v>0</v>
      </c>
      <c r="Q148" s="101">
        <v>0</v>
      </c>
      <c r="R148" s="101">
        <f>Q148*H148</f>
        <v>0</v>
      </c>
      <c r="S148" s="101">
        <v>0</v>
      </c>
      <c r="T148" s="102">
        <f>S148*H148</f>
        <v>0</v>
      </c>
      <c r="U148" s="12"/>
      <c r="V148" s="12"/>
      <c r="W148" s="12"/>
      <c r="X148" s="12"/>
      <c r="Y148" s="12"/>
      <c r="Z148" s="12"/>
      <c r="AA148" s="12"/>
      <c r="AB148" s="12"/>
      <c r="AC148" s="12"/>
      <c r="AD148" s="12"/>
      <c r="AE148" s="12"/>
      <c r="AR148" s="103" t="s">
        <v>86</v>
      </c>
      <c r="AT148" s="103" t="s">
        <v>178</v>
      </c>
      <c r="AU148" s="103" t="s">
        <v>76</v>
      </c>
      <c r="AY148" s="5" t="s">
        <v>176</v>
      </c>
      <c r="BE148" s="104">
        <f>IF(N148="základní",J148,0)</f>
        <v>0</v>
      </c>
      <c r="BF148" s="104">
        <f>IF(N148="snížená",J148,0)</f>
        <v>0</v>
      </c>
      <c r="BG148" s="104">
        <f>IF(N148="zákl. přenesená",J148,0)</f>
        <v>0</v>
      </c>
      <c r="BH148" s="104">
        <f>IF(N148="sníž. přenesená",J148,0)</f>
        <v>0</v>
      </c>
      <c r="BI148" s="104">
        <f>IF(N148="nulová",J148,0)</f>
        <v>0</v>
      </c>
      <c r="BJ148" s="5" t="s">
        <v>76</v>
      </c>
      <c r="BK148" s="104">
        <f>ROUND(I148*H148,2)</f>
        <v>0</v>
      </c>
      <c r="BL148" s="5" t="s">
        <v>86</v>
      </c>
      <c r="BM148" s="103" t="s">
        <v>329</v>
      </c>
    </row>
    <row r="149" spans="1:47" s="15" customFormat="1" ht="175.5">
      <c r="A149" s="12"/>
      <c r="B149" s="13"/>
      <c r="C149" s="12"/>
      <c r="D149" s="105" t="s">
        <v>906</v>
      </c>
      <c r="E149" s="12"/>
      <c r="F149" s="106" t="s">
        <v>2921</v>
      </c>
      <c r="G149" s="12"/>
      <c r="H149" s="12"/>
      <c r="I149" s="12"/>
      <c r="J149" s="12"/>
      <c r="K149" s="12"/>
      <c r="L149" s="13"/>
      <c r="M149" s="107"/>
      <c r="N149" s="108"/>
      <c r="O149" s="100"/>
      <c r="P149" s="100"/>
      <c r="Q149" s="100"/>
      <c r="R149" s="100"/>
      <c r="S149" s="100"/>
      <c r="T149" s="109"/>
      <c r="U149" s="12"/>
      <c r="V149" s="12"/>
      <c r="W149" s="12"/>
      <c r="X149" s="12"/>
      <c r="Y149" s="12"/>
      <c r="Z149" s="12"/>
      <c r="AA149" s="12"/>
      <c r="AB149" s="12"/>
      <c r="AC149" s="12"/>
      <c r="AD149" s="12"/>
      <c r="AE149" s="12"/>
      <c r="AT149" s="5" t="s">
        <v>906</v>
      </c>
      <c r="AU149" s="5" t="s">
        <v>76</v>
      </c>
    </row>
    <row r="150" spans="1:65" s="15" customFormat="1" ht="24.2" customHeight="1">
      <c r="A150" s="12"/>
      <c r="B150" s="13"/>
      <c r="C150" s="92" t="s">
        <v>331</v>
      </c>
      <c r="D150" s="92" t="s">
        <v>178</v>
      </c>
      <c r="E150" s="93" t="s">
        <v>2148</v>
      </c>
      <c r="F150" s="94" t="s">
        <v>2149</v>
      </c>
      <c r="G150" s="95" t="s">
        <v>181</v>
      </c>
      <c r="H150" s="96">
        <v>115</v>
      </c>
      <c r="I150" s="1">
        <v>0</v>
      </c>
      <c r="J150" s="97">
        <f aca="true" t="shared" si="0" ref="J150:J159">ROUND(I150*H150,2)</f>
        <v>0</v>
      </c>
      <c r="K150" s="94" t="s">
        <v>1898</v>
      </c>
      <c r="L150" s="13"/>
      <c r="M150" s="98" t="s">
        <v>1</v>
      </c>
      <c r="N150" s="99" t="s">
        <v>37</v>
      </c>
      <c r="O150" s="100"/>
      <c r="P150" s="101">
        <f aca="true" t="shared" si="1" ref="P150:P159">O150*H150</f>
        <v>0</v>
      </c>
      <c r="Q150" s="101">
        <v>0</v>
      </c>
      <c r="R150" s="101">
        <f aca="true" t="shared" si="2" ref="R150:R159">Q150*H150</f>
        <v>0</v>
      </c>
      <c r="S150" s="101">
        <v>0</v>
      </c>
      <c r="T150" s="102">
        <f aca="true" t="shared" si="3" ref="T150:T159">S150*H150</f>
        <v>0</v>
      </c>
      <c r="U150" s="12"/>
      <c r="V150" s="12"/>
      <c r="W150" s="12"/>
      <c r="X150" s="12"/>
      <c r="Y150" s="12"/>
      <c r="Z150" s="12"/>
      <c r="AA150" s="12"/>
      <c r="AB150" s="12"/>
      <c r="AC150" s="12"/>
      <c r="AD150" s="12"/>
      <c r="AE150" s="12"/>
      <c r="AR150" s="103" t="s">
        <v>86</v>
      </c>
      <c r="AT150" s="103" t="s">
        <v>178</v>
      </c>
      <c r="AU150" s="103" t="s">
        <v>76</v>
      </c>
      <c r="AY150" s="5" t="s">
        <v>176</v>
      </c>
      <c r="BE150" s="104">
        <f aca="true" t="shared" si="4" ref="BE150:BE159">IF(N150="základní",J150,0)</f>
        <v>0</v>
      </c>
      <c r="BF150" s="104">
        <f aca="true" t="shared" si="5" ref="BF150:BF159">IF(N150="snížená",J150,0)</f>
        <v>0</v>
      </c>
      <c r="BG150" s="104">
        <f aca="true" t="shared" si="6" ref="BG150:BG159">IF(N150="zákl. přenesená",J150,0)</f>
        <v>0</v>
      </c>
      <c r="BH150" s="104">
        <f aca="true" t="shared" si="7" ref="BH150:BH159">IF(N150="sníž. přenesená",J150,0)</f>
        <v>0</v>
      </c>
      <c r="BI150" s="104">
        <f aca="true" t="shared" si="8" ref="BI150:BI159">IF(N150="nulová",J150,0)</f>
        <v>0</v>
      </c>
      <c r="BJ150" s="5" t="s">
        <v>76</v>
      </c>
      <c r="BK150" s="104">
        <f aca="true" t="shared" si="9" ref="BK150:BK159">ROUND(I150*H150,2)</f>
        <v>0</v>
      </c>
      <c r="BL150" s="5" t="s">
        <v>86</v>
      </c>
      <c r="BM150" s="103" t="s">
        <v>334</v>
      </c>
    </row>
    <row r="151" spans="1:65" s="15" customFormat="1" ht="24.2" customHeight="1">
      <c r="A151" s="12"/>
      <c r="B151" s="13"/>
      <c r="C151" s="92" t="s">
        <v>252</v>
      </c>
      <c r="D151" s="92" t="s">
        <v>178</v>
      </c>
      <c r="E151" s="93" t="s">
        <v>2150</v>
      </c>
      <c r="F151" s="94" t="s">
        <v>2151</v>
      </c>
      <c r="G151" s="95" t="s">
        <v>181</v>
      </c>
      <c r="H151" s="96">
        <v>68</v>
      </c>
      <c r="I151" s="1">
        <v>0</v>
      </c>
      <c r="J151" s="97">
        <f t="shared" si="0"/>
        <v>0</v>
      </c>
      <c r="K151" s="94" t="s">
        <v>1898</v>
      </c>
      <c r="L151" s="13"/>
      <c r="M151" s="98" t="s">
        <v>1</v>
      </c>
      <c r="N151" s="99" t="s">
        <v>37</v>
      </c>
      <c r="O151" s="100"/>
      <c r="P151" s="101">
        <f t="shared" si="1"/>
        <v>0</v>
      </c>
      <c r="Q151" s="101">
        <v>0</v>
      </c>
      <c r="R151" s="101">
        <f t="shared" si="2"/>
        <v>0</v>
      </c>
      <c r="S151" s="101">
        <v>0</v>
      </c>
      <c r="T151" s="102">
        <f t="shared" si="3"/>
        <v>0</v>
      </c>
      <c r="U151" s="12"/>
      <c r="V151" s="12"/>
      <c r="W151" s="12"/>
      <c r="X151" s="12"/>
      <c r="Y151" s="12"/>
      <c r="Z151" s="12"/>
      <c r="AA151" s="12"/>
      <c r="AB151" s="12"/>
      <c r="AC151" s="12"/>
      <c r="AD151" s="12"/>
      <c r="AE151" s="12"/>
      <c r="AR151" s="103" t="s">
        <v>86</v>
      </c>
      <c r="AT151" s="103" t="s">
        <v>178</v>
      </c>
      <c r="AU151" s="103" t="s">
        <v>76</v>
      </c>
      <c r="AY151" s="5" t="s">
        <v>176</v>
      </c>
      <c r="BE151" s="104">
        <f t="shared" si="4"/>
        <v>0</v>
      </c>
      <c r="BF151" s="104">
        <f t="shared" si="5"/>
        <v>0</v>
      </c>
      <c r="BG151" s="104">
        <f t="shared" si="6"/>
        <v>0</v>
      </c>
      <c r="BH151" s="104">
        <f t="shared" si="7"/>
        <v>0</v>
      </c>
      <c r="BI151" s="104">
        <f t="shared" si="8"/>
        <v>0</v>
      </c>
      <c r="BJ151" s="5" t="s">
        <v>76</v>
      </c>
      <c r="BK151" s="104">
        <f t="shared" si="9"/>
        <v>0</v>
      </c>
      <c r="BL151" s="5" t="s">
        <v>86</v>
      </c>
      <c r="BM151" s="103" t="s">
        <v>337</v>
      </c>
    </row>
    <row r="152" spans="1:65" s="15" customFormat="1" ht="33" customHeight="1">
      <c r="A152" s="12"/>
      <c r="B152" s="13"/>
      <c r="C152" s="92" t="s">
        <v>7</v>
      </c>
      <c r="D152" s="92" t="s">
        <v>178</v>
      </c>
      <c r="E152" s="93" t="s">
        <v>2152</v>
      </c>
      <c r="F152" s="94" t="s">
        <v>2153</v>
      </c>
      <c r="G152" s="95" t="s">
        <v>328</v>
      </c>
      <c r="H152" s="96">
        <v>89</v>
      </c>
      <c r="I152" s="1">
        <v>0</v>
      </c>
      <c r="J152" s="97">
        <f t="shared" si="0"/>
        <v>0</v>
      </c>
      <c r="K152" s="94" t="s">
        <v>1898</v>
      </c>
      <c r="L152" s="13"/>
      <c r="M152" s="98" t="s">
        <v>1</v>
      </c>
      <c r="N152" s="99" t="s">
        <v>37</v>
      </c>
      <c r="O152" s="100"/>
      <c r="P152" s="101">
        <f t="shared" si="1"/>
        <v>0</v>
      </c>
      <c r="Q152" s="101">
        <v>0</v>
      </c>
      <c r="R152" s="101">
        <f t="shared" si="2"/>
        <v>0</v>
      </c>
      <c r="S152" s="101">
        <v>0</v>
      </c>
      <c r="T152" s="102">
        <f t="shared" si="3"/>
        <v>0</v>
      </c>
      <c r="U152" s="12"/>
      <c r="V152" s="12"/>
      <c r="W152" s="12"/>
      <c r="X152" s="12"/>
      <c r="Y152" s="12"/>
      <c r="Z152" s="12"/>
      <c r="AA152" s="12"/>
      <c r="AB152" s="12"/>
      <c r="AC152" s="12"/>
      <c r="AD152" s="12"/>
      <c r="AE152" s="12"/>
      <c r="AR152" s="103" t="s">
        <v>86</v>
      </c>
      <c r="AT152" s="103" t="s">
        <v>178</v>
      </c>
      <c r="AU152" s="103" t="s">
        <v>76</v>
      </c>
      <c r="AY152" s="5" t="s">
        <v>176</v>
      </c>
      <c r="BE152" s="104">
        <f t="shared" si="4"/>
        <v>0</v>
      </c>
      <c r="BF152" s="104">
        <f t="shared" si="5"/>
        <v>0</v>
      </c>
      <c r="BG152" s="104">
        <f t="shared" si="6"/>
        <v>0</v>
      </c>
      <c r="BH152" s="104">
        <f t="shared" si="7"/>
        <v>0</v>
      </c>
      <c r="BI152" s="104">
        <f t="shared" si="8"/>
        <v>0</v>
      </c>
      <c r="BJ152" s="5" t="s">
        <v>76</v>
      </c>
      <c r="BK152" s="104">
        <f t="shared" si="9"/>
        <v>0</v>
      </c>
      <c r="BL152" s="5" t="s">
        <v>86</v>
      </c>
      <c r="BM152" s="103" t="s">
        <v>343</v>
      </c>
    </row>
    <row r="153" spans="1:65" s="15" customFormat="1" ht="33" customHeight="1">
      <c r="A153" s="12"/>
      <c r="B153" s="13"/>
      <c r="C153" s="92" t="s">
        <v>260</v>
      </c>
      <c r="D153" s="92" t="s">
        <v>178</v>
      </c>
      <c r="E153" s="93" t="s">
        <v>2154</v>
      </c>
      <c r="F153" s="94" t="s">
        <v>2155</v>
      </c>
      <c r="G153" s="95" t="s">
        <v>328</v>
      </c>
      <c r="H153" s="96">
        <v>6</v>
      </c>
      <c r="I153" s="1">
        <v>0</v>
      </c>
      <c r="J153" s="97">
        <f t="shared" si="0"/>
        <v>0</v>
      </c>
      <c r="K153" s="94" t="s">
        <v>1898</v>
      </c>
      <c r="L153" s="13"/>
      <c r="M153" s="98" t="s">
        <v>1</v>
      </c>
      <c r="N153" s="99" t="s">
        <v>37</v>
      </c>
      <c r="O153" s="100"/>
      <c r="P153" s="101">
        <f t="shared" si="1"/>
        <v>0</v>
      </c>
      <c r="Q153" s="101">
        <v>0</v>
      </c>
      <c r="R153" s="101">
        <f t="shared" si="2"/>
        <v>0</v>
      </c>
      <c r="S153" s="101">
        <v>0</v>
      </c>
      <c r="T153" s="102">
        <f t="shared" si="3"/>
        <v>0</v>
      </c>
      <c r="U153" s="12"/>
      <c r="V153" s="12"/>
      <c r="W153" s="12"/>
      <c r="X153" s="12"/>
      <c r="Y153" s="12"/>
      <c r="Z153" s="12"/>
      <c r="AA153" s="12"/>
      <c r="AB153" s="12"/>
      <c r="AC153" s="12"/>
      <c r="AD153" s="12"/>
      <c r="AE153" s="12"/>
      <c r="AR153" s="103" t="s">
        <v>86</v>
      </c>
      <c r="AT153" s="103" t="s">
        <v>178</v>
      </c>
      <c r="AU153" s="103" t="s">
        <v>76</v>
      </c>
      <c r="AY153" s="5" t="s">
        <v>176</v>
      </c>
      <c r="BE153" s="104">
        <f t="shared" si="4"/>
        <v>0</v>
      </c>
      <c r="BF153" s="104">
        <f t="shared" si="5"/>
        <v>0</v>
      </c>
      <c r="BG153" s="104">
        <f t="shared" si="6"/>
        <v>0</v>
      </c>
      <c r="BH153" s="104">
        <f t="shared" si="7"/>
        <v>0</v>
      </c>
      <c r="BI153" s="104">
        <f t="shared" si="8"/>
        <v>0</v>
      </c>
      <c r="BJ153" s="5" t="s">
        <v>76</v>
      </c>
      <c r="BK153" s="104">
        <f t="shared" si="9"/>
        <v>0</v>
      </c>
      <c r="BL153" s="5" t="s">
        <v>86</v>
      </c>
      <c r="BM153" s="103" t="s">
        <v>349</v>
      </c>
    </row>
    <row r="154" spans="1:65" s="15" customFormat="1" ht="33" customHeight="1">
      <c r="A154" s="12"/>
      <c r="B154" s="13"/>
      <c r="C154" s="92" t="s">
        <v>351</v>
      </c>
      <c r="D154" s="92" t="s">
        <v>178</v>
      </c>
      <c r="E154" s="93" t="s">
        <v>2156</v>
      </c>
      <c r="F154" s="94" t="s">
        <v>2157</v>
      </c>
      <c r="G154" s="95" t="s">
        <v>328</v>
      </c>
      <c r="H154" s="96">
        <v>18</v>
      </c>
      <c r="I154" s="1">
        <v>0</v>
      </c>
      <c r="J154" s="97">
        <f t="shared" si="0"/>
        <v>0</v>
      </c>
      <c r="K154" s="94" t="s">
        <v>1898</v>
      </c>
      <c r="L154" s="13"/>
      <c r="M154" s="98" t="s">
        <v>1</v>
      </c>
      <c r="N154" s="99" t="s">
        <v>37</v>
      </c>
      <c r="O154" s="100"/>
      <c r="P154" s="101">
        <f t="shared" si="1"/>
        <v>0</v>
      </c>
      <c r="Q154" s="101">
        <v>0</v>
      </c>
      <c r="R154" s="101">
        <f t="shared" si="2"/>
        <v>0</v>
      </c>
      <c r="S154" s="101">
        <v>0</v>
      </c>
      <c r="T154" s="102">
        <f t="shared" si="3"/>
        <v>0</v>
      </c>
      <c r="U154" s="12"/>
      <c r="V154" s="12"/>
      <c r="W154" s="12"/>
      <c r="X154" s="12"/>
      <c r="Y154" s="12"/>
      <c r="Z154" s="12"/>
      <c r="AA154" s="12"/>
      <c r="AB154" s="12"/>
      <c r="AC154" s="12"/>
      <c r="AD154" s="12"/>
      <c r="AE154" s="12"/>
      <c r="AR154" s="103" t="s">
        <v>86</v>
      </c>
      <c r="AT154" s="103" t="s">
        <v>178</v>
      </c>
      <c r="AU154" s="103" t="s">
        <v>76</v>
      </c>
      <c r="AY154" s="5" t="s">
        <v>176</v>
      </c>
      <c r="BE154" s="104">
        <f t="shared" si="4"/>
        <v>0</v>
      </c>
      <c r="BF154" s="104">
        <f t="shared" si="5"/>
        <v>0</v>
      </c>
      <c r="BG154" s="104">
        <f t="shared" si="6"/>
        <v>0</v>
      </c>
      <c r="BH154" s="104">
        <f t="shared" si="7"/>
        <v>0</v>
      </c>
      <c r="BI154" s="104">
        <f t="shared" si="8"/>
        <v>0</v>
      </c>
      <c r="BJ154" s="5" t="s">
        <v>76</v>
      </c>
      <c r="BK154" s="104">
        <f t="shared" si="9"/>
        <v>0</v>
      </c>
      <c r="BL154" s="5" t="s">
        <v>86</v>
      </c>
      <c r="BM154" s="103" t="s">
        <v>354</v>
      </c>
    </row>
    <row r="155" spans="1:65" s="15" customFormat="1" ht="33" customHeight="1">
      <c r="A155" s="12"/>
      <c r="B155" s="13"/>
      <c r="C155" s="92" t="s">
        <v>268</v>
      </c>
      <c r="D155" s="92" t="s">
        <v>178</v>
      </c>
      <c r="E155" s="93" t="s">
        <v>2158</v>
      </c>
      <c r="F155" s="94" t="s">
        <v>2159</v>
      </c>
      <c r="G155" s="95" t="s">
        <v>328</v>
      </c>
      <c r="H155" s="96">
        <v>35</v>
      </c>
      <c r="I155" s="1">
        <v>0</v>
      </c>
      <c r="J155" s="97">
        <f t="shared" si="0"/>
        <v>0</v>
      </c>
      <c r="K155" s="94" t="s">
        <v>1898</v>
      </c>
      <c r="L155" s="13"/>
      <c r="M155" s="98" t="s">
        <v>1</v>
      </c>
      <c r="N155" s="99" t="s">
        <v>37</v>
      </c>
      <c r="O155" s="100"/>
      <c r="P155" s="101">
        <f t="shared" si="1"/>
        <v>0</v>
      </c>
      <c r="Q155" s="101">
        <v>0</v>
      </c>
      <c r="R155" s="101">
        <f t="shared" si="2"/>
        <v>0</v>
      </c>
      <c r="S155" s="101">
        <v>0</v>
      </c>
      <c r="T155" s="102">
        <f t="shared" si="3"/>
        <v>0</v>
      </c>
      <c r="U155" s="12"/>
      <c r="V155" s="12"/>
      <c r="W155" s="12"/>
      <c r="X155" s="12"/>
      <c r="Y155" s="12"/>
      <c r="Z155" s="12"/>
      <c r="AA155" s="12"/>
      <c r="AB155" s="12"/>
      <c r="AC155" s="12"/>
      <c r="AD155" s="12"/>
      <c r="AE155" s="12"/>
      <c r="AR155" s="103" t="s">
        <v>86</v>
      </c>
      <c r="AT155" s="103" t="s">
        <v>178</v>
      </c>
      <c r="AU155" s="103" t="s">
        <v>76</v>
      </c>
      <c r="AY155" s="5" t="s">
        <v>176</v>
      </c>
      <c r="BE155" s="104">
        <f t="shared" si="4"/>
        <v>0</v>
      </c>
      <c r="BF155" s="104">
        <f t="shared" si="5"/>
        <v>0</v>
      </c>
      <c r="BG155" s="104">
        <f t="shared" si="6"/>
        <v>0</v>
      </c>
      <c r="BH155" s="104">
        <f t="shared" si="7"/>
        <v>0</v>
      </c>
      <c r="BI155" s="104">
        <f t="shared" si="8"/>
        <v>0</v>
      </c>
      <c r="BJ155" s="5" t="s">
        <v>76</v>
      </c>
      <c r="BK155" s="104">
        <f t="shared" si="9"/>
        <v>0</v>
      </c>
      <c r="BL155" s="5" t="s">
        <v>86</v>
      </c>
      <c r="BM155" s="103" t="s">
        <v>363</v>
      </c>
    </row>
    <row r="156" spans="1:65" s="15" customFormat="1" ht="33" customHeight="1">
      <c r="A156" s="12"/>
      <c r="B156" s="13"/>
      <c r="C156" s="92" t="s">
        <v>365</v>
      </c>
      <c r="D156" s="92" t="s">
        <v>178</v>
      </c>
      <c r="E156" s="93" t="s">
        <v>2160</v>
      </c>
      <c r="F156" s="94" t="s">
        <v>2161</v>
      </c>
      <c r="G156" s="95" t="s">
        <v>328</v>
      </c>
      <c r="H156" s="96">
        <v>16</v>
      </c>
      <c r="I156" s="1">
        <v>0</v>
      </c>
      <c r="J156" s="97">
        <f t="shared" si="0"/>
        <v>0</v>
      </c>
      <c r="K156" s="94" t="s">
        <v>1898</v>
      </c>
      <c r="L156" s="13"/>
      <c r="M156" s="98" t="s">
        <v>1</v>
      </c>
      <c r="N156" s="99" t="s">
        <v>37</v>
      </c>
      <c r="O156" s="100"/>
      <c r="P156" s="101">
        <f t="shared" si="1"/>
        <v>0</v>
      </c>
      <c r="Q156" s="101">
        <v>0</v>
      </c>
      <c r="R156" s="101">
        <f t="shared" si="2"/>
        <v>0</v>
      </c>
      <c r="S156" s="101">
        <v>0</v>
      </c>
      <c r="T156" s="102">
        <f t="shared" si="3"/>
        <v>0</v>
      </c>
      <c r="U156" s="12"/>
      <c r="V156" s="12"/>
      <c r="W156" s="12"/>
      <c r="X156" s="12"/>
      <c r="Y156" s="12"/>
      <c r="Z156" s="12"/>
      <c r="AA156" s="12"/>
      <c r="AB156" s="12"/>
      <c r="AC156" s="12"/>
      <c r="AD156" s="12"/>
      <c r="AE156" s="12"/>
      <c r="AR156" s="103" t="s">
        <v>86</v>
      </c>
      <c r="AT156" s="103" t="s">
        <v>178</v>
      </c>
      <c r="AU156" s="103" t="s">
        <v>76</v>
      </c>
      <c r="AY156" s="5" t="s">
        <v>176</v>
      </c>
      <c r="BE156" s="104">
        <f t="shared" si="4"/>
        <v>0</v>
      </c>
      <c r="BF156" s="104">
        <f t="shared" si="5"/>
        <v>0</v>
      </c>
      <c r="BG156" s="104">
        <f t="shared" si="6"/>
        <v>0</v>
      </c>
      <c r="BH156" s="104">
        <f t="shared" si="7"/>
        <v>0</v>
      </c>
      <c r="BI156" s="104">
        <f t="shared" si="8"/>
        <v>0</v>
      </c>
      <c r="BJ156" s="5" t="s">
        <v>76</v>
      </c>
      <c r="BK156" s="104">
        <f t="shared" si="9"/>
        <v>0</v>
      </c>
      <c r="BL156" s="5" t="s">
        <v>86</v>
      </c>
      <c r="BM156" s="103" t="s">
        <v>368</v>
      </c>
    </row>
    <row r="157" spans="1:65" s="15" customFormat="1" ht="37.7" customHeight="1">
      <c r="A157" s="12"/>
      <c r="B157" s="13"/>
      <c r="C157" s="92" t="s">
        <v>272</v>
      </c>
      <c r="D157" s="92" t="s">
        <v>178</v>
      </c>
      <c r="E157" s="93" t="s">
        <v>2162</v>
      </c>
      <c r="F157" s="94" t="s">
        <v>2163</v>
      </c>
      <c r="G157" s="95" t="s">
        <v>328</v>
      </c>
      <c r="H157" s="96">
        <v>25</v>
      </c>
      <c r="I157" s="1">
        <v>0</v>
      </c>
      <c r="J157" s="97">
        <f t="shared" si="0"/>
        <v>0</v>
      </c>
      <c r="K157" s="94" t="s">
        <v>1898</v>
      </c>
      <c r="L157" s="13"/>
      <c r="M157" s="98" t="s">
        <v>1</v>
      </c>
      <c r="N157" s="99" t="s">
        <v>37</v>
      </c>
      <c r="O157" s="100"/>
      <c r="P157" s="101">
        <f t="shared" si="1"/>
        <v>0</v>
      </c>
      <c r="Q157" s="101">
        <v>0</v>
      </c>
      <c r="R157" s="101">
        <f t="shared" si="2"/>
        <v>0</v>
      </c>
      <c r="S157" s="101">
        <v>0</v>
      </c>
      <c r="T157" s="102">
        <f t="shared" si="3"/>
        <v>0</v>
      </c>
      <c r="U157" s="12"/>
      <c r="V157" s="12"/>
      <c r="W157" s="12"/>
      <c r="X157" s="12"/>
      <c r="Y157" s="12"/>
      <c r="Z157" s="12"/>
      <c r="AA157" s="12"/>
      <c r="AB157" s="12"/>
      <c r="AC157" s="12"/>
      <c r="AD157" s="12"/>
      <c r="AE157" s="12"/>
      <c r="AR157" s="103" t="s">
        <v>86</v>
      </c>
      <c r="AT157" s="103" t="s">
        <v>178</v>
      </c>
      <c r="AU157" s="103" t="s">
        <v>76</v>
      </c>
      <c r="AY157" s="5" t="s">
        <v>176</v>
      </c>
      <c r="BE157" s="104">
        <f t="shared" si="4"/>
        <v>0</v>
      </c>
      <c r="BF157" s="104">
        <f t="shared" si="5"/>
        <v>0</v>
      </c>
      <c r="BG157" s="104">
        <f t="shared" si="6"/>
        <v>0</v>
      </c>
      <c r="BH157" s="104">
        <f t="shared" si="7"/>
        <v>0</v>
      </c>
      <c r="BI157" s="104">
        <f t="shared" si="8"/>
        <v>0</v>
      </c>
      <c r="BJ157" s="5" t="s">
        <v>76</v>
      </c>
      <c r="BK157" s="104">
        <f t="shared" si="9"/>
        <v>0</v>
      </c>
      <c r="BL157" s="5" t="s">
        <v>86</v>
      </c>
      <c r="BM157" s="103" t="s">
        <v>372</v>
      </c>
    </row>
    <row r="158" spans="1:65" s="15" customFormat="1" ht="37.7" customHeight="1">
      <c r="A158" s="12"/>
      <c r="B158" s="13"/>
      <c r="C158" s="92" t="s">
        <v>375</v>
      </c>
      <c r="D158" s="92" t="s">
        <v>178</v>
      </c>
      <c r="E158" s="93" t="s">
        <v>2164</v>
      </c>
      <c r="F158" s="94" t="s">
        <v>2165</v>
      </c>
      <c r="G158" s="95" t="s">
        <v>328</v>
      </c>
      <c r="H158" s="96">
        <v>18</v>
      </c>
      <c r="I158" s="1">
        <v>0</v>
      </c>
      <c r="J158" s="97">
        <f t="shared" si="0"/>
        <v>0</v>
      </c>
      <c r="K158" s="94" t="s">
        <v>1898</v>
      </c>
      <c r="L158" s="13"/>
      <c r="M158" s="98" t="s">
        <v>1</v>
      </c>
      <c r="N158" s="99" t="s">
        <v>37</v>
      </c>
      <c r="O158" s="100"/>
      <c r="P158" s="101">
        <f t="shared" si="1"/>
        <v>0</v>
      </c>
      <c r="Q158" s="101">
        <v>0</v>
      </c>
      <c r="R158" s="101">
        <f t="shared" si="2"/>
        <v>0</v>
      </c>
      <c r="S158" s="101">
        <v>0</v>
      </c>
      <c r="T158" s="102">
        <f t="shared" si="3"/>
        <v>0</v>
      </c>
      <c r="U158" s="12"/>
      <c r="V158" s="12"/>
      <c r="W158" s="12"/>
      <c r="X158" s="12"/>
      <c r="Y158" s="12"/>
      <c r="Z158" s="12"/>
      <c r="AA158" s="12"/>
      <c r="AB158" s="12"/>
      <c r="AC158" s="12"/>
      <c r="AD158" s="12"/>
      <c r="AE158" s="12"/>
      <c r="AR158" s="103" t="s">
        <v>86</v>
      </c>
      <c r="AT158" s="103" t="s">
        <v>178</v>
      </c>
      <c r="AU158" s="103" t="s">
        <v>76</v>
      </c>
      <c r="AY158" s="5" t="s">
        <v>176</v>
      </c>
      <c r="BE158" s="104">
        <f t="shared" si="4"/>
        <v>0</v>
      </c>
      <c r="BF158" s="104">
        <f t="shared" si="5"/>
        <v>0</v>
      </c>
      <c r="BG158" s="104">
        <f t="shared" si="6"/>
        <v>0</v>
      </c>
      <c r="BH158" s="104">
        <f t="shared" si="7"/>
        <v>0</v>
      </c>
      <c r="BI158" s="104">
        <f t="shared" si="8"/>
        <v>0</v>
      </c>
      <c r="BJ158" s="5" t="s">
        <v>76</v>
      </c>
      <c r="BK158" s="104">
        <f t="shared" si="9"/>
        <v>0</v>
      </c>
      <c r="BL158" s="5" t="s">
        <v>86</v>
      </c>
      <c r="BM158" s="103" t="s">
        <v>378</v>
      </c>
    </row>
    <row r="159" spans="1:65" s="15" customFormat="1" ht="66.75" customHeight="1">
      <c r="A159" s="12"/>
      <c r="B159" s="13"/>
      <c r="C159" s="92" t="s">
        <v>278</v>
      </c>
      <c r="D159" s="92" t="s">
        <v>178</v>
      </c>
      <c r="E159" s="93" t="s">
        <v>2166</v>
      </c>
      <c r="F159" s="94" t="s">
        <v>2167</v>
      </c>
      <c r="G159" s="95" t="s">
        <v>2113</v>
      </c>
      <c r="H159" s="96">
        <v>33</v>
      </c>
      <c r="I159" s="1">
        <v>0</v>
      </c>
      <c r="J159" s="97">
        <f t="shared" si="0"/>
        <v>0</v>
      </c>
      <c r="K159" s="94" t="s">
        <v>1898</v>
      </c>
      <c r="L159" s="13"/>
      <c r="M159" s="98" t="s">
        <v>1</v>
      </c>
      <c r="N159" s="99" t="s">
        <v>37</v>
      </c>
      <c r="O159" s="100"/>
      <c r="P159" s="101">
        <f t="shared" si="1"/>
        <v>0</v>
      </c>
      <c r="Q159" s="101">
        <v>0</v>
      </c>
      <c r="R159" s="101">
        <f t="shared" si="2"/>
        <v>0</v>
      </c>
      <c r="S159" s="101">
        <v>0</v>
      </c>
      <c r="T159" s="102">
        <f t="shared" si="3"/>
        <v>0</v>
      </c>
      <c r="U159" s="12"/>
      <c r="V159" s="12"/>
      <c r="W159" s="12"/>
      <c r="X159" s="12"/>
      <c r="Y159" s="12"/>
      <c r="Z159" s="12"/>
      <c r="AA159" s="12"/>
      <c r="AB159" s="12"/>
      <c r="AC159" s="12"/>
      <c r="AD159" s="12"/>
      <c r="AE159" s="12"/>
      <c r="AR159" s="103" t="s">
        <v>86</v>
      </c>
      <c r="AT159" s="103" t="s">
        <v>178</v>
      </c>
      <c r="AU159" s="103" t="s">
        <v>76</v>
      </c>
      <c r="AY159" s="5" t="s">
        <v>176</v>
      </c>
      <c r="BE159" s="104">
        <f t="shared" si="4"/>
        <v>0</v>
      </c>
      <c r="BF159" s="104">
        <f t="shared" si="5"/>
        <v>0</v>
      </c>
      <c r="BG159" s="104">
        <f t="shared" si="6"/>
        <v>0</v>
      </c>
      <c r="BH159" s="104">
        <f t="shared" si="7"/>
        <v>0</v>
      </c>
      <c r="BI159" s="104">
        <f t="shared" si="8"/>
        <v>0</v>
      </c>
      <c r="BJ159" s="5" t="s">
        <v>76</v>
      </c>
      <c r="BK159" s="104">
        <f t="shared" si="9"/>
        <v>0</v>
      </c>
      <c r="BL159" s="5" t="s">
        <v>86</v>
      </c>
      <c r="BM159" s="103" t="s">
        <v>381</v>
      </c>
    </row>
    <row r="160" spans="1:47" s="15" customFormat="1" ht="68.25">
      <c r="A160" s="12"/>
      <c r="B160" s="13"/>
      <c r="C160" s="12"/>
      <c r="D160" s="105" t="s">
        <v>906</v>
      </c>
      <c r="E160" s="12"/>
      <c r="F160" s="106" t="s">
        <v>2923</v>
      </c>
      <c r="G160" s="12"/>
      <c r="H160" s="12"/>
      <c r="I160" s="12"/>
      <c r="J160" s="12"/>
      <c r="K160" s="12"/>
      <c r="L160" s="13"/>
      <c r="M160" s="107"/>
      <c r="N160" s="108"/>
      <c r="O160" s="100"/>
      <c r="P160" s="100"/>
      <c r="Q160" s="100"/>
      <c r="R160" s="100"/>
      <c r="S160" s="100"/>
      <c r="T160" s="109"/>
      <c r="U160" s="12"/>
      <c r="V160" s="12"/>
      <c r="W160" s="12"/>
      <c r="X160" s="12"/>
      <c r="Y160" s="12"/>
      <c r="Z160" s="12"/>
      <c r="AA160" s="12"/>
      <c r="AB160" s="12"/>
      <c r="AC160" s="12"/>
      <c r="AD160" s="12"/>
      <c r="AE160" s="12"/>
      <c r="AT160" s="5" t="s">
        <v>906</v>
      </c>
      <c r="AU160" s="5" t="s">
        <v>76</v>
      </c>
    </row>
    <row r="161" spans="1:65" s="15" customFormat="1" ht="66.75" customHeight="1">
      <c r="A161" s="12"/>
      <c r="B161" s="13"/>
      <c r="C161" s="92" t="s">
        <v>382</v>
      </c>
      <c r="D161" s="92" t="s">
        <v>178</v>
      </c>
      <c r="E161" s="93" t="s">
        <v>2168</v>
      </c>
      <c r="F161" s="94" t="s">
        <v>2169</v>
      </c>
      <c r="G161" s="95" t="s">
        <v>2113</v>
      </c>
      <c r="H161" s="96">
        <v>1</v>
      </c>
      <c r="I161" s="1">
        <v>0</v>
      </c>
      <c r="J161" s="97">
        <f>ROUND(I161*H161,2)</f>
        <v>0</v>
      </c>
      <c r="K161" s="94" t="s">
        <v>1898</v>
      </c>
      <c r="L161" s="13"/>
      <c r="M161" s="98" t="s">
        <v>1</v>
      </c>
      <c r="N161" s="99" t="s">
        <v>37</v>
      </c>
      <c r="O161" s="100"/>
      <c r="P161" s="101">
        <f>O161*H161</f>
        <v>0</v>
      </c>
      <c r="Q161" s="101">
        <v>0</v>
      </c>
      <c r="R161" s="101">
        <f>Q161*H161</f>
        <v>0</v>
      </c>
      <c r="S161" s="101">
        <v>0</v>
      </c>
      <c r="T161" s="102">
        <f>S161*H161</f>
        <v>0</v>
      </c>
      <c r="U161" s="12"/>
      <c r="V161" s="12"/>
      <c r="W161" s="12"/>
      <c r="X161" s="12"/>
      <c r="Y161" s="12"/>
      <c r="Z161" s="12"/>
      <c r="AA161" s="12"/>
      <c r="AB161" s="12"/>
      <c r="AC161" s="12"/>
      <c r="AD161" s="12"/>
      <c r="AE161" s="12"/>
      <c r="AR161" s="103" t="s">
        <v>86</v>
      </c>
      <c r="AT161" s="103" t="s">
        <v>178</v>
      </c>
      <c r="AU161" s="103" t="s">
        <v>76</v>
      </c>
      <c r="AY161" s="5" t="s">
        <v>176</v>
      </c>
      <c r="BE161" s="104">
        <f>IF(N161="základní",J161,0)</f>
        <v>0</v>
      </c>
      <c r="BF161" s="104">
        <f>IF(N161="snížená",J161,0)</f>
        <v>0</v>
      </c>
      <c r="BG161" s="104">
        <f>IF(N161="zákl. přenesená",J161,0)</f>
        <v>0</v>
      </c>
      <c r="BH161" s="104">
        <f>IF(N161="sníž. přenesená",J161,0)</f>
        <v>0</v>
      </c>
      <c r="BI161" s="104">
        <f>IF(N161="nulová",J161,0)</f>
        <v>0</v>
      </c>
      <c r="BJ161" s="5" t="s">
        <v>76</v>
      </c>
      <c r="BK161" s="104">
        <f>ROUND(I161*H161,2)</f>
        <v>0</v>
      </c>
      <c r="BL161" s="5" t="s">
        <v>86</v>
      </c>
      <c r="BM161" s="103" t="s">
        <v>385</v>
      </c>
    </row>
    <row r="162" spans="1:47" s="15" customFormat="1" ht="68.25">
      <c r="A162" s="12"/>
      <c r="B162" s="13"/>
      <c r="C162" s="12"/>
      <c r="D162" s="105" t="s">
        <v>906</v>
      </c>
      <c r="E162" s="12"/>
      <c r="F162" s="106" t="s">
        <v>2922</v>
      </c>
      <c r="G162" s="12"/>
      <c r="H162" s="12"/>
      <c r="I162" s="12"/>
      <c r="J162" s="12"/>
      <c r="K162" s="12"/>
      <c r="L162" s="13"/>
      <c r="M162" s="107"/>
      <c r="N162" s="108"/>
      <c r="O162" s="100"/>
      <c r="P162" s="100"/>
      <c r="Q162" s="100"/>
      <c r="R162" s="100"/>
      <c r="S162" s="100"/>
      <c r="T162" s="109"/>
      <c r="U162" s="12"/>
      <c r="V162" s="12"/>
      <c r="W162" s="12"/>
      <c r="X162" s="12"/>
      <c r="Y162" s="12"/>
      <c r="Z162" s="12"/>
      <c r="AA162" s="12"/>
      <c r="AB162" s="12"/>
      <c r="AC162" s="12"/>
      <c r="AD162" s="12"/>
      <c r="AE162" s="12"/>
      <c r="AT162" s="5" t="s">
        <v>906</v>
      </c>
      <c r="AU162" s="5" t="s">
        <v>76</v>
      </c>
    </row>
    <row r="163" spans="1:65" s="15" customFormat="1" ht="16.5" customHeight="1">
      <c r="A163" s="12"/>
      <c r="B163" s="13"/>
      <c r="C163" s="92" t="s">
        <v>284</v>
      </c>
      <c r="D163" s="92" t="s">
        <v>178</v>
      </c>
      <c r="E163" s="93" t="s">
        <v>2170</v>
      </c>
      <c r="F163" s="94" t="s">
        <v>2171</v>
      </c>
      <c r="G163" s="95" t="s">
        <v>2113</v>
      </c>
      <c r="H163" s="96">
        <v>17</v>
      </c>
      <c r="I163" s="1">
        <v>0</v>
      </c>
      <c r="J163" s="97">
        <f aca="true" t="shared" si="10" ref="J163:J182">ROUND(I163*H163,2)</f>
        <v>0</v>
      </c>
      <c r="K163" s="94" t="s">
        <v>1898</v>
      </c>
      <c r="L163" s="13"/>
      <c r="M163" s="98" t="s">
        <v>1</v>
      </c>
      <c r="N163" s="99" t="s">
        <v>37</v>
      </c>
      <c r="O163" s="100"/>
      <c r="P163" s="101">
        <f aca="true" t="shared" si="11" ref="P163:P182">O163*H163</f>
        <v>0</v>
      </c>
      <c r="Q163" s="101">
        <v>0</v>
      </c>
      <c r="R163" s="101">
        <f aca="true" t="shared" si="12" ref="R163:R182">Q163*H163</f>
        <v>0</v>
      </c>
      <c r="S163" s="101">
        <v>0</v>
      </c>
      <c r="T163" s="102">
        <f aca="true" t="shared" si="13" ref="T163:T182">S163*H163</f>
        <v>0</v>
      </c>
      <c r="U163" s="12"/>
      <c r="V163" s="12"/>
      <c r="W163" s="12"/>
      <c r="X163" s="12"/>
      <c r="Y163" s="12"/>
      <c r="Z163" s="12"/>
      <c r="AA163" s="12"/>
      <c r="AB163" s="12"/>
      <c r="AC163" s="12"/>
      <c r="AD163" s="12"/>
      <c r="AE163" s="12"/>
      <c r="AR163" s="103" t="s">
        <v>86</v>
      </c>
      <c r="AT163" s="103" t="s">
        <v>178</v>
      </c>
      <c r="AU163" s="103" t="s">
        <v>76</v>
      </c>
      <c r="AY163" s="5" t="s">
        <v>176</v>
      </c>
      <c r="BE163" s="104">
        <f aca="true" t="shared" si="14" ref="BE163:BE182">IF(N163="základní",J163,0)</f>
        <v>0</v>
      </c>
      <c r="BF163" s="104">
        <f aca="true" t="shared" si="15" ref="BF163:BF182">IF(N163="snížená",J163,0)</f>
        <v>0</v>
      </c>
      <c r="BG163" s="104">
        <f aca="true" t="shared" si="16" ref="BG163:BG182">IF(N163="zákl. přenesená",J163,0)</f>
        <v>0</v>
      </c>
      <c r="BH163" s="104">
        <f aca="true" t="shared" si="17" ref="BH163:BH182">IF(N163="sníž. přenesená",J163,0)</f>
        <v>0</v>
      </c>
      <c r="BI163" s="104">
        <f aca="true" t="shared" si="18" ref="BI163:BI182">IF(N163="nulová",J163,0)</f>
        <v>0</v>
      </c>
      <c r="BJ163" s="5" t="s">
        <v>76</v>
      </c>
      <c r="BK163" s="104">
        <f aca="true" t="shared" si="19" ref="BK163:BK182">ROUND(I163*H163,2)</f>
        <v>0</v>
      </c>
      <c r="BL163" s="5" t="s">
        <v>86</v>
      </c>
      <c r="BM163" s="103" t="s">
        <v>388</v>
      </c>
    </row>
    <row r="164" spans="1:65" s="15" customFormat="1" ht="16.5" customHeight="1">
      <c r="A164" s="12"/>
      <c r="B164" s="13"/>
      <c r="C164" s="92" t="s">
        <v>390</v>
      </c>
      <c r="D164" s="92" t="s">
        <v>178</v>
      </c>
      <c r="E164" s="93" t="s">
        <v>2172</v>
      </c>
      <c r="F164" s="94" t="s">
        <v>2173</v>
      </c>
      <c r="G164" s="95" t="s">
        <v>2113</v>
      </c>
      <c r="H164" s="96">
        <v>2</v>
      </c>
      <c r="I164" s="1">
        <v>0</v>
      </c>
      <c r="J164" s="97">
        <f t="shared" si="10"/>
        <v>0</v>
      </c>
      <c r="K164" s="94" t="s">
        <v>1898</v>
      </c>
      <c r="L164" s="13"/>
      <c r="M164" s="98" t="s">
        <v>1</v>
      </c>
      <c r="N164" s="99" t="s">
        <v>37</v>
      </c>
      <c r="O164" s="100"/>
      <c r="P164" s="101">
        <f t="shared" si="11"/>
        <v>0</v>
      </c>
      <c r="Q164" s="101">
        <v>0</v>
      </c>
      <c r="R164" s="101">
        <f t="shared" si="12"/>
        <v>0</v>
      </c>
      <c r="S164" s="101">
        <v>0</v>
      </c>
      <c r="T164" s="102">
        <f t="shared" si="13"/>
        <v>0</v>
      </c>
      <c r="U164" s="12"/>
      <c r="V164" s="12"/>
      <c r="W164" s="12"/>
      <c r="X164" s="12"/>
      <c r="Y164" s="12"/>
      <c r="Z164" s="12"/>
      <c r="AA164" s="12"/>
      <c r="AB164" s="12"/>
      <c r="AC164" s="12"/>
      <c r="AD164" s="12"/>
      <c r="AE164" s="12"/>
      <c r="AR164" s="103" t="s">
        <v>86</v>
      </c>
      <c r="AT164" s="103" t="s">
        <v>178</v>
      </c>
      <c r="AU164" s="103" t="s">
        <v>76</v>
      </c>
      <c r="AY164" s="5" t="s">
        <v>176</v>
      </c>
      <c r="BE164" s="104">
        <f t="shared" si="14"/>
        <v>0</v>
      </c>
      <c r="BF164" s="104">
        <f t="shared" si="15"/>
        <v>0</v>
      </c>
      <c r="BG164" s="104">
        <f t="shared" si="16"/>
        <v>0</v>
      </c>
      <c r="BH164" s="104">
        <f t="shared" si="17"/>
        <v>0</v>
      </c>
      <c r="BI164" s="104">
        <f t="shared" si="18"/>
        <v>0</v>
      </c>
      <c r="BJ164" s="5" t="s">
        <v>76</v>
      </c>
      <c r="BK164" s="104">
        <f t="shared" si="19"/>
        <v>0</v>
      </c>
      <c r="BL164" s="5" t="s">
        <v>86</v>
      </c>
      <c r="BM164" s="103" t="s">
        <v>393</v>
      </c>
    </row>
    <row r="165" spans="1:65" s="15" customFormat="1" ht="16.5" customHeight="1">
      <c r="A165" s="12"/>
      <c r="B165" s="13"/>
      <c r="C165" s="92" t="s">
        <v>304</v>
      </c>
      <c r="D165" s="92" t="s">
        <v>178</v>
      </c>
      <c r="E165" s="93" t="s">
        <v>2174</v>
      </c>
      <c r="F165" s="94" t="s">
        <v>2175</v>
      </c>
      <c r="G165" s="95" t="s">
        <v>2113</v>
      </c>
      <c r="H165" s="96">
        <v>2</v>
      </c>
      <c r="I165" s="1">
        <v>0</v>
      </c>
      <c r="J165" s="97">
        <f t="shared" si="10"/>
        <v>0</v>
      </c>
      <c r="K165" s="94" t="s">
        <v>1898</v>
      </c>
      <c r="L165" s="13"/>
      <c r="M165" s="98" t="s">
        <v>1</v>
      </c>
      <c r="N165" s="99" t="s">
        <v>37</v>
      </c>
      <c r="O165" s="100"/>
      <c r="P165" s="101">
        <f t="shared" si="11"/>
        <v>0</v>
      </c>
      <c r="Q165" s="101">
        <v>0</v>
      </c>
      <c r="R165" s="101">
        <f t="shared" si="12"/>
        <v>0</v>
      </c>
      <c r="S165" s="101">
        <v>0</v>
      </c>
      <c r="T165" s="102">
        <f t="shared" si="13"/>
        <v>0</v>
      </c>
      <c r="U165" s="12"/>
      <c r="V165" s="12"/>
      <c r="W165" s="12"/>
      <c r="X165" s="12"/>
      <c r="Y165" s="12"/>
      <c r="Z165" s="12"/>
      <c r="AA165" s="12"/>
      <c r="AB165" s="12"/>
      <c r="AC165" s="12"/>
      <c r="AD165" s="12"/>
      <c r="AE165" s="12"/>
      <c r="AR165" s="103" t="s">
        <v>86</v>
      </c>
      <c r="AT165" s="103" t="s">
        <v>178</v>
      </c>
      <c r="AU165" s="103" t="s">
        <v>76</v>
      </c>
      <c r="AY165" s="5" t="s">
        <v>176</v>
      </c>
      <c r="BE165" s="104">
        <f t="shared" si="14"/>
        <v>0</v>
      </c>
      <c r="BF165" s="104">
        <f t="shared" si="15"/>
        <v>0</v>
      </c>
      <c r="BG165" s="104">
        <f t="shared" si="16"/>
        <v>0</v>
      </c>
      <c r="BH165" s="104">
        <f t="shared" si="17"/>
        <v>0</v>
      </c>
      <c r="BI165" s="104">
        <f t="shared" si="18"/>
        <v>0</v>
      </c>
      <c r="BJ165" s="5" t="s">
        <v>76</v>
      </c>
      <c r="BK165" s="104">
        <f t="shared" si="19"/>
        <v>0</v>
      </c>
      <c r="BL165" s="5" t="s">
        <v>86</v>
      </c>
      <c r="BM165" s="103" t="s">
        <v>400</v>
      </c>
    </row>
    <row r="166" spans="1:65" s="15" customFormat="1" ht="24.2" customHeight="1">
      <c r="A166" s="12"/>
      <c r="B166" s="13"/>
      <c r="C166" s="92" t="s">
        <v>448</v>
      </c>
      <c r="D166" s="92" t="s">
        <v>178</v>
      </c>
      <c r="E166" s="93" t="s">
        <v>2176</v>
      </c>
      <c r="F166" s="94" t="s">
        <v>2177</v>
      </c>
      <c r="G166" s="95" t="s">
        <v>181</v>
      </c>
      <c r="H166" s="96">
        <v>2</v>
      </c>
      <c r="I166" s="1">
        <v>0</v>
      </c>
      <c r="J166" s="97">
        <f t="shared" si="10"/>
        <v>0</v>
      </c>
      <c r="K166" s="94" t="s">
        <v>1898</v>
      </c>
      <c r="L166" s="13"/>
      <c r="M166" s="98" t="s">
        <v>1</v>
      </c>
      <c r="N166" s="99" t="s">
        <v>37</v>
      </c>
      <c r="O166" s="100"/>
      <c r="P166" s="101">
        <f t="shared" si="11"/>
        <v>0</v>
      </c>
      <c r="Q166" s="101">
        <v>0</v>
      </c>
      <c r="R166" s="101">
        <f t="shared" si="12"/>
        <v>0</v>
      </c>
      <c r="S166" s="101">
        <v>0</v>
      </c>
      <c r="T166" s="102">
        <f t="shared" si="13"/>
        <v>0</v>
      </c>
      <c r="U166" s="12"/>
      <c r="V166" s="12"/>
      <c r="W166" s="12"/>
      <c r="X166" s="12"/>
      <c r="Y166" s="12"/>
      <c r="Z166" s="12"/>
      <c r="AA166" s="12"/>
      <c r="AB166" s="12"/>
      <c r="AC166" s="12"/>
      <c r="AD166" s="12"/>
      <c r="AE166" s="12"/>
      <c r="AR166" s="103" t="s">
        <v>86</v>
      </c>
      <c r="AT166" s="103" t="s">
        <v>178</v>
      </c>
      <c r="AU166" s="103" t="s">
        <v>76</v>
      </c>
      <c r="AY166" s="5" t="s">
        <v>176</v>
      </c>
      <c r="BE166" s="104">
        <f t="shared" si="14"/>
        <v>0</v>
      </c>
      <c r="BF166" s="104">
        <f t="shared" si="15"/>
        <v>0</v>
      </c>
      <c r="BG166" s="104">
        <f t="shared" si="16"/>
        <v>0</v>
      </c>
      <c r="BH166" s="104">
        <f t="shared" si="17"/>
        <v>0</v>
      </c>
      <c r="BI166" s="104">
        <f t="shared" si="18"/>
        <v>0</v>
      </c>
      <c r="BJ166" s="5" t="s">
        <v>76</v>
      </c>
      <c r="BK166" s="104">
        <f t="shared" si="19"/>
        <v>0</v>
      </c>
      <c r="BL166" s="5" t="s">
        <v>86</v>
      </c>
      <c r="BM166" s="103" t="s">
        <v>451</v>
      </c>
    </row>
    <row r="167" spans="1:65" s="15" customFormat="1" ht="48.95" customHeight="1">
      <c r="A167" s="12"/>
      <c r="B167" s="13"/>
      <c r="C167" s="92" t="s">
        <v>310</v>
      </c>
      <c r="D167" s="92" t="s">
        <v>178</v>
      </c>
      <c r="E167" s="93" t="s">
        <v>2178</v>
      </c>
      <c r="F167" s="94" t="s">
        <v>2179</v>
      </c>
      <c r="G167" s="95" t="s">
        <v>2113</v>
      </c>
      <c r="H167" s="96">
        <v>1</v>
      </c>
      <c r="I167" s="1">
        <v>0</v>
      </c>
      <c r="J167" s="97">
        <f t="shared" si="10"/>
        <v>0</v>
      </c>
      <c r="K167" s="94" t="s">
        <v>1898</v>
      </c>
      <c r="L167" s="13"/>
      <c r="M167" s="98" t="s">
        <v>1</v>
      </c>
      <c r="N167" s="99" t="s">
        <v>37</v>
      </c>
      <c r="O167" s="100"/>
      <c r="P167" s="101">
        <f t="shared" si="11"/>
        <v>0</v>
      </c>
      <c r="Q167" s="101">
        <v>0</v>
      </c>
      <c r="R167" s="101">
        <f t="shared" si="12"/>
        <v>0</v>
      </c>
      <c r="S167" s="101">
        <v>0</v>
      </c>
      <c r="T167" s="102">
        <f t="shared" si="13"/>
        <v>0</v>
      </c>
      <c r="U167" s="12"/>
      <c r="V167" s="12"/>
      <c r="W167" s="12"/>
      <c r="X167" s="12"/>
      <c r="Y167" s="12"/>
      <c r="Z167" s="12"/>
      <c r="AA167" s="12"/>
      <c r="AB167" s="12"/>
      <c r="AC167" s="12"/>
      <c r="AD167" s="12"/>
      <c r="AE167" s="12"/>
      <c r="AR167" s="103" t="s">
        <v>86</v>
      </c>
      <c r="AT167" s="103" t="s">
        <v>178</v>
      </c>
      <c r="AU167" s="103" t="s">
        <v>76</v>
      </c>
      <c r="AY167" s="5" t="s">
        <v>176</v>
      </c>
      <c r="BE167" s="104">
        <f t="shared" si="14"/>
        <v>0</v>
      </c>
      <c r="BF167" s="104">
        <f t="shared" si="15"/>
        <v>0</v>
      </c>
      <c r="BG167" s="104">
        <f t="shared" si="16"/>
        <v>0</v>
      </c>
      <c r="BH167" s="104">
        <f t="shared" si="17"/>
        <v>0</v>
      </c>
      <c r="BI167" s="104">
        <f t="shared" si="18"/>
        <v>0</v>
      </c>
      <c r="BJ167" s="5" t="s">
        <v>76</v>
      </c>
      <c r="BK167" s="104">
        <f t="shared" si="19"/>
        <v>0</v>
      </c>
      <c r="BL167" s="5" t="s">
        <v>86</v>
      </c>
      <c r="BM167" s="103" t="s">
        <v>453</v>
      </c>
    </row>
    <row r="168" spans="1:65" s="15" customFormat="1" ht="48.95" customHeight="1">
      <c r="A168" s="12"/>
      <c r="B168" s="13"/>
      <c r="C168" s="92" t="s">
        <v>460</v>
      </c>
      <c r="D168" s="92" t="s">
        <v>178</v>
      </c>
      <c r="E168" s="93" t="s">
        <v>2180</v>
      </c>
      <c r="F168" s="94" t="s">
        <v>2181</v>
      </c>
      <c r="G168" s="95" t="s">
        <v>2113</v>
      </c>
      <c r="H168" s="96">
        <v>1</v>
      </c>
      <c r="I168" s="1">
        <v>0</v>
      </c>
      <c r="J168" s="97">
        <f t="shared" si="10"/>
        <v>0</v>
      </c>
      <c r="K168" s="94" t="s">
        <v>1898</v>
      </c>
      <c r="L168" s="13"/>
      <c r="M168" s="98" t="s">
        <v>1</v>
      </c>
      <c r="N168" s="99" t="s">
        <v>37</v>
      </c>
      <c r="O168" s="100"/>
      <c r="P168" s="101">
        <f t="shared" si="11"/>
        <v>0</v>
      </c>
      <c r="Q168" s="101">
        <v>0</v>
      </c>
      <c r="R168" s="101">
        <f t="shared" si="12"/>
        <v>0</v>
      </c>
      <c r="S168" s="101">
        <v>0</v>
      </c>
      <c r="T168" s="102">
        <f t="shared" si="13"/>
        <v>0</v>
      </c>
      <c r="U168" s="12"/>
      <c r="V168" s="12"/>
      <c r="W168" s="12"/>
      <c r="X168" s="12"/>
      <c r="Y168" s="12"/>
      <c r="Z168" s="12"/>
      <c r="AA168" s="12"/>
      <c r="AB168" s="12"/>
      <c r="AC168" s="12"/>
      <c r="AD168" s="12"/>
      <c r="AE168" s="12"/>
      <c r="AR168" s="103" t="s">
        <v>86</v>
      </c>
      <c r="AT168" s="103" t="s">
        <v>178</v>
      </c>
      <c r="AU168" s="103" t="s">
        <v>76</v>
      </c>
      <c r="AY168" s="5" t="s">
        <v>176</v>
      </c>
      <c r="BE168" s="104">
        <f t="shared" si="14"/>
        <v>0</v>
      </c>
      <c r="BF168" s="104">
        <f t="shared" si="15"/>
        <v>0</v>
      </c>
      <c r="BG168" s="104">
        <f t="shared" si="16"/>
        <v>0</v>
      </c>
      <c r="BH168" s="104">
        <f t="shared" si="17"/>
        <v>0</v>
      </c>
      <c r="BI168" s="104">
        <f t="shared" si="18"/>
        <v>0</v>
      </c>
      <c r="BJ168" s="5" t="s">
        <v>76</v>
      </c>
      <c r="BK168" s="104">
        <f t="shared" si="19"/>
        <v>0</v>
      </c>
      <c r="BL168" s="5" t="s">
        <v>86</v>
      </c>
      <c r="BM168" s="103" t="s">
        <v>463</v>
      </c>
    </row>
    <row r="169" spans="1:65" s="15" customFormat="1" ht="37.7" customHeight="1">
      <c r="A169" s="12"/>
      <c r="B169" s="13"/>
      <c r="C169" s="92" t="s">
        <v>329</v>
      </c>
      <c r="D169" s="92" t="s">
        <v>178</v>
      </c>
      <c r="E169" s="93" t="s">
        <v>2182</v>
      </c>
      <c r="F169" s="94" t="s">
        <v>2183</v>
      </c>
      <c r="G169" s="95" t="s">
        <v>2113</v>
      </c>
      <c r="H169" s="96">
        <v>1</v>
      </c>
      <c r="I169" s="1">
        <v>0</v>
      </c>
      <c r="J169" s="97">
        <f t="shared" si="10"/>
        <v>0</v>
      </c>
      <c r="K169" s="94" t="s">
        <v>1898</v>
      </c>
      <c r="L169" s="13"/>
      <c r="M169" s="98" t="s">
        <v>1</v>
      </c>
      <c r="N169" s="99" t="s">
        <v>37</v>
      </c>
      <c r="O169" s="100"/>
      <c r="P169" s="101">
        <f t="shared" si="11"/>
        <v>0</v>
      </c>
      <c r="Q169" s="101">
        <v>0</v>
      </c>
      <c r="R169" s="101">
        <f t="shared" si="12"/>
        <v>0</v>
      </c>
      <c r="S169" s="101">
        <v>0</v>
      </c>
      <c r="T169" s="102">
        <f t="shared" si="13"/>
        <v>0</v>
      </c>
      <c r="U169" s="12"/>
      <c r="V169" s="12"/>
      <c r="W169" s="12"/>
      <c r="X169" s="12"/>
      <c r="Y169" s="12"/>
      <c r="Z169" s="12"/>
      <c r="AA169" s="12"/>
      <c r="AB169" s="12"/>
      <c r="AC169" s="12"/>
      <c r="AD169" s="12"/>
      <c r="AE169" s="12"/>
      <c r="AR169" s="103" t="s">
        <v>86</v>
      </c>
      <c r="AT169" s="103" t="s">
        <v>178</v>
      </c>
      <c r="AU169" s="103" t="s">
        <v>76</v>
      </c>
      <c r="AY169" s="5" t="s">
        <v>176</v>
      </c>
      <c r="BE169" s="104">
        <f t="shared" si="14"/>
        <v>0</v>
      </c>
      <c r="BF169" s="104">
        <f t="shared" si="15"/>
        <v>0</v>
      </c>
      <c r="BG169" s="104">
        <f t="shared" si="16"/>
        <v>0</v>
      </c>
      <c r="BH169" s="104">
        <f t="shared" si="17"/>
        <v>0</v>
      </c>
      <c r="BI169" s="104">
        <f t="shared" si="18"/>
        <v>0</v>
      </c>
      <c r="BJ169" s="5" t="s">
        <v>76</v>
      </c>
      <c r="BK169" s="104">
        <f t="shared" si="19"/>
        <v>0</v>
      </c>
      <c r="BL169" s="5" t="s">
        <v>86</v>
      </c>
      <c r="BM169" s="103" t="s">
        <v>467</v>
      </c>
    </row>
    <row r="170" spans="1:65" s="15" customFormat="1" ht="37.7" customHeight="1">
      <c r="A170" s="12"/>
      <c r="B170" s="13"/>
      <c r="C170" s="92" t="s">
        <v>470</v>
      </c>
      <c r="D170" s="92" t="s">
        <v>178</v>
      </c>
      <c r="E170" s="93" t="s">
        <v>2184</v>
      </c>
      <c r="F170" s="94" t="s">
        <v>2185</v>
      </c>
      <c r="G170" s="95" t="s">
        <v>2113</v>
      </c>
      <c r="H170" s="96">
        <v>1</v>
      </c>
      <c r="I170" s="1">
        <v>0</v>
      </c>
      <c r="J170" s="97">
        <f t="shared" si="10"/>
        <v>0</v>
      </c>
      <c r="K170" s="94" t="s">
        <v>1898</v>
      </c>
      <c r="L170" s="13"/>
      <c r="M170" s="98" t="s">
        <v>1</v>
      </c>
      <c r="N170" s="99" t="s">
        <v>37</v>
      </c>
      <c r="O170" s="100"/>
      <c r="P170" s="101">
        <f t="shared" si="11"/>
        <v>0</v>
      </c>
      <c r="Q170" s="101">
        <v>0</v>
      </c>
      <c r="R170" s="101">
        <f t="shared" si="12"/>
        <v>0</v>
      </c>
      <c r="S170" s="101">
        <v>0</v>
      </c>
      <c r="T170" s="102">
        <f t="shared" si="13"/>
        <v>0</v>
      </c>
      <c r="U170" s="12"/>
      <c r="V170" s="12"/>
      <c r="W170" s="12"/>
      <c r="X170" s="12"/>
      <c r="Y170" s="12"/>
      <c r="Z170" s="12"/>
      <c r="AA170" s="12"/>
      <c r="AB170" s="12"/>
      <c r="AC170" s="12"/>
      <c r="AD170" s="12"/>
      <c r="AE170" s="12"/>
      <c r="AR170" s="103" t="s">
        <v>86</v>
      </c>
      <c r="AT170" s="103" t="s">
        <v>178</v>
      </c>
      <c r="AU170" s="103" t="s">
        <v>76</v>
      </c>
      <c r="AY170" s="5" t="s">
        <v>176</v>
      </c>
      <c r="BE170" s="104">
        <f t="shared" si="14"/>
        <v>0</v>
      </c>
      <c r="BF170" s="104">
        <f t="shared" si="15"/>
        <v>0</v>
      </c>
      <c r="BG170" s="104">
        <f t="shared" si="16"/>
        <v>0</v>
      </c>
      <c r="BH170" s="104">
        <f t="shared" si="17"/>
        <v>0</v>
      </c>
      <c r="BI170" s="104">
        <f t="shared" si="18"/>
        <v>0</v>
      </c>
      <c r="BJ170" s="5" t="s">
        <v>76</v>
      </c>
      <c r="BK170" s="104">
        <f t="shared" si="19"/>
        <v>0</v>
      </c>
      <c r="BL170" s="5" t="s">
        <v>86</v>
      </c>
      <c r="BM170" s="103" t="s">
        <v>473</v>
      </c>
    </row>
    <row r="171" spans="1:65" s="15" customFormat="1" ht="24.2" customHeight="1">
      <c r="A171" s="12"/>
      <c r="B171" s="13"/>
      <c r="C171" s="92" t="s">
        <v>334</v>
      </c>
      <c r="D171" s="92" t="s">
        <v>178</v>
      </c>
      <c r="E171" s="93" t="s">
        <v>2186</v>
      </c>
      <c r="F171" s="94" t="s">
        <v>2187</v>
      </c>
      <c r="G171" s="95" t="s">
        <v>328</v>
      </c>
      <c r="H171" s="96">
        <v>27</v>
      </c>
      <c r="I171" s="1">
        <v>0</v>
      </c>
      <c r="J171" s="97">
        <f t="shared" si="10"/>
        <v>0</v>
      </c>
      <c r="K171" s="94" t="s">
        <v>1898</v>
      </c>
      <c r="L171" s="13"/>
      <c r="M171" s="98" t="s">
        <v>1</v>
      </c>
      <c r="N171" s="99" t="s">
        <v>37</v>
      </c>
      <c r="O171" s="100"/>
      <c r="P171" s="101">
        <f t="shared" si="11"/>
        <v>0</v>
      </c>
      <c r="Q171" s="101">
        <v>0</v>
      </c>
      <c r="R171" s="101">
        <f t="shared" si="12"/>
        <v>0</v>
      </c>
      <c r="S171" s="101">
        <v>0</v>
      </c>
      <c r="T171" s="102">
        <f t="shared" si="13"/>
        <v>0</v>
      </c>
      <c r="U171" s="12"/>
      <c r="V171" s="12"/>
      <c r="W171" s="12"/>
      <c r="X171" s="12"/>
      <c r="Y171" s="12"/>
      <c r="Z171" s="12"/>
      <c r="AA171" s="12"/>
      <c r="AB171" s="12"/>
      <c r="AC171" s="12"/>
      <c r="AD171" s="12"/>
      <c r="AE171" s="12"/>
      <c r="AR171" s="103" t="s">
        <v>86</v>
      </c>
      <c r="AT171" s="103" t="s">
        <v>178</v>
      </c>
      <c r="AU171" s="103" t="s">
        <v>76</v>
      </c>
      <c r="AY171" s="5" t="s">
        <v>176</v>
      </c>
      <c r="BE171" s="104">
        <f t="shared" si="14"/>
        <v>0</v>
      </c>
      <c r="BF171" s="104">
        <f t="shared" si="15"/>
        <v>0</v>
      </c>
      <c r="BG171" s="104">
        <f t="shared" si="16"/>
        <v>0</v>
      </c>
      <c r="BH171" s="104">
        <f t="shared" si="17"/>
        <v>0</v>
      </c>
      <c r="BI171" s="104">
        <f t="shared" si="18"/>
        <v>0</v>
      </c>
      <c r="BJ171" s="5" t="s">
        <v>76</v>
      </c>
      <c r="BK171" s="104">
        <f t="shared" si="19"/>
        <v>0</v>
      </c>
      <c r="BL171" s="5" t="s">
        <v>86</v>
      </c>
      <c r="BM171" s="103" t="s">
        <v>479</v>
      </c>
    </row>
    <row r="172" spans="1:65" s="15" customFormat="1" ht="24.2" customHeight="1">
      <c r="A172" s="12"/>
      <c r="B172" s="13"/>
      <c r="C172" s="92" t="s">
        <v>483</v>
      </c>
      <c r="D172" s="92" t="s">
        <v>178</v>
      </c>
      <c r="E172" s="93" t="s">
        <v>2188</v>
      </c>
      <c r="F172" s="94" t="s">
        <v>2189</v>
      </c>
      <c r="G172" s="95" t="s">
        <v>181</v>
      </c>
      <c r="H172" s="96">
        <v>16</v>
      </c>
      <c r="I172" s="1">
        <v>0</v>
      </c>
      <c r="J172" s="97">
        <f t="shared" si="10"/>
        <v>0</v>
      </c>
      <c r="K172" s="94" t="s">
        <v>1898</v>
      </c>
      <c r="L172" s="13"/>
      <c r="M172" s="98" t="s">
        <v>1</v>
      </c>
      <c r="N172" s="99" t="s">
        <v>37</v>
      </c>
      <c r="O172" s="100"/>
      <c r="P172" s="101">
        <f t="shared" si="11"/>
        <v>0</v>
      </c>
      <c r="Q172" s="101">
        <v>0</v>
      </c>
      <c r="R172" s="101">
        <f t="shared" si="12"/>
        <v>0</v>
      </c>
      <c r="S172" s="101">
        <v>0</v>
      </c>
      <c r="T172" s="102">
        <f t="shared" si="13"/>
        <v>0</v>
      </c>
      <c r="U172" s="12"/>
      <c r="V172" s="12"/>
      <c r="W172" s="12"/>
      <c r="X172" s="12"/>
      <c r="Y172" s="12"/>
      <c r="Z172" s="12"/>
      <c r="AA172" s="12"/>
      <c r="AB172" s="12"/>
      <c r="AC172" s="12"/>
      <c r="AD172" s="12"/>
      <c r="AE172" s="12"/>
      <c r="AR172" s="103" t="s">
        <v>86</v>
      </c>
      <c r="AT172" s="103" t="s">
        <v>178</v>
      </c>
      <c r="AU172" s="103" t="s">
        <v>76</v>
      </c>
      <c r="AY172" s="5" t="s">
        <v>176</v>
      </c>
      <c r="BE172" s="104">
        <f t="shared" si="14"/>
        <v>0</v>
      </c>
      <c r="BF172" s="104">
        <f t="shared" si="15"/>
        <v>0</v>
      </c>
      <c r="BG172" s="104">
        <f t="shared" si="16"/>
        <v>0</v>
      </c>
      <c r="BH172" s="104">
        <f t="shared" si="17"/>
        <v>0</v>
      </c>
      <c r="BI172" s="104">
        <f t="shared" si="18"/>
        <v>0</v>
      </c>
      <c r="BJ172" s="5" t="s">
        <v>76</v>
      </c>
      <c r="BK172" s="104">
        <f t="shared" si="19"/>
        <v>0</v>
      </c>
      <c r="BL172" s="5" t="s">
        <v>86</v>
      </c>
      <c r="BM172" s="103" t="s">
        <v>484</v>
      </c>
    </row>
    <row r="173" spans="1:65" s="15" customFormat="1" ht="24.2" customHeight="1">
      <c r="A173" s="12"/>
      <c r="B173" s="13"/>
      <c r="C173" s="92" t="s">
        <v>337</v>
      </c>
      <c r="D173" s="92" t="s">
        <v>178</v>
      </c>
      <c r="E173" s="93" t="s">
        <v>2190</v>
      </c>
      <c r="F173" s="94" t="s">
        <v>2191</v>
      </c>
      <c r="G173" s="95" t="s">
        <v>181</v>
      </c>
      <c r="H173" s="96">
        <v>105</v>
      </c>
      <c r="I173" s="1">
        <v>0</v>
      </c>
      <c r="J173" s="97">
        <f t="shared" si="10"/>
        <v>0</v>
      </c>
      <c r="K173" s="94" t="s">
        <v>1898</v>
      </c>
      <c r="L173" s="13"/>
      <c r="M173" s="98" t="s">
        <v>1</v>
      </c>
      <c r="N173" s="99" t="s">
        <v>37</v>
      </c>
      <c r="O173" s="100"/>
      <c r="P173" s="101">
        <f t="shared" si="11"/>
        <v>0</v>
      </c>
      <c r="Q173" s="101">
        <v>0</v>
      </c>
      <c r="R173" s="101">
        <f t="shared" si="12"/>
        <v>0</v>
      </c>
      <c r="S173" s="101">
        <v>0</v>
      </c>
      <c r="T173" s="102">
        <f t="shared" si="13"/>
        <v>0</v>
      </c>
      <c r="U173" s="12"/>
      <c r="V173" s="12"/>
      <c r="W173" s="12"/>
      <c r="X173" s="12"/>
      <c r="Y173" s="12"/>
      <c r="Z173" s="12"/>
      <c r="AA173" s="12"/>
      <c r="AB173" s="12"/>
      <c r="AC173" s="12"/>
      <c r="AD173" s="12"/>
      <c r="AE173" s="12"/>
      <c r="AR173" s="103" t="s">
        <v>86</v>
      </c>
      <c r="AT173" s="103" t="s">
        <v>178</v>
      </c>
      <c r="AU173" s="103" t="s">
        <v>76</v>
      </c>
      <c r="AY173" s="5" t="s">
        <v>176</v>
      </c>
      <c r="BE173" s="104">
        <f t="shared" si="14"/>
        <v>0</v>
      </c>
      <c r="BF173" s="104">
        <f t="shared" si="15"/>
        <v>0</v>
      </c>
      <c r="BG173" s="104">
        <f t="shared" si="16"/>
        <v>0</v>
      </c>
      <c r="BH173" s="104">
        <f t="shared" si="17"/>
        <v>0</v>
      </c>
      <c r="BI173" s="104">
        <f t="shared" si="18"/>
        <v>0</v>
      </c>
      <c r="BJ173" s="5" t="s">
        <v>76</v>
      </c>
      <c r="BK173" s="104">
        <f t="shared" si="19"/>
        <v>0</v>
      </c>
      <c r="BL173" s="5" t="s">
        <v>86</v>
      </c>
      <c r="BM173" s="103" t="s">
        <v>494</v>
      </c>
    </row>
    <row r="174" spans="1:65" s="15" customFormat="1" ht="21.75" customHeight="1">
      <c r="A174" s="12"/>
      <c r="B174" s="13"/>
      <c r="C174" s="92" t="s">
        <v>501</v>
      </c>
      <c r="D174" s="92" t="s">
        <v>178</v>
      </c>
      <c r="E174" s="93" t="s">
        <v>2192</v>
      </c>
      <c r="F174" s="94" t="s">
        <v>2193</v>
      </c>
      <c r="G174" s="95" t="s">
        <v>2113</v>
      </c>
      <c r="H174" s="96">
        <v>18</v>
      </c>
      <c r="I174" s="1">
        <v>0</v>
      </c>
      <c r="J174" s="97">
        <f t="shared" si="10"/>
        <v>0</v>
      </c>
      <c r="K174" s="94" t="s">
        <v>1898</v>
      </c>
      <c r="L174" s="13"/>
      <c r="M174" s="98" t="s">
        <v>1</v>
      </c>
      <c r="N174" s="99" t="s">
        <v>37</v>
      </c>
      <c r="O174" s="100"/>
      <c r="P174" s="101">
        <f t="shared" si="11"/>
        <v>0</v>
      </c>
      <c r="Q174" s="101">
        <v>0</v>
      </c>
      <c r="R174" s="101">
        <f t="shared" si="12"/>
        <v>0</v>
      </c>
      <c r="S174" s="101">
        <v>0</v>
      </c>
      <c r="T174" s="102">
        <f t="shared" si="13"/>
        <v>0</v>
      </c>
      <c r="U174" s="12"/>
      <c r="V174" s="12"/>
      <c r="W174" s="12"/>
      <c r="X174" s="12"/>
      <c r="Y174" s="12"/>
      <c r="Z174" s="12"/>
      <c r="AA174" s="12"/>
      <c r="AB174" s="12"/>
      <c r="AC174" s="12"/>
      <c r="AD174" s="12"/>
      <c r="AE174" s="12"/>
      <c r="AR174" s="103" t="s">
        <v>86</v>
      </c>
      <c r="AT174" s="103" t="s">
        <v>178</v>
      </c>
      <c r="AU174" s="103" t="s">
        <v>76</v>
      </c>
      <c r="AY174" s="5" t="s">
        <v>176</v>
      </c>
      <c r="BE174" s="104">
        <f t="shared" si="14"/>
        <v>0</v>
      </c>
      <c r="BF174" s="104">
        <f t="shared" si="15"/>
        <v>0</v>
      </c>
      <c r="BG174" s="104">
        <f t="shared" si="16"/>
        <v>0</v>
      </c>
      <c r="BH174" s="104">
        <f t="shared" si="17"/>
        <v>0</v>
      </c>
      <c r="BI174" s="104">
        <f t="shared" si="18"/>
        <v>0</v>
      </c>
      <c r="BJ174" s="5" t="s">
        <v>76</v>
      </c>
      <c r="BK174" s="104">
        <f t="shared" si="19"/>
        <v>0</v>
      </c>
      <c r="BL174" s="5" t="s">
        <v>86</v>
      </c>
      <c r="BM174" s="103" t="s">
        <v>504</v>
      </c>
    </row>
    <row r="175" spans="1:65" s="15" customFormat="1" ht="16.5" customHeight="1">
      <c r="A175" s="12"/>
      <c r="B175" s="13"/>
      <c r="C175" s="92" t="s">
        <v>343</v>
      </c>
      <c r="D175" s="92" t="s">
        <v>178</v>
      </c>
      <c r="E175" s="93" t="s">
        <v>2194</v>
      </c>
      <c r="F175" s="94" t="s">
        <v>2195</v>
      </c>
      <c r="G175" s="95" t="s">
        <v>2113</v>
      </c>
      <c r="H175" s="96">
        <v>17</v>
      </c>
      <c r="I175" s="1">
        <v>0</v>
      </c>
      <c r="J175" s="97">
        <f t="shared" si="10"/>
        <v>0</v>
      </c>
      <c r="K175" s="94" t="s">
        <v>1898</v>
      </c>
      <c r="L175" s="13"/>
      <c r="M175" s="98" t="s">
        <v>1</v>
      </c>
      <c r="N175" s="99" t="s">
        <v>37</v>
      </c>
      <c r="O175" s="100"/>
      <c r="P175" s="101">
        <f t="shared" si="11"/>
        <v>0</v>
      </c>
      <c r="Q175" s="101">
        <v>0</v>
      </c>
      <c r="R175" s="101">
        <f t="shared" si="12"/>
        <v>0</v>
      </c>
      <c r="S175" s="101">
        <v>0</v>
      </c>
      <c r="T175" s="102">
        <f t="shared" si="13"/>
        <v>0</v>
      </c>
      <c r="U175" s="12"/>
      <c r="V175" s="12"/>
      <c r="W175" s="12"/>
      <c r="X175" s="12"/>
      <c r="Y175" s="12"/>
      <c r="Z175" s="12"/>
      <c r="AA175" s="12"/>
      <c r="AB175" s="12"/>
      <c r="AC175" s="12"/>
      <c r="AD175" s="12"/>
      <c r="AE175" s="12"/>
      <c r="AR175" s="103" t="s">
        <v>86</v>
      </c>
      <c r="AT175" s="103" t="s">
        <v>178</v>
      </c>
      <c r="AU175" s="103" t="s">
        <v>76</v>
      </c>
      <c r="AY175" s="5" t="s">
        <v>176</v>
      </c>
      <c r="BE175" s="104">
        <f t="shared" si="14"/>
        <v>0</v>
      </c>
      <c r="BF175" s="104">
        <f t="shared" si="15"/>
        <v>0</v>
      </c>
      <c r="BG175" s="104">
        <f t="shared" si="16"/>
        <v>0</v>
      </c>
      <c r="BH175" s="104">
        <f t="shared" si="17"/>
        <v>0</v>
      </c>
      <c r="BI175" s="104">
        <f t="shared" si="18"/>
        <v>0</v>
      </c>
      <c r="BJ175" s="5" t="s">
        <v>76</v>
      </c>
      <c r="BK175" s="104">
        <f t="shared" si="19"/>
        <v>0</v>
      </c>
      <c r="BL175" s="5" t="s">
        <v>86</v>
      </c>
      <c r="BM175" s="103" t="s">
        <v>509</v>
      </c>
    </row>
    <row r="176" spans="1:65" s="15" customFormat="1" ht="33" customHeight="1">
      <c r="A176" s="12"/>
      <c r="B176" s="13"/>
      <c r="C176" s="92" t="s">
        <v>511</v>
      </c>
      <c r="D176" s="92" t="s">
        <v>178</v>
      </c>
      <c r="E176" s="93" t="s">
        <v>2196</v>
      </c>
      <c r="F176" s="94" t="s">
        <v>2197</v>
      </c>
      <c r="G176" s="95" t="s">
        <v>2198</v>
      </c>
      <c r="H176" s="96">
        <v>1</v>
      </c>
      <c r="I176" s="1">
        <v>0</v>
      </c>
      <c r="J176" s="97">
        <f t="shared" si="10"/>
        <v>0</v>
      </c>
      <c r="K176" s="94" t="s">
        <v>1898</v>
      </c>
      <c r="L176" s="13"/>
      <c r="M176" s="98" t="s">
        <v>1</v>
      </c>
      <c r="N176" s="99" t="s">
        <v>37</v>
      </c>
      <c r="O176" s="100"/>
      <c r="P176" s="101">
        <f t="shared" si="11"/>
        <v>0</v>
      </c>
      <c r="Q176" s="101">
        <v>0</v>
      </c>
      <c r="R176" s="101">
        <f t="shared" si="12"/>
        <v>0</v>
      </c>
      <c r="S176" s="101">
        <v>0</v>
      </c>
      <c r="T176" s="102">
        <f t="shared" si="13"/>
        <v>0</v>
      </c>
      <c r="U176" s="12"/>
      <c r="V176" s="12"/>
      <c r="W176" s="12"/>
      <c r="X176" s="12"/>
      <c r="Y176" s="12"/>
      <c r="Z176" s="12"/>
      <c r="AA176" s="12"/>
      <c r="AB176" s="12"/>
      <c r="AC176" s="12"/>
      <c r="AD176" s="12"/>
      <c r="AE176" s="12"/>
      <c r="AR176" s="103" t="s">
        <v>86</v>
      </c>
      <c r="AT176" s="103" t="s">
        <v>178</v>
      </c>
      <c r="AU176" s="103" t="s">
        <v>76</v>
      </c>
      <c r="AY176" s="5" t="s">
        <v>176</v>
      </c>
      <c r="BE176" s="104">
        <f t="shared" si="14"/>
        <v>0</v>
      </c>
      <c r="BF176" s="104">
        <f t="shared" si="15"/>
        <v>0</v>
      </c>
      <c r="BG176" s="104">
        <f t="shared" si="16"/>
        <v>0</v>
      </c>
      <c r="BH176" s="104">
        <f t="shared" si="17"/>
        <v>0</v>
      </c>
      <c r="BI176" s="104">
        <f t="shared" si="18"/>
        <v>0</v>
      </c>
      <c r="BJ176" s="5" t="s">
        <v>76</v>
      </c>
      <c r="BK176" s="104">
        <f t="shared" si="19"/>
        <v>0</v>
      </c>
      <c r="BL176" s="5" t="s">
        <v>86</v>
      </c>
      <c r="BM176" s="103" t="s">
        <v>514</v>
      </c>
    </row>
    <row r="177" spans="1:65" s="15" customFormat="1" ht="16.5" customHeight="1">
      <c r="A177" s="12"/>
      <c r="B177" s="13"/>
      <c r="C177" s="92" t="s">
        <v>349</v>
      </c>
      <c r="D177" s="92" t="s">
        <v>178</v>
      </c>
      <c r="E177" s="93" t="s">
        <v>2199</v>
      </c>
      <c r="F177" s="94" t="s">
        <v>2200</v>
      </c>
      <c r="G177" s="95" t="s">
        <v>2198</v>
      </c>
      <c r="H177" s="96">
        <v>1</v>
      </c>
      <c r="I177" s="1">
        <v>0</v>
      </c>
      <c r="J177" s="97">
        <f t="shared" si="10"/>
        <v>0</v>
      </c>
      <c r="K177" s="94" t="s">
        <v>1898</v>
      </c>
      <c r="L177" s="13"/>
      <c r="M177" s="98" t="s">
        <v>1</v>
      </c>
      <c r="N177" s="99" t="s">
        <v>37</v>
      </c>
      <c r="O177" s="100"/>
      <c r="P177" s="101">
        <f t="shared" si="11"/>
        <v>0</v>
      </c>
      <c r="Q177" s="101">
        <v>0</v>
      </c>
      <c r="R177" s="101">
        <f t="shared" si="12"/>
        <v>0</v>
      </c>
      <c r="S177" s="101">
        <v>0</v>
      </c>
      <c r="T177" s="102">
        <f t="shared" si="13"/>
        <v>0</v>
      </c>
      <c r="U177" s="12"/>
      <c r="V177" s="12"/>
      <c r="W177" s="12"/>
      <c r="X177" s="12"/>
      <c r="Y177" s="12"/>
      <c r="Z177" s="12"/>
      <c r="AA177" s="12"/>
      <c r="AB177" s="12"/>
      <c r="AC177" s="12"/>
      <c r="AD177" s="12"/>
      <c r="AE177" s="12"/>
      <c r="AR177" s="103" t="s">
        <v>86</v>
      </c>
      <c r="AT177" s="103" t="s">
        <v>178</v>
      </c>
      <c r="AU177" s="103" t="s">
        <v>76</v>
      </c>
      <c r="AY177" s="5" t="s">
        <v>176</v>
      </c>
      <c r="BE177" s="104">
        <f t="shared" si="14"/>
        <v>0</v>
      </c>
      <c r="BF177" s="104">
        <f t="shared" si="15"/>
        <v>0</v>
      </c>
      <c r="BG177" s="104">
        <f t="shared" si="16"/>
        <v>0</v>
      </c>
      <c r="BH177" s="104">
        <f t="shared" si="17"/>
        <v>0</v>
      </c>
      <c r="BI177" s="104">
        <f t="shared" si="18"/>
        <v>0</v>
      </c>
      <c r="BJ177" s="5" t="s">
        <v>76</v>
      </c>
      <c r="BK177" s="104">
        <f t="shared" si="19"/>
        <v>0</v>
      </c>
      <c r="BL177" s="5" t="s">
        <v>86</v>
      </c>
      <c r="BM177" s="103" t="s">
        <v>520</v>
      </c>
    </row>
    <row r="178" spans="1:65" s="15" customFormat="1" ht="16.5" customHeight="1">
      <c r="A178" s="12"/>
      <c r="B178" s="13"/>
      <c r="C178" s="92" t="s">
        <v>522</v>
      </c>
      <c r="D178" s="92" t="s">
        <v>178</v>
      </c>
      <c r="E178" s="93" t="s">
        <v>2201</v>
      </c>
      <c r="F178" s="94" t="s">
        <v>2202</v>
      </c>
      <c r="G178" s="95" t="s">
        <v>700</v>
      </c>
      <c r="H178" s="96">
        <v>1</v>
      </c>
      <c r="I178" s="1">
        <v>0</v>
      </c>
      <c r="J178" s="97">
        <f t="shared" si="10"/>
        <v>0</v>
      </c>
      <c r="K178" s="94" t="s">
        <v>1898</v>
      </c>
      <c r="L178" s="13"/>
      <c r="M178" s="98" t="s">
        <v>1</v>
      </c>
      <c r="N178" s="99" t="s">
        <v>37</v>
      </c>
      <c r="O178" s="100"/>
      <c r="P178" s="101">
        <f t="shared" si="11"/>
        <v>0</v>
      </c>
      <c r="Q178" s="101">
        <v>0</v>
      </c>
      <c r="R178" s="101">
        <f t="shared" si="12"/>
        <v>0</v>
      </c>
      <c r="S178" s="101">
        <v>0</v>
      </c>
      <c r="T178" s="102">
        <f t="shared" si="13"/>
        <v>0</v>
      </c>
      <c r="U178" s="12"/>
      <c r="V178" s="12"/>
      <c r="W178" s="12"/>
      <c r="X178" s="12"/>
      <c r="Y178" s="12"/>
      <c r="Z178" s="12"/>
      <c r="AA178" s="12"/>
      <c r="AB178" s="12"/>
      <c r="AC178" s="12"/>
      <c r="AD178" s="12"/>
      <c r="AE178" s="12"/>
      <c r="AR178" s="103" t="s">
        <v>86</v>
      </c>
      <c r="AT178" s="103" t="s">
        <v>178</v>
      </c>
      <c r="AU178" s="103" t="s">
        <v>76</v>
      </c>
      <c r="AY178" s="5" t="s">
        <v>176</v>
      </c>
      <c r="BE178" s="104">
        <f t="shared" si="14"/>
        <v>0</v>
      </c>
      <c r="BF178" s="104">
        <f t="shared" si="15"/>
        <v>0</v>
      </c>
      <c r="BG178" s="104">
        <f t="shared" si="16"/>
        <v>0</v>
      </c>
      <c r="BH178" s="104">
        <f t="shared" si="17"/>
        <v>0</v>
      </c>
      <c r="BI178" s="104">
        <f t="shared" si="18"/>
        <v>0</v>
      </c>
      <c r="BJ178" s="5" t="s">
        <v>76</v>
      </c>
      <c r="BK178" s="104">
        <f t="shared" si="19"/>
        <v>0</v>
      </c>
      <c r="BL178" s="5" t="s">
        <v>86</v>
      </c>
      <c r="BM178" s="103" t="s">
        <v>525</v>
      </c>
    </row>
    <row r="179" spans="1:65" s="15" customFormat="1" ht="16.5" customHeight="1">
      <c r="A179" s="12"/>
      <c r="B179" s="13"/>
      <c r="C179" s="92" t="s">
        <v>354</v>
      </c>
      <c r="D179" s="92" t="s">
        <v>178</v>
      </c>
      <c r="E179" s="93" t="s">
        <v>2203</v>
      </c>
      <c r="F179" s="94" t="s">
        <v>2204</v>
      </c>
      <c r="G179" s="95" t="s">
        <v>700</v>
      </c>
      <c r="H179" s="96">
        <v>1</v>
      </c>
      <c r="I179" s="1">
        <v>0</v>
      </c>
      <c r="J179" s="97">
        <f t="shared" si="10"/>
        <v>0</v>
      </c>
      <c r="K179" s="94" t="s">
        <v>1898</v>
      </c>
      <c r="L179" s="13"/>
      <c r="M179" s="98" t="s">
        <v>1</v>
      </c>
      <c r="N179" s="99" t="s">
        <v>37</v>
      </c>
      <c r="O179" s="100"/>
      <c r="P179" s="101">
        <f t="shared" si="11"/>
        <v>0</v>
      </c>
      <c r="Q179" s="101">
        <v>0</v>
      </c>
      <c r="R179" s="101">
        <f t="shared" si="12"/>
        <v>0</v>
      </c>
      <c r="S179" s="101">
        <v>0</v>
      </c>
      <c r="T179" s="102">
        <f t="shared" si="13"/>
        <v>0</v>
      </c>
      <c r="U179" s="12"/>
      <c r="V179" s="12"/>
      <c r="W179" s="12"/>
      <c r="X179" s="12"/>
      <c r="Y179" s="12"/>
      <c r="Z179" s="12"/>
      <c r="AA179" s="12"/>
      <c r="AB179" s="12"/>
      <c r="AC179" s="12"/>
      <c r="AD179" s="12"/>
      <c r="AE179" s="12"/>
      <c r="AR179" s="103" t="s">
        <v>86</v>
      </c>
      <c r="AT179" s="103" t="s">
        <v>178</v>
      </c>
      <c r="AU179" s="103" t="s">
        <v>76</v>
      </c>
      <c r="AY179" s="5" t="s">
        <v>176</v>
      </c>
      <c r="BE179" s="104">
        <f t="shared" si="14"/>
        <v>0</v>
      </c>
      <c r="BF179" s="104">
        <f t="shared" si="15"/>
        <v>0</v>
      </c>
      <c r="BG179" s="104">
        <f t="shared" si="16"/>
        <v>0</v>
      </c>
      <c r="BH179" s="104">
        <f t="shared" si="17"/>
        <v>0</v>
      </c>
      <c r="BI179" s="104">
        <f t="shared" si="18"/>
        <v>0</v>
      </c>
      <c r="BJ179" s="5" t="s">
        <v>76</v>
      </c>
      <c r="BK179" s="104">
        <f t="shared" si="19"/>
        <v>0</v>
      </c>
      <c r="BL179" s="5" t="s">
        <v>86</v>
      </c>
      <c r="BM179" s="103" t="s">
        <v>531</v>
      </c>
    </row>
    <row r="180" spans="1:65" s="15" customFormat="1" ht="16.5" customHeight="1">
      <c r="A180" s="12"/>
      <c r="B180" s="13"/>
      <c r="C180" s="92" t="s">
        <v>533</v>
      </c>
      <c r="D180" s="92" t="s">
        <v>178</v>
      </c>
      <c r="E180" s="93" t="s">
        <v>2205</v>
      </c>
      <c r="F180" s="94" t="s">
        <v>2206</v>
      </c>
      <c r="G180" s="95" t="s">
        <v>700</v>
      </c>
      <c r="H180" s="96">
        <v>1</v>
      </c>
      <c r="I180" s="1">
        <v>0</v>
      </c>
      <c r="J180" s="97">
        <f t="shared" si="10"/>
        <v>0</v>
      </c>
      <c r="K180" s="94" t="s">
        <v>1898</v>
      </c>
      <c r="L180" s="13"/>
      <c r="M180" s="98" t="s">
        <v>1</v>
      </c>
      <c r="N180" s="99" t="s">
        <v>37</v>
      </c>
      <c r="O180" s="100"/>
      <c r="P180" s="101">
        <f t="shared" si="11"/>
        <v>0</v>
      </c>
      <c r="Q180" s="101">
        <v>0</v>
      </c>
      <c r="R180" s="101">
        <f t="shared" si="12"/>
        <v>0</v>
      </c>
      <c r="S180" s="101">
        <v>0</v>
      </c>
      <c r="T180" s="102">
        <f t="shared" si="13"/>
        <v>0</v>
      </c>
      <c r="U180" s="12"/>
      <c r="V180" s="12"/>
      <c r="W180" s="12"/>
      <c r="X180" s="12"/>
      <c r="Y180" s="12"/>
      <c r="Z180" s="12"/>
      <c r="AA180" s="12"/>
      <c r="AB180" s="12"/>
      <c r="AC180" s="12"/>
      <c r="AD180" s="12"/>
      <c r="AE180" s="12"/>
      <c r="AR180" s="103" t="s">
        <v>86</v>
      </c>
      <c r="AT180" s="103" t="s">
        <v>178</v>
      </c>
      <c r="AU180" s="103" t="s">
        <v>76</v>
      </c>
      <c r="AY180" s="5" t="s">
        <v>176</v>
      </c>
      <c r="BE180" s="104">
        <f t="shared" si="14"/>
        <v>0</v>
      </c>
      <c r="BF180" s="104">
        <f t="shared" si="15"/>
        <v>0</v>
      </c>
      <c r="BG180" s="104">
        <f t="shared" si="16"/>
        <v>0</v>
      </c>
      <c r="BH180" s="104">
        <f t="shared" si="17"/>
        <v>0</v>
      </c>
      <c r="BI180" s="104">
        <f t="shared" si="18"/>
        <v>0</v>
      </c>
      <c r="BJ180" s="5" t="s">
        <v>76</v>
      </c>
      <c r="BK180" s="104">
        <f t="shared" si="19"/>
        <v>0</v>
      </c>
      <c r="BL180" s="5" t="s">
        <v>86</v>
      </c>
      <c r="BM180" s="103" t="s">
        <v>536</v>
      </c>
    </row>
    <row r="181" spans="1:65" s="15" customFormat="1" ht="16.5" customHeight="1">
      <c r="A181" s="12"/>
      <c r="B181" s="13"/>
      <c r="C181" s="92" t="s">
        <v>363</v>
      </c>
      <c r="D181" s="92" t="s">
        <v>178</v>
      </c>
      <c r="E181" s="93" t="s">
        <v>2207</v>
      </c>
      <c r="F181" s="94" t="s">
        <v>2208</v>
      </c>
      <c r="G181" s="95" t="s">
        <v>700</v>
      </c>
      <c r="H181" s="96">
        <v>1</v>
      </c>
      <c r="I181" s="1">
        <v>0</v>
      </c>
      <c r="J181" s="97">
        <f t="shared" si="10"/>
        <v>0</v>
      </c>
      <c r="K181" s="94" t="s">
        <v>1898</v>
      </c>
      <c r="L181" s="13"/>
      <c r="M181" s="98" t="s">
        <v>1</v>
      </c>
      <c r="N181" s="99" t="s">
        <v>37</v>
      </c>
      <c r="O181" s="100"/>
      <c r="P181" s="101">
        <f t="shared" si="11"/>
        <v>0</v>
      </c>
      <c r="Q181" s="101">
        <v>0</v>
      </c>
      <c r="R181" s="101">
        <f t="shared" si="12"/>
        <v>0</v>
      </c>
      <c r="S181" s="101">
        <v>0</v>
      </c>
      <c r="T181" s="102">
        <f t="shared" si="13"/>
        <v>0</v>
      </c>
      <c r="U181" s="12"/>
      <c r="V181" s="12"/>
      <c r="W181" s="12"/>
      <c r="X181" s="12"/>
      <c r="Y181" s="12"/>
      <c r="Z181" s="12"/>
      <c r="AA181" s="12"/>
      <c r="AB181" s="12"/>
      <c r="AC181" s="12"/>
      <c r="AD181" s="12"/>
      <c r="AE181" s="12"/>
      <c r="AR181" s="103" t="s">
        <v>86</v>
      </c>
      <c r="AT181" s="103" t="s">
        <v>178</v>
      </c>
      <c r="AU181" s="103" t="s">
        <v>76</v>
      </c>
      <c r="AY181" s="5" t="s">
        <v>176</v>
      </c>
      <c r="BE181" s="104">
        <f t="shared" si="14"/>
        <v>0</v>
      </c>
      <c r="BF181" s="104">
        <f t="shared" si="15"/>
        <v>0</v>
      </c>
      <c r="BG181" s="104">
        <f t="shared" si="16"/>
        <v>0</v>
      </c>
      <c r="BH181" s="104">
        <f t="shared" si="17"/>
        <v>0</v>
      </c>
      <c r="BI181" s="104">
        <f t="shared" si="18"/>
        <v>0</v>
      </c>
      <c r="BJ181" s="5" t="s">
        <v>76</v>
      </c>
      <c r="BK181" s="104">
        <f t="shared" si="19"/>
        <v>0</v>
      </c>
      <c r="BL181" s="5" t="s">
        <v>86</v>
      </c>
      <c r="BM181" s="103" t="s">
        <v>547</v>
      </c>
    </row>
    <row r="182" spans="1:65" s="15" customFormat="1" ht="16.5" customHeight="1">
      <c r="A182" s="12"/>
      <c r="B182" s="13"/>
      <c r="C182" s="92" t="s">
        <v>549</v>
      </c>
      <c r="D182" s="92" t="s">
        <v>178</v>
      </c>
      <c r="E182" s="93" t="s">
        <v>2209</v>
      </c>
      <c r="F182" s="94" t="s">
        <v>2210</v>
      </c>
      <c r="G182" s="95" t="s">
        <v>700</v>
      </c>
      <c r="H182" s="96">
        <v>1</v>
      </c>
      <c r="I182" s="1">
        <v>0</v>
      </c>
      <c r="J182" s="97">
        <f t="shared" si="10"/>
        <v>0</v>
      </c>
      <c r="K182" s="94" t="s">
        <v>1898</v>
      </c>
      <c r="L182" s="13"/>
      <c r="M182" s="207" t="s">
        <v>1</v>
      </c>
      <c r="N182" s="208" t="s">
        <v>37</v>
      </c>
      <c r="O182" s="112"/>
      <c r="P182" s="209">
        <f t="shared" si="11"/>
        <v>0</v>
      </c>
      <c r="Q182" s="209">
        <v>0</v>
      </c>
      <c r="R182" s="209">
        <f t="shared" si="12"/>
        <v>0</v>
      </c>
      <c r="S182" s="209">
        <v>0</v>
      </c>
      <c r="T182" s="210">
        <f t="shared" si="13"/>
        <v>0</v>
      </c>
      <c r="U182" s="12"/>
      <c r="V182" s="12"/>
      <c r="W182" s="12"/>
      <c r="X182" s="12"/>
      <c r="Y182" s="12"/>
      <c r="Z182" s="12"/>
      <c r="AA182" s="12"/>
      <c r="AB182" s="12"/>
      <c r="AC182" s="12"/>
      <c r="AD182" s="12"/>
      <c r="AE182" s="12"/>
      <c r="AR182" s="103" t="s">
        <v>86</v>
      </c>
      <c r="AT182" s="103" t="s">
        <v>178</v>
      </c>
      <c r="AU182" s="103" t="s">
        <v>76</v>
      </c>
      <c r="AY182" s="5" t="s">
        <v>176</v>
      </c>
      <c r="BE182" s="104">
        <f t="shared" si="14"/>
        <v>0</v>
      </c>
      <c r="BF182" s="104">
        <f t="shared" si="15"/>
        <v>0</v>
      </c>
      <c r="BG182" s="104">
        <f t="shared" si="16"/>
        <v>0</v>
      </c>
      <c r="BH182" s="104">
        <f t="shared" si="17"/>
        <v>0</v>
      </c>
      <c r="BI182" s="104">
        <f t="shared" si="18"/>
        <v>0</v>
      </c>
      <c r="BJ182" s="5" t="s">
        <v>76</v>
      </c>
      <c r="BK182" s="104">
        <f t="shared" si="19"/>
        <v>0</v>
      </c>
      <c r="BL182" s="5" t="s">
        <v>86</v>
      </c>
      <c r="BM182" s="103" t="s">
        <v>552</v>
      </c>
    </row>
    <row r="183" spans="1:31" s="15" customFormat="1" ht="6.95" customHeight="1">
      <c r="A183" s="12"/>
      <c r="B183" s="44"/>
      <c r="C183" s="45"/>
      <c r="D183" s="45"/>
      <c r="E183" s="45"/>
      <c r="F183" s="45"/>
      <c r="G183" s="45"/>
      <c r="H183" s="45"/>
      <c r="I183" s="45"/>
      <c r="J183" s="45"/>
      <c r="K183" s="45"/>
      <c r="L183" s="13"/>
      <c r="M183" s="12"/>
      <c r="O183" s="12"/>
      <c r="P183" s="12"/>
      <c r="Q183" s="12"/>
      <c r="R183" s="12"/>
      <c r="S183" s="12"/>
      <c r="T183" s="12"/>
      <c r="U183" s="12"/>
      <c r="V183" s="12"/>
      <c r="W183" s="12"/>
      <c r="X183" s="12"/>
      <c r="Y183" s="12"/>
      <c r="Z183" s="12"/>
      <c r="AA183" s="12"/>
      <c r="AB183" s="12"/>
      <c r="AC183" s="12"/>
      <c r="AD183" s="12"/>
      <c r="AE183" s="12"/>
    </row>
  </sheetData>
  <sheetProtection algorithmName="SHA-512" hashValue="m+bcRJ87rGNjKimZa5pceWpTdM12/k9fEcMJCmNAVj8aootmT7xW1EBws15vwv7+jFnIbu6uFRdrAZgVuNGBmg==" saltValue="BDe/W1c0k8LjDx07K3s7Ow==" spinCount="100000" sheet="1" objects="1" scenarios="1"/>
  <autoFilter ref="C116:K182"/>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topLeftCell="A137">
      <selection activeCell="I157" activeCellId="3" sqref="I122:I126 I128:I144 I146:I155 I157:I181"/>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94</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2211</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ROUND(J120,2)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ROUND((SUM(BE120:BE181)),2)</f>
        <v>0</v>
      </c>
      <c r="G33" s="12"/>
      <c r="H33" s="12"/>
      <c r="I33" s="29">
        <v>0.21</v>
      </c>
      <c r="J33" s="28">
        <f>ROUND(((SUM(BE120:BE181))*I33),2)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ROUND((SUM(BF120:BF181)),2)</f>
        <v>0</v>
      </c>
      <c r="G34" s="12"/>
      <c r="H34" s="12"/>
      <c r="I34" s="29">
        <v>0.15</v>
      </c>
      <c r="J34" s="28">
        <f>ROUND(((SUM(BF120:BF181))*I34),2)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ROUND((SUM(BG120:BG181)),2)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ROUND((SUM(BH120:BH181)),2)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ROUND((SUM(BI120:BI181)),2)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6 - Ústřední vytápění</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J120</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2212</v>
      </c>
      <c r="E97" s="55"/>
      <c r="F97" s="55"/>
      <c r="G97" s="55"/>
      <c r="H97" s="55"/>
      <c r="I97" s="55"/>
      <c r="J97" s="56">
        <f>J121</f>
        <v>0</v>
      </c>
      <c r="L97" s="53"/>
    </row>
    <row r="98" spans="2:12" s="52" customFormat="1" ht="24.95" customHeight="1">
      <c r="B98" s="53"/>
      <c r="D98" s="54" t="s">
        <v>2213</v>
      </c>
      <c r="E98" s="55"/>
      <c r="F98" s="55"/>
      <c r="G98" s="55"/>
      <c r="H98" s="55"/>
      <c r="I98" s="55"/>
      <c r="J98" s="56">
        <f>J127</f>
        <v>0</v>
      </c>
      <c r="L98" s="53"/>
    </row>
    <row r="99" spans="2:12" s="52" customFormat="1" ht="24.95" customHeight="1">
      <c r="B99" s="53"/>
      <c r="D99" s="54" t="s">
        <v>2214</v>
      </c>
      <c r="E99" s="55"/>
      <c r="F99" s="55"/>
      <c r="G99" s="55"/>
      <c r="H99" s="55"/>
      <c r="I99" s="55"/>
      <c r="J99" s="56">
        <f>J145</f>
        <v>0</v>
      </c>
      <c r="L99" s="53"/>
    </row>
    <row r="100" spans="2:12" s="52" customFormat="1" ht="24.95" customHeight="1">
      <c r="B100" s="53"/>
      <c r="D100" s="54" t="s">
        <v>2215</v>
      </c>
      <c r="E100" s="55"/>
      <c r="F100" s="55"/>
      <c r="G100" s="55"/>
      <c r="H100" s="55"/>
      <c r="I100" s="55"/>
      <c r="J100" s="56">
        <f>J156</f>
        <v>0</v>
      </c>
      <c r="L100" s="53"/>
    </row>
    <row r="101" spans="1:31" s="15" customFormat="1" ht="21.75" customHeight="1">
      <c r="A101" s="12"/>
      <c r="B101" s="13"/>
      <c r="C101" s="12"/>
      <c r="D101" s="12"/>
      <c r="E101" s="12"/>
      <c r="F101" s="12"/>
      <c r="G101" s="12"/>
      <c r="H101" s="12"/>
      <c r="I101" s="12"/>
      <c r="J101" s="12"/>
      <c r="K101" s="12"/>
      <c r="L101" s="14"/>
      <c r="S101" s="12"/>
      <c r="T101" s="12"/>
      <c r="U101" s="12"/>
      <c r="V101" s="12"/>
      <c r="W101" s="12"/>
      <c r="X101" s="12"/>
      <c r="Y101" s="12"/>
      <c r="Z101" s="12"/>
      <c r="AA101" s="12"/>
      <c r="AB101" s="12"/>
      <c r="AC101" s="12"/>
      <c r="AD101" s="12"/>
      <c r="AE101" s="12"/>
    </row>
    <row r="102" spans="1:31" s="15" customFormat="1" ht="6.95" customHeight="1">
      <c r="A102" s="12"/>
      <c r="B102" s="44"/>
      <c r="C102" s="45"/>
      <c r="D102" s="45"/>
      <c r="E102" s="45"/>
      <c r="F102" s="45"/>
      <c r="G102" s="45"/>
      <c r="H102" s="45"/>
      <c r="I102" s="45"/>
      <c r="J102" s="45"/>
      <c r="K102" s="45"/>
      <c r="L102" s="14"/>
      <c r="S102" s="12"/>
      <c r="T102" s="12"/>
      <c r="U102" s="12"/>
      <c r="V102" s="12"/>
      <c r="W102" s="12"/>
      <c r="X102" s="12"/>
      <c r="Y102" s="12"/>
      <c r="Z102" s="12"/>
      <c r="AA102" s="12"/>
      <c r="AB102" s="12"/>
      <c r="AC102" s="12"/>
      <c r="AD102" s="12"/>
      <c r="AE102" s="12"/>
    </row>
    <row r="106" spans="1:31" s="15" customFormat="1" ht="6.95" customHeight="1">
      <c r="A106" s="12"/>
      <c r="B106" s="46"/>
      <c r="C106" s="47"/>
      <c r="D106" s="47"/>
      <c r="E106" s="47"/>
      <c r="F106" s="47"/>
      <c r="G106" s="47"/>
      <c r="H106" s="47"/>
      <c r="I106" s="47"/>
      <c r="J106" s="47"/>
      <c r="K106" s="47"/>
      <c r="L106" s="14"/>
      <c r="S106" s="12"/>
      <c r="T106" s="12"/>
      <c r="U106" s="12"/>
      <c r="V106" s="12"/>
      <c r="W106" s="12"/>
      <c r="X106" s="12"/>
      <c r="Y106" s="12"/>
      <c r="Z106" s="12"/>
      <c r="AA106" s="12"/>
      <c r="AB106" s="12"/>
      <c r="AC106" s="12"/>
      <c r="AD106" s="12"/>
      <c r="AE106" s="12"/>
    </row>
    <row r="107" spans="1:31" s="15" customFormat="1" ht="24.95" customHeight="1">
      <c r="A107" s="12"/>
      <c r="B107" s="13"/>
      <c r="C107" s="9" t="s">
        <v>161</v>
      </c>
      <c r="D107" s="12"/>
      <c r="E107" s="12"/>
      <c r="F107" s="12"/>
      <c r="G107" s="12"/>
      <c r="H107" s="12"/>
      <c r="I107" s="12"/>
      <c r="J107" s="12"/>
      <c r="K107" s="12"/>
      <c r="L107" s="14"/>
      <c r="S107" s="12"/>
      <c r="T107" s="12"/>
      <c r="U107" s="12"/>
      <c r="V107" s="12"/>
      <c r="W107" s="12"/>
      <c r="X107" s="12"/>
      <c r="Y107" s="12"/>
      <c r="Z107" s="12"/>
      <c r="AA107" s="12"/>
      <c r="AB107" s="12"/>
      <c r="AC107" s="12"/>
      <c r="AD107" s="12"/>
      <c r="AE107" s="12"/>
    </row>
    <row r="108" spans="1:31" s="15" customFormat="1" ht="6.95" customHeight="1">
      <c r="A108" s="12"/>
      <c r="B108" s="13"/>
      <c r="C108" s="12"/>
      <c r="D108" s="12"/>
      <c r="E108" s="12"/>
      <c r="F108" s="12"/>
      <c r="G108" s="12"/>
      <c r="H108" s="12"/>
      <c r="I108" s="12"/>
      <c r="J108" s="12"/>
      <c r="K108" s="12"/>
      <c r="L108" s="14"/>
      <c r="S108" s="12"/>
      <c r="T108" s="12"/>
      <c r="U108" s="12"/>
      <c r="V108" s="12"/>
      <c r="W108" s="12"/>
      <c r="X108" s="12"/>
      <c r="Y108" s="12"/>
      <c r="Z108" s="12"/>
      <c r="AA108" s="12"/>
      <c r="AB108" s="12"/>
      <c r="AC108" s="12"/>
      <c r="AD108" s="12"/>
      <c r="AE108" s="12"/>
    </row>
    <row r="109" spans="1:31" s="15" customFormat="1" ht="12" customHeight="1">
      <c r="A109" s="12"/>
      <c r="B109" s="13"/>
      <c r="C109" s="11" t="s">
        <v>16</v>
      </c>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16.5" customHeight="1">
      <c r="A110" s="12"/>
      <c r="B110" s="13"/>
      <c r="C110" s="12"/>
      <c r="D110" s="12"/>
      <c r="E110" s="284" t="str">
        <f>E7</f>
        <v>Soupis prací</v>
      </c>
      <c r="F110" s="285"/>
      <c r="G110" s="285"/>
      <c r="H110" s="285"/>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133</v>
      </c>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6.5" customHeight="1">
      <c r="A112" s="12"/>
      <c r="B112" s="13"/>
      <c r="C112" s="12"/>
      <c r="D112" s="12"/>
      <c r="E112" s="243" t="str">
        <f>E9</f>
        <v>6 - Ústřední vytápění</v>
      </c>
      <c r="F112" s="283"/>
      <c r="G112" s="283"/>
      <c r="H112" s="283"/>
      <c r="I112" s="12"/>
      <c r="J112" s="12"/>
      <c r="K112" s="12"/>
      <c r="L112" s="14"/>
      <c r="S112" s="12"/>
      <c r="T112" s="12"/>
      <c r="U112" s="12"/>
      <c r="V112" s="12"/>
      <c r="W112" s="12"/>
      <c r="X112" s="12"/>
      <c r="Y112" s="12"/>
      <c r="Z112" s="12"/>
      <c r="AA112" s="12"/>
      <c r="AB112" s="12"/>
      <c r="AC112" s="12"/>
      <c r="AD112" s="12"/>
      <c r="AE112" s="12"/>
    </row>
    <row r="113" spans="1:31" s="15" customFormat="1" ht="6.95" customHeight="1">
      <c r="A113" s="12"/>
      <c r="B113" s="13"/>
      <c r="C113" s="12"/>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20</v>
      </c>
      <c r="D114" s="12"/>
      <c r="E114" s="12"/>
      <c r="F114" s="16" t="str">
        <f>F12</f>
        <v xml:space="preserve"> </v>
      </c>
      <c r="G114" s="12"/>
      <c r="H114" s="12"/>
      <c r="I114" s="11" t="s">
        <v>22</v>
      </c>
      <c r="J114" s="17">
        <f>IF(J12="","",J12)</f>
        <v>44663</v>
      </c>
      <c r="K114" s="12"/>
      <c r="L114" s="14"/>
      <c r="S114" s="12"/>
      <c r="T114" s="12"/>
      <c r="U114" s="12"/>
      <c r="V114" s="12"/>
      <c r="W114" s="12"/>
      <c r="X114" s="12"/>
      <c r="Y114" s="12"/>
      <c r="Z114" s="12"/>
      <c r="AA114" s="12"/>
      <c r="AB114" s="12"/>
      <c r="AC114" s="12"/>
      <c r="AD114" s="12"/>
      <c r="AE114" s="12"/>
    </row>
    <row r="115" spans="1:31" s="15" customFormat="1" ht="6.95" customHeight="1">
      <c r="A115" s="12"/>
      <c r="B115" s="13"/>
      <c r="C115" s="12"/>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5.2" customHeight="1">
      <c r="A116" s="12"/>
      <c r="B116" s="13"/>
      <c r="C116" s="11" t="s">
        <v>23</v>
      </c>
      <c r="D116" s="12"/>
      <c r="E116" s="12"/>
      <c r="F116" s="16" t="str">
        <f>E15</f>
        <v xml:space="preserve"> </v>
      </c>
      <c r="G116" s="12"/>
      <c r="H116" s="12"/>
      <c r="I116" s="11" t="s">
        <v>28</v>
      </c>
      <c r="J116" s="48" t="str">
        <f>E21</f>
        <v xml:space="preserve"> </v>
      </c>
      <c r="K116" s="12"/>
      <c r="L116" s="14"/>
      <c r="S116" s="12"/>
      <c r="T116" s="12"/>
      <c r="U116" s="12"/>
      <c r="V116" s="12"/>
      <c r="W116" s="12"/>
      <c r="X116" s="12"/>
      <c r="Y116" s="12"/>
      <c r="Z116" s="12"/>
      <c r="AA116" s="12"/>
      <c r="AB116" s="12"/>
      <c r="AC116" s="12"/>
      <c r="AD116" s="12"/>
      <c r="AE116" s="12"/>
    </row>
    <row r="117" spans="1:31" s="15" customFormat="1" ht="15.2" customHeight="1">
      <c r="A117" s="12"/>
      <c r="B117" s="13"/>
      <c r="C117" s="11" t="s">
        <v>26</v>
      </c>
      <c r="D117" s="12"/>
      <c r="E117" s="12"/>
      <c r="F117" s="16" t="str">
        <f>IF(E18="","",E18)</f>
        <v>Vyplň údaj</v>
      </c>
      <c r="G117" s="12"/>
      <c r="H117" s="12"/>
      <c r="I117" s="11" t="s">
        <v>30</v>
      </c>
      <c r="J117" s="48" t="str">
        <f>E24</f>
        <v xml:space="preserve"> </v>
      </c>
      <c r="K117" s="12"/>
      <c r="L117" s="14"/>
      <c r="S117" s="12"/>
      <c r="T117" s="12"/>
      <c r="U117" s="12"/>
      <c r="V117" s="12"/>
      <c r="W117" s="12"/>
      <c r="X117" s="12"/>
      <c r="Y117" s="12"/>
      <c r="Z117" s="12"/>
      <c r="AA117" s="12"/>
      <c r="AB117" s="12"/>
      <c r="AC117" s="12"/>
      <c r="AD117" s="12"/>
      <c r="AE117" s="12"/>
    </row>
    <row r="118" spans="1:31" s="15" customFormat="1" ht="10.35" customHeight="1">
      <c r="A118" s="12"/>
      <c r="B118" s="13"/>
      <c r="C118" s="12"/>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71" customFormat="1" ht="29.25" customHeight="1">
      <c r="A119" s="62"/>
      <c r="B119" s="63"/>
      <c r="C119" s="64" t="s">
        <v>162</v>
      </c>
      <c r="D119" s="65" t="s">
        <v>57</v>
      </c>
      <c r="E119" s="65" t="s">
        <v>53</v>
      </c>
      <c r="F119" s="65" t="s">
        <v>54</v>
      </c>
      <c r="G119" s="65" t="s">
        <v>163</v>
      </c>
      <c r="H119" s="65" t="s">
        <v>164</v>
      </c>
      <c r="I119" s="65" t="s">
        <v>165</v>
      </c>
      <c r="J119" s="65" t="s">
        <v>137</v>
      </c>
      <c r="K119" s="66" t="s">
        <v>166</v>
      </c>
      <c r="L119" s="67"/>
      <c r="M119" s="68" t="s">
        <v>1</v>
      </c>
      <c r="N119" s="69" t="s">
        <v>36</v>
      </c>
      <c r="O119" s="69" t="s">
        <v>167</v>
      </c>
      <c r="P119" s="69" t="s">
        <v>168</v>
      </c>
      <c r="Q119" s="69" t="s">
        <v>169</v>
      </c>
      <c r="R119" s="69" t="s">
        <v>170</v>
      </c>
      <c r="S119" s="69" t="s">
        <v>171</v>
      </c>
      <c r="T119" s="70" t="s">
        <v>172</v>
      </c>
      <c r="U119" s="62"/>
      <c r="V119" s="62"/>
      <c r="W119" s="62"/>
      <c r="X119" s="62"/>
      <c r="Y119" s="62"/>
      <c r="Z119" s="62"/>
      <c r="AA119" s="62"/>
      <c r="AB119" s="62"/>
      <c r="AC119" s="62"/>
      <c r="AD119" s="62"/>
      <c r="AE119" s="62"/>
    </row>
    <row r="120" spans="1:63" s="15" customFormat="1" ht="22.7" customHeight="1">
      <c r="A120" s="12"/>
      <c r="B120" s="13"/>
      <c r="C120" s="72" t="s">
        <v>173</v>
      </c>
      <c r="D120" s="12"/>
      <c r="E120" s="12"/>
      <c r="F120" s="12"/>
      <c r="G120" s="12"/>
      <c r="H120" s="12"/>
      <c r="I120" s="12"/>
      <c r="J120" s="73">
        <f>BK120</f>
        <v>0</v>
      </c>
      <c r="K120" s="12"/>
      <c r="L120" s="13"/>
      <c r="M120" s="74"/>
      <c r="N120" s="75"/>
      <c r="O120" s="23"/>
      <c r="P120" s="76">
        <f>P121+P127+P145+P156</f>
        <v>0</v>
      </c>
      <c r="Q120" s="23"/>
      <c r="R120" s="76">
        <f>R121+R127+R145+R156</f>
        <v>0</v>
      </c>
      <c r="S120" s="23"/>
      <c r="T120" s="77">
        <f>T121+T127+T145+T156</f>
        <v>0</v>
      </c>
      <c r="U120" s="12"/>
      <c r="V120" s="12"/>
      <c r="W120" s="12"/>
      <c r="X120" s="12"/>
      <c r="Y120" s="12"/>
      <c r="Z120" s="12"/>
      <c r="AA120" s="12"/>
      <c r="AB120" s="12"/>
      <c r="AC120" s="12"/>
      <c r="AD120" s="12"/>
      <c r="AE120" s="12"/>
      <c r="AT120" s="5" t="s">
        <v>71</v>
      </c>
      <c r="AU120" s="5" t="s">
        <v>139</v>
      </c>
      <c r="BK120" s="78">
        <f>BK121+BK127+BK145+BK156</f>
        <v>0</v>
      </c>
    </row>
    <row r="121" spans="2:63" s="79" customFormat="1" ht="26.1" customHeight="1">
      <c r="B121" s="80"/>
      <c r="D121" s="81" t="s">
        <v>71</v>
      </c>
      <c r="E121" s="82" t="s">
        <v>1778</v>
      </c>
      <c r="F121" s="82" t="s">
        <v>2216</v>
      </c>
      <c r="J121" s="83">
        <f>BK121</f>
        <v>0</v>
      </c>
      <c r="L121" s="80"/>
      <c r="M121" s="84"/>
      <c r="N121" s="85"/>
      <c r="O121" s="85"/>
      <c r="P121" s="86">
        <f>SUM(P122:P126)</f>
        <v>0</v>
      </c>
      <c r="Q121" s="85"/>
      <c r="R121" s="86">
        <f>SUM(R122:R126)</f>
        <v>0</v>
      </c>
      <c r="S121" s="85"/>
      <c r="T121" s="87">
        <f>SUM(T122:T126)</f>
        <v>0</v>
      </c>
      <c r="AR121" s="81" t="s">
        <v>80</v>
      </c>
      <c r="AT121" s="88" t="s">
        <v>71</v>
      </c>
      <c r="AU121" s="88" t="s">
        <v>72</v>
      </c>
      <c r="AY121" s="81" t="s">
        <v>176</v>
      </c>
      <c r="BK121" s="89">
        <f>SUM(BK122:BK126)</f>
        <v>0</v>
      </c>
    </row>
    <row r="122" spans="1:65" s="15" customFormat="1" ht="21.75" customHeight="1">
      <c r="A122" s="12"/>
      <c r="B122" s="13"/>
      <c r="C122" s="92" t="s">
        <v>76</v>
      </c>
      <c r="D122" s="92" t="s">
        <v>178</v>
      </c>
      <c r="E122" s="93" t="s">
        <v>2217</v>
      </c>
      <c r="F122" s="94" t="s">
        <v>2218</v>
      </c>
      <c r="G122" s="95" t="s">
        <v>1949</v>
      </c>
      <c r="H122" s="96">
        <v>3</v>
      </c>
      <c r="I122" s="1">
        <v>0</v>
      </c>
      <c r="J122" s="97">
        <f>ROUND(I122*H122,2)</f>
        <v>0</v>
      </c>
      <c r="K122" s="94" t="s">
        <v>1898</v>
      </c>
      <c r="L122" s="13"/>
      <c r="M122" s="98" t="s">
        <v>1</v>
      </c>
      <c r="N122" s="99" t="s">
        <v>37</v>
      </c>
      <c r="O122" s="100"/>
      <c r="P122" s="101">
        <f>O122*H122</f>
        <v>0</v>
      </c>
      <c r="Q122" s="101">
        <v>0</v>
      </c>
      <c r="R122" s="101">
        <f>Q122*H122</f>
        <v>0</v>
      </c>
      <c r="S122" s="101">
        <v>0</v>
      </c>
      <c r="T122" s="102">
        <f>S122*H122</f>
        <v>0</v>
      </c>
      <c r="U122" s="12"/>
      <c r="V122" s="12"/>
      <c r="W122" s="12"/>
      <c r="X122" s="12"/>
      <c r="Y122" s="12"/>
      <c r="Z122" s="12"/>
      <c r="AA122" s="12"/>
      <c r="AB122" s="12"/>
      <c r="AC122" s="12"/>
      <c r="AD122" s="12"/>
      <c r="AE122" s="12"/>
      <c r="AR122" s="103" t="s">
        <v>230</v>
      </c>
      <c r="AT122" s="103" t="s">
        <v>178</v>
      </c>
      <c r="AU122" s="103" t="s">
        <v>76</v>
      </c>
      <c r="AY122" s="5" t="s">
        <v>176</v>
      </c>
      <c r="BE122" s="104">
        <f>IF(N122="základní",J122,0)</f>
        <v>0</v>
      </c>
      <c r="BF122" s="104">
        <f>IF(N122="snížená",J122,0)</f>
        <v>0</v>
      </c>
      <c r="BG122" s="104">
        <f>IF(N122="zákl. přenesená",J122,0)</f>
        <v>0</v>
      </c>
      <c r="BH122" s="104">
        <f>IF(N122="sníž. přenesená",J122,0)</f>
        <v>0</v>
      </c>
      <c r="BI122" s="104">
        <f>IF(N122="nulová",J122,0)</f>
        <v>0</v>
      </c>
      <c r="BJ122" s="5" t="s">
        <v>76</v>
      </c>
      <c r="BK122" s="104">
        <f>ROUND(I122*H122,2)</f>
        <v>0</v>
      </c>
      <c r="BL122" s="5" t="s">
        <v>230</v>
      </c>
      <c r="BM122" s="103" t="s">
        <v>80</v>
      </c>
    </row>
    <row r="123" spans="1:65" s="15" customFormat="1" ht="66.75" customHeight="1">
      <c r="A123" s="12"/>
      <c r="B123" s="13"/>
      <c r="C123" s="92" t="s">
        <v>80</v>
      </c>
      <c r="D123" s="92" t="s">
        <v>178</v>
      </c>
      <c r="E123" s="93" t="s">
        <v>2219</v>
      </c>
      <c r="F123" s="94" t="s">
        <v>2220</v>
      </c>
      <c r="G123" s="95" t="s">
        <v>2113</v>
      </c>
      <c r="H123" s="96">
        <v>3</v>
      </c>
      <c r="I123" s="1">
        <v>0</v>
      </c>
      <c r="J123" s="97">
        <f>ROUND(I123*H123,2)</f>
        <v>0</v>
      </c>
      <c r="K123" s="94" t="s">
        <v>1898</v>
      </c>
      <c r="L123" s="13"/>
      <c r="M123" s="98" t="s">
        <v>1</v>
      </c>
      <c r="N123" s="99" t="s">
        <v>37</v>
      </c>
      <c r="O123" s="100"/>
      <c r="P123" s="101">
        <f>O123*H123</f>
        <v>0</v>
      </c>
      <c r="Q123" s="101">
        <v>0</v>
      </c>
      <c r="R123" s="101">
        <f>Q123*H123</f>
        <v>0</v>
      </c>
      <c r="S123" s="101">
        <v>0</v>
      </c>
      <c r="T123" s="102">
        <f>S123*H123</f>
        <v>0</v>
      </c>
      <c r="U123" s="12"/>
      <c r="V123" s="12"/>
      <c r="W123" s="12"/>
      <c r="X123" s="12"/>
      <c r="Y123" s="12"/>
      <c r="Z123" s="12"/>
      <c r="AA123" s="12"/>
      <c r="AB123" s="12"/>
      <c r="AC123" s="12"/>
      <c r="AD123" s="12"/>
      <c r="AE123" s="12"/>
      <c r="AR123" s="103" t="s">
        <v>230</v>
      </c>
      <c r="AT123" s="103" t="s">
        <v>178</v>
      </c>
      <c r="AU123" s="103" t="s">
        <v>76</v>
      </c>
      <c r="AY123" s="5" t="s">
        <v>176</v>
      </c>
      <c r="BE123" s="104">
        <f>IF(N123="základní",J123,0)</f>
        <v>0</v>
      </c>
      <c r="BF123" s="104">
        <f>IF(N123="snížená",J123,0)</f>
        <v>0</v>
      </c>
      <c r="BG123" s="104">
        <f>IF(N123="zákl. přenesená",J123,0)</f>
        <v>0</v>
      </c>
      <c r="BH123" s="104">
        <f>IF(N123="sníž. přenesená",J123,0)</f>
        <v>0</v>
      </c>
      <c r="BI123" s="104">
        <f>IF(N123="nulová",J123,0)</f>
        <v>0</v>
      </c>
      <c r="BJ123" s="5" t="s">
        <v>76</v>
      </c>
      <c r="BK123" s="104">
        <f>ROUND(I123*H123,2)</f>
        <v>0</v>
      </c>
      <c r="BL123" s="5" t="s">
        <v>230</v>
      </c>
      <c r="BM123" s="103" t="s">
        <v>86</v>
      </c>
    </row>
    <row r="124" spans="1:65" s="15" customFormat="1" ht="24.2" customHeight="1">
      <c r="A124" s="12"/>
      <c r="B124" s="13"/>
      <c r="C124" s="92" t="s">
        <v>83</v>
      </c>
      <c r="D124" s="92" t="s">
        <v>178</v>
      </c>
      <c r="E124" s="93" t="s">
        <v>2221</v>
      </c>
      <c r="F124" s="94" t="s">
        <v>2222</v>
      </c>
      <c r="G124" s="95" t="s">
        <v>2198</v>
      </c>
      <c r="H124" s="96">
        <v>3</v>
      </c>
      <c r="I124" s="1">
        <v>0</v>
      </c>
      <c r="J124" s="97">
        <f>ROUND(I124*H124,2)</f>
        <v>0</v>
      </c>
      <c r="K124" s="94" t="s">
        <v>1898</v>
      </c>
      <c r="L124" s="13"/>
      <c r="M124" s="98" t="s">
        <v>1</v>
      </c>
      <c r="N124" s="99" t="s">
        <v>37</v>
      </c>
      <c r="O124" s="100"/>
      <c r="P124" s="101">
        <f>O124*H124</f>
        <v>0</v>
      </c>
      <c r="Q124" s="101">
        <v>0</v>
      </c>
      <c r="R124" s="101">
        <f>Q124*H124</f>
        <v>0</v>
      </c>
      <c r="S124" s="101">
        <v>0</v>
      </c>
      <c r="T124" s="102">
        <f>S124*H124</f>
        <v>0</v>
      </c>
      <c r="U124" s="12"/>
      <c r="V124" s="12"/>
      <c r="W124" s="12"/>
      <c r="X124" s="12"/>
      <c r="Y124" s="12"/>
      <c r="Z124" s="12"/>
      <c r="AA124" s="12"/>
      <c r="AB124" s="12"/>
      <c r="AC124" s="12"/>
      <c r="AD124" s="12"/>
      <c r="AE124" s="12"/>
      <c r="AR124" s="103" t="s">
        <v>230</v>
      </c>
      <c r="AT124" s="103" t="s">
        <v>178</v>
      </c>
      <c r="AU124" s="103" t="s">
        <v>76</v>
      </c>
      <c r="AY124" s="5" t="s">
        <v>176</v>
      </c>
      <c r="BE124" s="104">
        <f>IF(N124="základní",J124,0)</f>
        <v>0</v>
      </c>
      <c r="BF124" s="104">
        <f>IF(N124="snížená",J124,0)</f>
        <v>0</v>
      </c>
      <c r="BG124" s="104">
        <f>IF(N124="zákl. přenesená",J124,0)</f>
        <v>0</v>
      </c>
      <c r="BH124" s="104">
        <f>IF(N124="sníž. přenesená",J124,0)</f>
        <v>0</v>
      </c>
      <c r="BI124" s="104">
        <f>IF(N124="nulová",J124,0)</f>
        <v>0</v>
      </c>
      <c r="BJ124" s="5" t="s">
        <v>76</v>
      </c>
      <c r="BK124" s="104">
        <f>ROUND(I124*H124,2)</f>
        <v>0</v>
      </c>
      <c r="BL124" s="5" t="s">
        <v>230</v>
      </c>
      <c r="BM124" s="103" t="s">
        <v>92</v>
      </c>
    </row>
    <row r="125" spans="1:65" s="15" customFormat="1" ht="16.5" customHeight="1">
      <c r="A125" s="12"/>
      <c r="B125" s="13"/>
      <c r="C125" s="92" t="s">
        <v>86</v>
      </c>
      <c r="D125" s="92" t="s">
        <v>178</v>
      </c>
      <c r="E125" s="93" t="s">
        <v>2223</v>
      </c>
      <c r="F125" s="94" t="s">
        <v>2224</v>
      </c>
      <c r="G125" s="95" t="s">
        <v>1949</v>
      </c>
      <c r="H125" s="96">
        <v>1</v>
      </c>
      <c r="I125" s="1">
        <v>0</v>
      </c>
      <c r="J125" s="97">
        <f>ROUND(I125*H125,2)</f>
        <v>0</v>
      </c>
      <c r="K125" s="94" t="s">
        <v>1898</v>
      </c>
      <c r="L125" s="13"/>
      <c r="M125" s="98" t="s">
        <v>1</v>
      </c>
      <c r="N125" s="99" t="s">
        <v>37</v>
      </c>
      <c r="O125" s="100"/>
      <c r="P125" s="101">
        <f>O125*H125</f>
        <v>0</v>
      </c>
      <c r="Q125" s="101">
        <v>0</v>
      </c>
      <c r="R125" s="101">
        <f>Q125*H125</f>
        <v>0</v>
      </c>
      <c r="S125" s="101">
        <v>0</v>
      </c>
      <c r="T125" s="102">
        <f>S125*H125</f>
        <v>0</v>
      </c>
      <c r="U125" s="12"/>
      <c r="V125" s="12"/>
      <c r="W125" s="12"/>
      <c r="X125" s="12"/>
      <c r="Y125" s="12"/>
      <c r="Z125" s="12"/>
      <c r="AA125" s="12"/>
      <c r="AB125" s="12"/>
      <c r="AC125" s="12"/>
      <c r="AD125" s="12"/>
      <c r="AE125" s="12"/>
      <c r="AR125" s="103" t="s">
        <v>230</v>
      </c>
      <c r="AT125" s="103" t="s">
        <v>178</v>
      </c>
      <c r="AU125" s="103" t="s">
        <v>76</v>
      </c>
      <c r="AY125" s="5" t="s">
        <v>176</v>
      </c>
      <c r="BE125" s="104">
        <f>IF(N125="základní",J125,0)</f>
        <v>0</v>
      </c>
      <c r="BF125" s="104">
        <f>IF(N125="snížená",J125,0)</f>
        <v>0</v>
      </c>
      <c r="BG125" s="104">
        <f>IF(N125="zákl. přenesená",J125,0)</f>
        <v>0</v>
      </c>
      <c r="BH125" s="104">
        <f>IF(N125="sníž. přenesená",J125,0)</f>
        <v>0</v>
      </c>
      <c r="BI125" s="104">
        <f>IF(N125="nulová",J125,0)</f>
        <v>0</v>
      </c>
      <c r="BJ125" s="5" t="s">
        <v>76</v>
      </c>
      <c r="BK125" s="104">
        <f>ROUND(I125*H125,2)</f>
        <v>0</v>
      </c>
      <c r="BL125" s="5" t="s">
        <v>230</v>
      </c>
      <c r="BM125" s="103" t="s">
        <v>98</v>
      </c>
    </row>
    <row r="126" spans="1:65" s="15" customFormat="1" ht="16.5" customHeight="1">
      <c r="A126" s="12"/>
      <c r="B126" s="13"/>
      <c r="C126" s="92" t="s">
        <v>89</v>
      </c>
      <c r="D126" s="92" t="s">
        <v>178</v>
      </c>
      <c r="E126" s="93" t="s">
        <v>2225</v>
      </c>
      <c r="F126" s="94" t="s">
        <v>2226</v>
      </c>
      <c r="G126" s="95" t="s">
        <v>221</v>
      </c>
      <c r="H126" s="96">
        <v>0.24</v>
      </c>
      <c r="I126" s="1">
        <v>0</v>
      </c>
      <c r="J126" s="97">
        <f>ROUND(I126*H126,2)</f>
        <v>0</v>
      </c>
      <c r="K126" s="94" t="s">
        <v>1898</v>
      </c>
      <c r="L126" s="13"/>
      <c r="M126" s="98" t="s">
        <v>1</v>
      </c>
      <c r="N126" s="99" t="s">
        <v>37</v>
      </c>
      <c r="O126" s="100"/>
      <c r="P126" s="101">
        <f>O126*H126</f>
        <v>0</v>
      </c>
      <c r="Q126" s="101">
        <v>0</v>
      </c>
      <c r="R126" s="101">
        <f>Q126*H126</f>
        <v>0</v>
      </c>
      <c r="S126" s="101">
        <v>0</v>
      </c>
      <c r="T126" s="102">
        <f>S126*H126</f>
        <v>0</v>
      </c>
      <c r="U126" s="12"/>
      <c r="V126" s="12"/>
      <c r="W126" s="12"/>
      <c r="X126" s="12"/>
      <c r="Y126" s="12"/>
      <c r="Z126" s="12"/>
      <c r="AA126" s="12"/>
      <c r="AB126" s="12"/>
      <c r="AC126" s="12"/>
      <c r="AD126" s="12"/>
      <c r="AE126" s="12"/>
      <c r="AR126" s="103" t="s">
        <v>230</v>
      </c>
      <c r="AT126" s="103" t="s">
        <v>178</v>
      </c>
      <c r="AU126" s="103" t="s">
        <v>76</v>
      </c>
      <c r="AY126" s="5" t="s">
        <v>176</v>
      </c>
      <c r="BE126" s="104">
        <f>IF(N126="základní",J126,0)</f>
        <v>0</v>
      </c>
      <c r="BF126" s="104">
        <f>IF(N126="snížená",J126,0)</f>
        <v>0</v>
      </c>
      <c r="BG126" s="104">
        <f>IF(N126="zákl. přenesená",J126,0)</f>
        <v>0</v>
      </c>
      <c r="BH126" s="104">
        <f>IF(N126="sníž. přenesená",J126,0)</f>
        <v>0</v>
      </c>
      <c r="BI126" s="104">
        <f>IF(N126="nulová",J126,0)</f>
        <v>0</v>
      </c>
      <c r="BJ126" s="5" t="s">
        <v>76</v>
      </c>
      <c r="BK126" s="104">
        <f>ROUND(I126*H126,2)</f>
        <v>0</v>
      </c>
      <c r="BL126" s="5" t="s">
        <v>230</v>
      </c>
      <c r="BM126" s="103" t="s">
        <v>129</v>
      </c>
    </row>
    <row r="127" spans="2:63" s="79" customFormat="1" ht="26.1" customHeight="1">
      <c r="B127" s="80"/>
      <c r="D127" s="81" t="s">
        <v>71</v>
      </c>
      <c r="E127" s="82" t="s">
        <v>2227</v>
      </c>
      <c r="F127" s="82" t="s">
        <v>2228</v>
      </c>
      <c r="J127" s="83">
        <f>BK127</f>
        <v>0</v>
      </c>
      <c r="L127" s="80"/>
      <c r="M127" s="84"/>
      <c r="N127" s="85"/>
      <c r="O127" s="85"/>
      <c r="P127" s="86">
        <f>SUM(P128:P144)</f>
        <v>0</v>
      </c>
      <c r="Q127" s="85"/>
      <c r="R127" s="86">
        <f>SUM(R128:R144)</f>
        <v>0</v>
      </c>
      <c r="S127" s="85"/>
      <c r="T127" s="87">
        <f>SUM(T128:T144)</f>
        <v>0</v>
      </c>
      <c r="AR127" s="81" t="s">
        <v>80</v>
      </c>
      <c r="AT127" s="88" t="s">
        <v>71</v>
      </c>
      <c r="AU127" s="88" t="s">
        <v>72</v>
      </c>
      <c r="AY127" s="81" t="s">
        <v>176</v>
      </c>
      <c r="BK127" s="89">
        <f>SUM(BK128:BK144)</f>
        <v>0</v>
      </c>
    </row>
    <row r="128" spans="1:65" s="15" customFormat="1" ht="24.2" customHeight="1">
      <c r="A128" s="12"/>
      <c r="B128" s="13"/>
      <c r="C128" s="92" t="s">
        <v>92</v>
      </c>
      <c r="D128" s="92" t="s">
        <v>178</v>
      </c>
      <c r="E128" s="93" t="s">
        <v>2229</v>
      </c>
      <c r="F128" s="94" t="s">
        <v>2230</v>
      </c>
      <c r="G128" s="95" t="s">
        <v>259</v>
      </c>
      <c r="H128" s="96">
        <v>2</v>
      </c>
      <c r="I128" s="1">
        <v>0</v>
      </c>
      <c r="J128" s="97">
        <f aca="true" t="shared" si="0" ref="J128:J144">ROUND(I128*H128,2)</f>
        <v>0</v>
      </c>
      <c r="K128" s="94" t="s">
        <v>1898</v>
      </c>
      <c r="L128" s="13"/>
      <c r="M128" s="98" t="s">
        <v>1</v>
      </c>
      <c r="N128" s="99" t="s">
        <v>37</v>
      </c>
      <c r="O128" s="100"/>
      <c r="P128" s="101">
        <f aca="true" t="shared" si="1" ref="P128:P144">O128*H128</f>
        <v>0</v>
      </c>
      <c r="Q128" s="101">
        <v>0</v>
      </c>
      <c r="R128" s="101">
        <f aca="true" t="shared" si="2" ref="R128:R144">Q128*H128</f>
        <v>0</v>
      </c>
      <c r="S128" s="101">
        <v>0</v>
      </c>
      <c r="T128" s="102">
        <f aca="true" t="shared" si="3" ref="T128:T144">S128*H128</f>
        <v>0</v>
      </c>
      <c r="U128" s="12"/>
      <c r="V128" s="12"/>
      <c r="W128" s="12"/>
      <c r="X128" s="12"/>
      <c r="Y128" s="12"/>
      <c r="Z128" s="12"/>
      <c r="AA128" s="12"/>
      <c r="AB128" s="12"/>
      <c r="AC128" s="12"/>
      <c r="AD128" s="12"/>
      <c r="AE128" s="12"/>
      <c r="AR128" s="103" t="s">
        <v>230</v>
      </c>
      <c r="AT128" s="103" t="s">
        <v>178</v>
      </c>
      <c r="AU128" s="103" t="s">
        <v>76</v>
      </c>
      <c r="AY128" s="5" t="s">
        <v>176</v>
      </c>
      <c r="BE128" s="104">
        <f aca="true" t="shared" si="4" ref="BE128:BE144">IF(N128="základní",J128,0)</f>
        <v>0</v>
      </c>
      <c r="BF128" s="104">
        <f aca="true" t="shared" si="5" ref="BF128:BF144">IF(N128="snížená",J128,0)</f>
        <v>0</v>
      </c>
      <c r="BG128" s="104">
        <f aca="true" t="shared" si="6" ref="BG128:BG144">IF(N128="zákl. přenesená",J128,0)</f>
        <v>0</v>
      </c>
      <c r="BH128" s="104">
        <f aca="true" t="shared" si="7" ref="BH128:BH144">IF(N128="sníž. přenesená",J128,0)</f>
        <v>0</v>
      </c>
      <c r="BI128" s="104">
        <f aca="true" t="shared" si="8" ref="BI128:BI144">IF(N128="nulová",J128,0)</f>
        <v>0</v>
      </c>
      <c r="BJ128" s="5" t="s">
        <v>76</v>
      </c>
      <c r="BK128" s="104">
        <f aca="true" t="shared" si="9" ref="BK128:BK144">ROUND(I128*H128,2)</f>
        <v>0</v>
      </c>
      <c r="BL128" s="5" t="s">
        <v>230</v>
      </c>
      <c r="BM128" s="103" t="s">
        <v>211</v>
      </c>
    </row>
    <row r="129" spans="1:65" s="15" customFormat="1" ht="24.2" customHeight="1">
      <c r="A129" s="12"/>
      <c r="B129" s="13"/>
      <c r="C129" s="92" t="s">
        <v>95</v>
      </c>
      <c r="D129" s="92" t="s">
        <v>178</v>
      </c>
      <c r="E129" s="93" t="s">
        <v>2231</v>
      </c>
      <c r="F129" s="94" t="s">
        <v>2232</v>
      </c>
      <c r="G129" s="95" t="s">
        <v>259</v>
      </c>
      <c r="H129" s="96">
        <v>4</v>
      </c>
      <c r="I129" s="1">
        <v>0</v>
      </c>
      <c r="J129" s="97">
        <f t="shared" si="0"/>
        <v>0</v>
      </c>
      <c r="K129" s="94" t="s">
        <v>1898</v>
      </c>
      <c r="L129" s="13"/>
      <c r="M129" s="98" t="s">
        <v>1</v>
      </c>
      <c r="N129" s="99" t="s">
        <v>37</v>
      </c>
      <c r="O129" s="100"/>
      <c r="P129" s="101">
        <f t="shared" si="1"/>
        <v>0</v>
      </c>
      <c r="Q129" s="101">
        <v>0</v>
      </c>
      <c r="R129" s="101">
        <f t="shared" si="2"/>
        <v>0</v>
      </c>
      <c r="S129" s="101">
        <v>0</v>
      </c>
      <c r="T129" s="102">
        <f t="shared" si="3"/>
        <v>0</v>
      </c>
      <c r="U129" s="12"/>
      <c r="V129" s="12"/>
      <c r="W129" s="12"/>
      <c r="X129" s="12"/>
      <c r="Y129" s="12"/>
      <c r="Z129" s="12"/>
      <c r="AA129" s="12"/>
      <c r="AB129" s="12"/>
      <c r="AC129" s="12"/>
      <c r="AD129" s="12"/>
      <c r="AE129" s="12"/>
      <c r="AR129" s="103" t="s">
        <v>230</v>
      </c>
      <c r="AT129" s="103" t="s">
        <v>178</v>
      </c>
      <c r="AU129" s="103" t="s">
        <v>76</v>
      </c>
      <c r="AY129" s="5" t="s">
        <v>176</v>
      </c>
      <c r="BE129" s="104">
        <f t="shared" si="4"/>
        <v>0</v>
      </c>
      <c r="BF129" s="104">
        <f t="shared" si="5"/>
        <v>0</v>
      </c>
      <c r="BG129" s="104">
        <f t="shared" si="6"/>
        <v>0</v>
      </c>
      <c r="BH129" s="104">
        <f t="shared" si="7"/>
        <v>0</v>
      </c>
      <c r="BI129" s="104">
        <f t="shared" si="8"/>
        <v>0</v>
      </c>
      <c r="BJ129" s="5" t="s">
        <v>76</v>
      </c>
      <c r="BK129" s="104">
        <f t="shared" si="9"/>
        <v>0</v>
      </c>
      <c r="BL129" s="5" t="s">
        <v>230</v>
      </c>
      <c r="BM129" s="103" t="s">
        <v>222</v>
      </c>
    </row>
    <row r="130" spans="1:65" s="15" customFormat="1" ht="21.75" customHeight="1">
      <c r="A130" s="12"/>
      <c r="B130" s="13"/>
      <c r="C130" s="92" t="s">
        <v>98</v>
      </c>
      <c r="D130" s="92" t="s">
        <v>178</v>
      </c>
      <c r="E130" s="93" t="s">
        <v>2233</v>
      </c>
      <c r="F130" s="94" t="s">
        <v>2234</v>
      </c>
      <c r="G130" s="95" t="s">
        <v>259</v>
      </c>
      <c r="H130" s="96">
        <v>12</v>
      </c>
      <c r="I130" s="1">
        <v>0</v>
      </c>
      <c r="J130" s="97">
        <f t="shared" si="0"/>
        <v>0</v>
      </c>
      <c r="K130" s="94" t="s">
        <v>1898</v>
      </c>
      <c r="L130" s="13"/>
      <c r="M130" s="98" t="s">
        <v>1</v>
      </c>
      <c r="N130" s="99" t="s">
        <v>37</v>
      </c>
      <c r="O130" s="100"/>
      <c r="P130" s="101">
        <f t="shared" si="1"/>
        <v>0</v>
      </c>
      <c r="Q130" s="101">
        <v>0</v>
      </c>
      <c r="R130" s="101">
        <f t="shared" si="2"/>
        <v>0</v>
      </c>
      <c r="S130" s="101">
        <v>0</v>
      </c>
      <c r="T130" s="102">
        <f t="shared" si="3"/>
        <v>0</v>
      </c>
      <c r="U130" s="12"/>
      <c r="V130" s="12"/>
      <c r="W130" s="12"/>
      <c r="X130" s="12"/>
      <c r="Y130" s="12"/>
      <c r="Z130" s="12"/>
      <c r="AA130" s="12"/>
      <c r="AB130" s="12"/>
      <c r="AC130" s="12"/>
      <c r="AD130" s="12"/>
      <c r="AE130" s="12"/>
      <c r="AR130" s="103" t="s">
        <v>230</v>
      </c>
      <c r="AT130" s="103" t="s">
        <v>178</v>
      </c>
      <c r="AU130" s="103" t="s">
        <v>76</v>
      </c>
      <c r="AY130" s="5" t="s">
        <v>176</v>
      </c>
      <c r="BE130" s="104">
        <f t="shared" si="4"/>
        <v>0</v>
      </c>
      <c r="BF130" s="104">
        <f t="shared" si="5"/>
        <v>0</v>
      </c>
      <c r="BG130" s="104">
        <f t="shared" si="6"/>
        <v>0</v>
      </c>
      <c r="BH130" s="104">
        <f t="shared" si="7"/>
        <v>0</v>
      </c>
      <c r="BI130" s="104">
        <f t="shared" si="8"/>
        <v>0</v>
      </c>
      <c r="BJ130" s="5" t="s">
        <v>76</v>
      </c>
      <c r="BK130" s="104">
        <f t="shared" si="9"/>
        <v>0</v>
      </c>
      <c r="BL130" s="5" t="s">
        <v>230</v>
      </c>
      <c r="BM130" s="103" t="s">
        <v>230</v>
      </c>
    </row>
    <row r="131" spans="1:65" s="15" customFormat="1" ht="16.5" customHeight="1">
      <c r="A131" s="12"/>
      <c r="B131" s="13"/>
      <c r="C131" s="92" t="s">
        <v>126</v>
      </c>
      <c r="D131" s="92" t="s">
        <v>178</v>
      </c>
      <c r="E131" s="93" t="s">
        <v>2235</v>
      </c>
      <c r="F131" s="94" t="s">
        <v>2236</v>
      </c>
      <c r="G131" s="95" t="s">
        <v>1949</v>
      </c>
      <c r="H131" s="96">
        <v>10</v>
      </c>
      <c r="I131" s="1">
        <v>0</v>
      </c>
      <c r="J131" s="97">
        <f t="shared" si="0"/>
        <v>0</v>
      </c>
      <c r="K131" s="94" t="s">
        <v>1898</v>
      </c>
      <c r="L131" s="13"/>
      <c r="M131" s="98" t="s">
        <v>1</v>
      </c>
      <c r="N131" s="99" t="s">
        <v>37</v>
      </c>
      <c r="O131" s="100"/>
      <c r="P131" s="101">
        <f t="shared" si="1"/>
        <v>0</v>
      </c>
      <c r="Q131" s="101">
        <v>0</v>
      </c>
      <c r="R131" s="101">
        <f t="shared" si="2"/>
        <v>0</v>
      </c>
      <c r="S131" s="101">
        <v>0</v>
      </c>
      <c r="T131" s="102">
        <f t="shared" si="3"/>
        <v>0</v>
      </c>
      <c r="U131" s="12"/>
      <c r="V131" s="12"/>
      <c r="W131" s="12"/>
      <c r="X131" s="12"/>
      <c r="Y131" s="12"/>
      <c r="Z131" s="12"/>
      <c r="AA131" s="12"/>
      <c r="AB131" s="12"/>
      <c r="AC131" s="12"/>
      <c r="AD131" s="12"/>
      <c r="AE131" s="12"/>
      <c r="AR131" s="103" t="s">
        <v>230</v>
      </c>
      <c r="AT131" s="103" t="s">
        <v>178</v>
      </c>
      <c r="AU131" s="103" t="s">
        <v>76</v>
      </c>
      <c r="AY131" s="5" t="s">
        <v>176</v>
      </c>
      <c r="BE131" s="104">
        <f t="shared" si="4"/>
        <v>0</v>
      </c>
      <c r="BF131" s="104">
        <f t="shared" si="5"/>
        <v>0</v>
      </c>
      <c r="BG131" s="104">
        <f t="shared" si="6"/>
        <v>0</v>
      </c>
      <c r="BH131" s="104">
        <f t="shared" si="7"/>
        <v>0</v>
      </c>
      <c r="BI131" s="104">
        <f t="shared" si="8"/>
        <v>0</v>
      </c>
      <c r="BJ131" s="5" t="s">
        <v>76</v>
      </c>
      <c r="BK131" s="104">
        <f t="shared" si="9"/>
        <v>0</v>
      </c>
      <c r="BL131" s="5" t="s">
        <v>230</v>
      </c>
      <c r="BM131" s="103" t="s">
        <v>245</v>
      </c>
    </row>
    <row r="132" spans="1:65" s="15" customFormat="1" ht="16.5" customHeight="1">
      <c r="A132" s="12"/>
      <c r="B132" s="13"/>
      <c r="C132" s="92" t="s">
        <v>129</v>
      </c>
      <c r="D132" s="92" t="s">
        <v>178</v>
      </c>
      <c r="E132" s="93" t="s">
        <v>2237</v>
      </c>
      <c r="F132" s="94" t="s">
        <v>2238</v>
      </c>
      <c r="G132" s="95" t="s">
        <v>1949</v>
      </c>
      <c r="H132" s="96">
        <v>2</v>
      </c>
      <c r="I132" s="1">
        <v>0</v>
      </c>
      <c r="J132" s="97">
        <f t="shared" si="0"/>
        <v>0</v>
      </c>
      <c r="K132" s="94" t="s">
        <v>1898</v>
      </c>
      <c r="L132" s="13"/>
      <c r="M132" s="98" t="s">
        <v>1</v>
      </c>
      <c r="N132" s="99" t="s">
        <v>37</v>
      </c>
      <c r="O132" s="100"/>
      <c r="P132" s="101">
        <f t="shared" si="1"/>
        <v>0</v>
      </c>
      <c r="Q132" s="101">
        <v>0</v>
      </c>
      <c r="R132" s="101">
        <f t="shared" si="2"/>
        <v>0</v>
      </c>
      <c r="S132" s="101">
        <v>0</v>
      </c>
      <c r="T132" s="102">
        <f t="shared" si="3"/>
        <v>0</v>
      </c>
      <c r="U132" s="12"/>
      <c r="V132" s="12"/>
      <c r="W132" s="12"/>
      <c r="X132" s="12"/>
      <c r="Y132" s="12"/>
      <c r="Z132" s="12"/>
      <c r="AA132" s="12"/>
      <c r="AB132" s="12"/>
      <c r="AC132" s="12"/>
      <c r="AD132" s="12"/>
      <c r="AE132" s="12"/>
      <c r="AR132" s="103" t="s">
        <v>230</v>
      </c>
      <c r="AT132" s="103" t="s">
        <v>178</v>
      </c>
      <c r="AU132" s="103" t="s">
        <v>76</v>
      </c>
      <c r="AY132" s="5" t="s">
        <v>176</v>
      </c>
      <c r="BE132" s="104">
        <f t="shared" si="4"/>
        <v>0</v>
      </c>
      <c r="BF132" s="104">
        <f t="shared" si="5"/>
        <v>0</v>
      </c>
      <c r="BG132" s="104">
        <f t="shared" si="6"/>
        <v>0</v>
      </c>
      <c r="BH132" s="104">
        <f t="shared" si="7"/>
        <v>0</v>
      </c>
      <c r="BI132" s="104">
        <f t="shared" si="8"/>
        <v>0</v>
      </c>
      <c r="BJ132" s="5" t="s">
        <v>76</v>
      </c>
      <c r="BK132" s="104">
        <f t="shared" si="9"/>
        <v>0</v>
      </c>
      <c r="BL132" s="5" t="s">
        <v>230</v>
      </c>
      <c r="BM132" s="103" t="s">
        <v>252</v>
      </c>
    </row>
    <row r="133" spans="1:65" s="15" customFormat="1" ht="55.5" customHeight="1">
      <c r="A133" s="12"/>
      <c r="B133" s="13"/>
      <c r="C133" s="92" t="s">
        <v>256</v>
      </c>
      <c r="D133" s="92" t="s">
        <v>178</v>
      </c>
      <c r="E133" s="93" t="s">
        <v>2239</v>
      </c>
      <c r="F133" s="94" t="s">
        <v>2240</v>
      </c>
      <c r="G133" s="95" t="s">
        <v>2113</v>
      </c>
      <c r="H133" s="96">
        <v>2</v>
      </c>
      <c r="I133" s="1">
        <v>0</v>
      </c>
      <c r="J133" s="97">
        <f t="shared" si="0"/>
        <v>0</v>
      </c>
      <c r="K133" s="94" t="s">
        <v>1898</v>
      </c>
      <c r="L133" s="13"/>
      <c r="M133" s="98" t="s">
        <v>1</v>
      </c>
      <c r="N133" s="99"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230</v>
      </c>
      <c r="AT133" s="103" t="s">
        <v>178</v>
      </c>
      <c r="AU133" s="103" t="s">
        <v>76</v>
      </c>
      <c r="AY133" s="5" t="s">
        <v>176</v>
      </c>
      <c r="BE133" s="104">
        <f t="shared" si="4"/>
        <v>0</v>
      </c>
      <c r="BF133" s="104">
        <f t="shared" si="5"/>
        <v>0</v>
      </c>
      <c r="BG133" s="104">
        <f t="shared" si="6"/>
        <v>0</v>
      </c>
      <c r="BH133" s="104">
        <f t="shared" si="7"/>
        <v>0</v>
      </c>
      <c r="BI133" s="104">
        <f t="shared" si="8"/>
        <v>0</v>
      </c>
      <c r="BJ133" s="5" t="s">
        <v>76</v>
      </c>
      <c r="BK133" s="104">
        <f t="shared" si="9"/>
        <v>0</v>
      </c>
      <c r="BL133" s="5" t="s">
        <v>230</v>
      </c>
      <c r="BM133" s="103" t="s">
        <v>260</v>
      </c>
    </row>
    <row r="134" spans="1:65" s="15" customFormat="1" ht="16.5" customHeight="1">
      <c r="A134" s="12"/>
      <c r="B134" s="13"/>
      <c r="C134" s="92" t="s">
        <v>211</v>
      </c>
      <c r="D134" s="92" t="s">
        <v>178</v>
      </c>
      <c r="E134" s="93" t="s">
        <v>2241</v>
      </c>
      <c r="F134" s="94" t="s">
        <v>2242</v>
      </c>
      <c r="G134" s="95" t="s">
        <v>1949</v>
      </c>
      <c r="H134" s="96">
        <v>2</v>
      </c>
      <c r="I134" s="1">
        <v>0</v>
      </c>
      <c r="J134" s="97">
        <f t="shared" si="0"/>
        <v>0</v>
      </c>
      <c r="K134" s="94" t="s">
        <v>1898</v>
      </c>
      <c r="L134" s="13"/>
      <c r="M134" s="98" t="s">
        <v>1</v>
      </c>
      <c r="N134" s="99"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230</v>
      </c>
      <c r="AT134" s="103" t="s">
        <v>178</v>
      </c>
      <c r="AU134" s="103" t="s">
        <v>76</v>
      </c>
      <c r="AY134" s="5" t="s">
        <v>176</v>
      </c>
      <c r="BE134" s="104">
        <f t="shared" si="4"/>
        <v>0</v>
      </c>
      <c r="BF134" s="104">
        <f t="shared" si="5"/>
        <v>0</v>
      </c>
      <c r="BG134" s="104">
        <f t="shared" si="6"/>
        <v>0</v>
      </c>
      <c r="BH134" s="104">
        <f t="shared" si="7"/>
        <v>0</v>
      </c>
      <c r="BI134" s="104">
        <f t="shared" si="8"/>
        <v>0</v>
      </c>
      <c r="BJ134" s="5" t="s">
        <v>76</v>
      </c>
      <c r="BK134" s="104">
        <f t="shared" si="9"/>
        <v>0</v>
      </c>
      <c r="BL134" s="5" t="s">
        <v>230</v>
      </c>
      <c r="BM134" s="103" t="s">
        <v>268</v>
      </c>
    </row>
    <row r="135" spans="1:65" s="15" customFormat="1" ht="16.5" customHeight="1">
      <c r="A135" s="12"/>
      <c r="B135" s="13"/>
      <c r="C135" s="92" t="s">
        <v>264</v>
      </c>
      <c r="D135" s="92" t="s">
        <v>178</v>
      </c>
      <c r="E135" s="93" t="s">
        <v>2243</v>
      </c>
      <c r="F135" s="94" t="s">
        <v>2244</v>
      </c>
      <c r="G135" s="95" t="s">
        <v>1949</v>
      </c>
      <c r="H135" s="96">
        <v>1</v>
      </c>
      <c r="I135" s="1">
        <v>0</v>
      </c>
      <c r="J135" s="97">
        <f t="shared" si="0"/>
        <v>0</v>
      </c>
      <c r="K135" s="94" t="s">
        <v>1898</v>
      </c>
      <c r="L135" s="13"/>
      <c r="M135" s="98" t="s">
        <v>1</v>
      </c>
      <c r="N135" s="99" t="s">
        <v>37</v>
      </c>
      <c r="O135" s="100"/>
      <c r="P135" s="101">
        <f t="shared" si="1"/>
        <v>0</v>
      </c>
      <c r="Q135" s="101">
        <v>0</v>
      </c>
      <c r="R135" s="101">
        <f t="shared" si="2"/>
        <v>0</v>
      </c>
      <c r="S135" s="101">
        <v>0</v>
      </c>
      <c r="T135" s="102">
        <f t="shared" si="3"/>
        <v>0</v>
      </c>
      <c r="U135" s="12"/>
      <c r="V135" s="12"/>
      <c r="W135" s="12"/>
      <c r="X135" s="12"/>
      <c r="Y135" s="12"/>
      <c r="Z135" s="12"/>
      <c r="AA135" s="12"/>
      <c r="AB135" s="12"/>
      <c r="AC135" s="12"/>
      <c r="AD135" s="12"/>
      <c r="AE135" s="12"/>
      <c r="AR135" s="103" t="s">
        <v>230</v>
      </c>
      <c r="AT135" s="103" t="s">
        <v>178</v>
      </c>
      <c r="AU135" s="103" t="s">
        <v>76</v>
      </c>
      <c r="AY135" s="5" t="s">
        <v>176</v>
      </c>
      <c r="BE135" s="104">
        <f t="shared" si="4"/>
        <v>0</v>
      </c>
      <c r="BF135" s="104">
        <f t="shared" si="5"/>
        <v>0</v>
      </c>
      <c r="BG135" s="104">
        <f t="shared" si="6"/>
        <v>0</v>
      </c>
      <c r="BH135" s="104">
        <f t="shared" si="7"/>
        <v>0</v>
      </c>
      <c r="BI135" s="104">
        <f t="shared" si="8"/>
        <v>0</v>
      </c>
      <c r="BJ135" s="5" t="s">
        <v>76</v>
      </c>
      <c r="BK135" s="104">
        <f t="shared" si="9"/>
        <v>0</v>
      </c>
      <c r="BL135" s="5" t="s">
        <v>230</v>
      </c>
      <c r="BM135" s="103" t="s">
        <v>272</v>
      </c>
    </row>
    <row r="136" spans="1:65" s="15" customFormat="1" ht="55.5" customHeight="1">
      <c r="A136" s="12"/>
      <c r="B136" s="13"/>
      <c r="C136" s="92" t="s">
        <v>222</v>
      </c>
      <c r="D136" s="92" t="s">
        <v>178</v>
      </c>
      <c r="E136" s="93" t="s">
        <v>2245</v>
      </c>
      <c r="F136" s="94" t="s">
        <v>2246</v>
      </c>
      <c r="G136" s="95" t="s">
        <v>2113</v>
      </c>
      <c r="H136" s="96">
        <v>1</v>
      </c>
      <c r="I136" s="1">
        <v>0</v>
      </c>
      <c r="J136" s="97">
        <f t="shared" si="0"/>
        <v>0</v>
      </c>
      <c r="K136" s="94" t="s">
        <v>1898</v>
      </c>
      <c r="L136" s="13"/>
      <c r="M136" s="98" t="s">
        <v>1</v>
      </c>
      <c r="N136" s="99" t="s">
        <v>37</v>
      </c>
      <c r="O136" s="100"/>
      <c r="P136" s="101">
        <f t="shared" si="1"/>
        <v>0</v>
      </c>
      <c r="Q136" s="101">
        <v>0</v>
      </c>
      <c r="R136" s="101">
        <f t="shared" si="2"/>
        <v>0</v>
      </c>
      <c r="S136" s="101">
        <v>0</v>
      </c>
      <c r="T136" s="102">
        <f t="shared" si="3"/>
        <v>0</v>
      </c>
      <c r="U136" s="12"/>
      <c r="V136" s="12"/>
      <c r="W136" s="12"/>
      <c r="X136" s="12"/>
      <c r="Y136" s="12"/>
      <c r="Z136" s="12"/>
      <c r="AA136" s="12"/>
      <c r="AB136" s="12"/>
      <c r="AC136" s="12"/>
      <c r="AD136" s="12"/>
      <c r="AE136" s="12"/>
      <c r="AR136" s="103" t="s">
        <v>230</v>
      </c>
      <c r="AT136" s="103" t="s">
        <v>178</v>
      </c>
      <c r="AU136" s="103" t="s">
        <v>76</v>
      </c>
      <c r="AY136" s="5" t="s">
        <v>176</v>
      </c>
      <c r="BE136" s="104">
        <f t="shared" si="4"/>
        <v>0</v>
      </c>
      <c r="BF136" s="104">
        <f t="shared" si="5"/>
        <v>0</v>
      </c>
      <c r="BG136" s="104">
        <f t="shared" si="6"/>
        <v>0</v>
      </c>
      <c r="BH136" s="104">
        <f t="shared" si="7"/>
        <v>0</v>
      </c>
      <c r="BI136" s="104">
        <f t="shared" si="8"/>
        <v>0</v>
      </c>
      <c r="BJ136" s="5" t="s">
        <v>76</v>
      </c>
      <c r="BK136" s="104">
        <f t="shared" si="9"/>
        <v>0</v>
      </c>
      <c r="BL136" s="5" t="s">
        <v>230</v>
      </c>
      <c r="BM136" s="103" t="s">
        <v>278</v>
      </c>
    </row>
    <row r="137" spans="1:65" s="15" customFormat="1" ht="16.5" customHeight="1">
      <c r="A137" s="12"/>
      <c r="B137" s="13"/>
      <c r="C137" s="92" t="s">
        <v>8</v>
      </c>
      <c r="D137" s="92" t="s">
        <v>178</v>
      </c>
      <c r="E137" s="93" t="s">
        <v>2247</v>
      </c>
      <c r="F137" s="94" t="s">
        <v>2248</v>
      </c>
      <c r="G137" s="95" t="s">
        <v>1949</v>
      </c>
      <c r="H137" s="96">
        <v>2</v>
      </c>
      <c r="I137" s="1">
        <v>0</v>
      </c>
      <c r="J137" s="97">
        <f t="shared" si="0"/>
        <v>0</v>
      </c>
      <c r="K137" s="94" t="s">
        <v>1898</v>
      </c>
      <c r="L137" s="13"/>
      <c r="M137" s="98" t="s">
        <v>1</v>
      </c>
      <c r="N137" s="99"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230</v>
      </c>
      <c r="AT137" s="103" t="s">
        <v>178</v>
      </c>
      <c r="AU137" s="103" t="s">
        <v>76</v>
      </c>
      <c r="AY137" s="5" t="s">
        <v>176</v>
      </c>
      <c r="BE137" s="104">
        <f t="shared" si="4"/>
        <v>0</v>
      </c>
      <c r="BF137" s="104">
        <f t="shared" si="5"/>
        <v>0</v>
      </c>
      <c r="BG137" s="104">
        <f t="shared" si="6"/>
        <v>0</v>
      </c>
      <c r="BH137" s="104">
        <f t="shared" si="7"/>
        <v>0</v>
      </c>
      <c r="BI137" s="104">
        <f t="shared" si="8"/>
        <v>0</v>
      </c>
      <c r="BJ137" s="5" t="s">
        <v>76</v>
      </c>
      <c r="BK137" s="104">
        <f t="shared" si="9"/>
        <v>0</v>
      </c>
      <c r="BL137" s="5" t="s">
        <v>230</v>
      </c>
      <c r="BM137" s="103" t="s">
        <v>284</v>
      </c>
    </row>
    <row r="138" spans="1:65" s="15" customFormat="1" ht="16.5" customHeight="1">
      <c r="A138" s="12"/>
      <c r="B138" s="13"/>
      <c r="C138" s="92" t="s">
        <v>230</v>
      </c>
      <c r="D138" s="92" t="s">
        <v>178</v>
      </c>
      <c r="E138" s="93" t="s">
        <v>2249</v>
      </c>
      <c r="F138" s="94" t="s">
        <v>2250</v>
      </c>
      <c r="G138" s="95" t="s">
        <v>1949</v>
      </c>
      <c r="H138" s="96">
        <v>2</v>
      </c>
      <c r="I138" s="1">
        <v>0</v>
      </c>
      <c r="J138" s="97">
        <f t="shared" si="0"/>
        <v>0</v>
      </c>
      <c r="K138" s="94" t="s">
        <v>1898</v>
      </c>
      <c r="L138" s="13"/>
      <c r="M138" s="98" t="s">
        <v>1</v>
      </c>
      <c r="N138" s="99" t="s">
        <v>37</v>
      </c>
      <c r="O138" s="100"/>
      <c r="P138" s="101">
        <f t="shared" si="1"/>
        <v>0</v>
      </c>
      <c r="Q138" s="101">
        <v>0</v>
      </c>
      <c r="R138" s="101">
        <f t="shared" si="2"/>
        <v>0</v>
      </c>
      <c r="S138" s="101">
        <v>0</v>
      </c>
      <c r="T138" s="102">
        <f t="shared" si="3"/>
        <v>0</v>
      </c>
      <c r="U138" s="12"/>
      <c r="V138" s="12"/>
      <c r="W138" s="12"/>
      <c r="X138" s="12"/>
      <c r="Y138" s="12"/>
      <c r="Z138" s="12"/>
      <c r="AA138" s="12"/>
      <c r="AB138" s="12"/>
      <c r="AC138" s="12"/>
      <c r="AD138" s="12"/>
      <c r="AE138" s="12"/>
      <c r="AR138" s="103" t="s">
        <v>230</v>
      </c>
      <c r="AT138" s="103" t="s">
        <v>178</v>
      </c>
      <c r="AU138" s="103" t="s">
        <v>76</v>
      </c>
      <c r="AY138" s="5" t="s">
        <v>176</v>
      </c>
      <c r="BE138" s="104">
        <f t="shared" si="4"/>
        <v>0</v>
      </c>
      <c r="BF138" s="104">
        <f t="shared" si="5"/>
        <v>0</v>
      </c>
      <c r="BG138" s="104">
        <f t="shared" si="6"/>
        <v>0</v>
      </c>
      <c r="BH138" s="104">
        <f t="shared" si="7"/>
        <v>0</v>
      </c>
      <c r="BI138" s="104">
        <f t="shared" si="8"/>
        <v>0</v>
      </c>
      <c r="BJ138" s="5" t="s">
        <v>76</v>
      </c>
      <c r="BK138" s="104">
        <f t="shared" si="9"/>
        <v>0</v>
      </c>
      <c r="BL138" s="5" t="s">
        <v>230</v>
      </c>
      <c r="BM138" s="103" t="s">
        <v>304</v>
      </c>
    </row>
    <row r="139" spans="1:65" s="15" customFormat="1" ht="66.75" customHeight="1">
      <c r="A139" s="12"/>
      <c r="B139" s="13"/>
      <c r="C139" s="92" t="s">
        <v>307</v>
      </c>
      <c r="D139" s="92" t="s">
        <v>178</v>
      </c>
      <c r="E139" s="93" t="s">
        <v>2251</v>
      </c>
      <c r="F139" s="94" t="s">
        <v>2252</v>
      </c>
      <c r="G139" s="95" t="s">
        <v>2113</v>
      </c>
      <c r="H139" s="96">
        <v>1</v>
      </c>
      <c r="I139" s="1">
        <v>0</v>
      </c>
      <c r="J139" s="97">
        <f t="shared" si="0"/>
        <v>0</v>
      </c>
      <c r="K139" s="94" t="s">
        <v>1898</v>
      </c>
      <c r="L139" s="13"/>
      <c r="M139" s="98" t="s">
        <v>1</v>
      </c>
      <c r="N139" s="99" t="s">
        <v>37</v>
      </c>
      <c r="O139" s="100"/>
      <c r="P139" s="101">
        <f t="shared" si="1"/>
        <v>0</v>
      </c>
      <c r="Q139" s="101">
        <v>0</v>
      </c>
      <c r="R139" s="101">
        <f t="shared" si="2"/>
        <v>0</v>
      </c>
      <c r="S139" s="101">
        <v>0</v>
      </c>
      <c r="T139" s="102">
        <f t="shared" si="3"/>
        <v>0</v>
      </c>
      <c r="U139" s="12"/>
      <c r="V139" s="12"/>
      <c r="W139" s="12"/>
      <c r="X139" s="12"/>
      <c r="Y139" s="12"/>
      <c r="Z139" s="12"/>
      <c r="AA139" s="12"/>
      <c r="AB139" s="12"/>
      <c r="AC139" s="12"/>
      <c r="AD139" s="12"/>
      <c r="AE139" s="12"/>
      <c r="AR139" s="103" t="s">
        <v>230</v>
      </c>
      <c r="AT139" s="103" t="s">
        <v>178</v>
      </c>
      <c r="AU139" s="103" t="s">
        <v>76</v>
      </c>
      <c r="AY139" s="5" t="s">
        <v>176</v>
      </c>
      <c r="BE139" s="104">
        <f t="shared" si="4"/>
        <v>0</v>
      </c>
      <c r="BF139" s="104">
        <f t="shared" si="5"/>
        <v>0</v>
      </c>
      <c r="BG139" s="104">
        <f t="shared" si="6"/>
        <v>0</v>
      </c>
      <c r="BH139" s="104">
        <f t="shared" si="7"/>
        <v>0</v>
      </c>
      <c r="BI139" s="104">
        <f t="shared" si="8"/>
        <v>0</v>
      </c>
      <c r="BJ139" s="5" t="s">
        <v>76</v>
      </c>
      <c r="BK139" s="104">
        <f t="shared" si="9"/>
        <v>0</v>
      </c>
      <c r="BL139" s="5" t="s">
        <v>230</v>
      </c>
      <c r="BM139" s="103" t="s">
        <v>310</v>
      </c>
    </row>
    <row r="140" spans="1:65" s="15" customFormat="1" ht="66.75" customHeight="1">
      <c r="A140" s="12"/>
      <c r="B140" s="13"/>
      <c r="C140" s="92" t="s">
        <v>245</v>
      </c>
      <c r="D140" s="92" t="s">
        <v>178</v>
      </c>
      <c r="E140" s="93" t="s">
        <v>2253</v>
      </c>
      <c r="F140" s="94" t="s">
        <v>2254</v>
      </c>
      <c r="G140" s="95" t="s">
        <v>2113</v>
      </c>
      <c r="H140" s="96">
        <v>1</v>
      </c>
      <c r="I140" s="1">
        <v>0</v>
      </c>
      <c r="J140" s="97">
        <f t="shared" si="0"/>
        <v>0</v>
      </c>
      <c r="K140" s="94" t="s">
        <v>1898</v>
      </c>
      <c r="L140" s="13"/>
      <c r="M140" s="98" t="s">
        <v>1</v>
      </c>
      <c r="N140" s="99" t="s">
        <v>37</v>
      </c>
      <c r="O140" s="100"/>
      <c r="P140" s="101">
        <f t="shared" si="1"/>
        <v>0</v>
      </c>
      <c r="Q140" s="101">
        <v>0</v>
      </c>
      <c r="R140" s="101">
        <f t="shared" si="2"/>
        <v>0</v>
      </c>
      <c r="S140" s="101">
        <v>0</v>
      </c>
      <c r="T140" s="102">
        <f t="shared" si="3"/>
        <v>0</v>
      </c>
      <c r="U140" s="12"/>
      <c r="V140" s="12"/>
      <c r="W140" s="12"/>
      <c r="X140" s="12"/>
      <c r="Y140" s="12"/>
      <c r="Z140" s="12"/>
      <c r="AA140" s="12"/>
      <c r="AB140" s="12"/>
      <c r="AC140" s="12"/>
      <c r="AD140" s="12"/>
      <c r="AE140" s="12"/>
      <c r="AR140" s="103" t="s">
        <v>230</v>
      </c>
      <c r="AT140" s="103" t="s">
        <v>178</v>
      </c>
      <c r="AU140" s="103" t="s">
        <v>76</v>
      </c>
      <c r="AY140" s="5" t="s">
        <v>176</v>
      </c>
      <c r="BE140" s="104">
        <f t="shared" si="4"/>
        <v>0</v>
      </c>
      <c r="BF140" s="104">
        <f t="shared" si="5"/>
        <v>0</v>
      </c>
      <c r="BG140" s="104">
        <f t="shared" si="6"/>
        <v>0</v>
      </c>
      <c r="BH140" s="104">
        <f t="shared" si="7"/>
        <v>0</v>
      </c>
      <c r="BI140" s="104">
        <f t="shared" si="8"/>
        <v>0</v>
      </c>
      <c r="BJ140" s="5" t="s">
        <v>76</v>
      </c>
      <c r="BK140" s="104">
        <f t="shared" si="9"/>
        <v>0</v>
      </c>
      <c r="BL140" s="5" t="s">
        <v>230</v>
      </c>
      <c r="BM140" s="103" t="s">
        <v>329</v>
      </c>
    </row>
    <row r="141" spans="1:65" s="15" customFormat="1" ht="66.75" customHeight="1">
      <c r="A141" s="12"/>
      <c r="B141" s="13"/>
      <c r="C141" s="92" t="s">
        <v>331</v>
      </c>
      <c r="D141" s="92" t="s">
        <v>178</v>
      </c>
      <c r="E141" s="93" t="s">
        <v>2255</v>
      </c>
      <c r="F141" s="94" t="s">
        <v>2256</v>
      </c>
      <c r="G141" s="95" t="s">
        <v>2113</v>
      </c>
      <c r="H141" s="96">
        <v>1</v>
      </c>
      <c r="I141" s="1">
        <v>0</v>
      </c>
      <c r="J141" s="97">
        <f t="shared" si="0"/>
        <v>0</v>
      </c>
      <c r="K141" s="94" t="s">
        <v>1898</v>
      </c>
      <c r="L141" s="13"/>
      <c r="M141" s="98" t="s">
        <v>1</v>
      </c>
      <c r="N141" s="99" t="s">
        <v>37</v>
      </c>
      <c r="O141" s="100"/>
      <c r="P141" s="101">
        <f t="shared" si="1"/>
        <v>0</v>
      </c>
      <c r="Q141" s="101">
        <v>0</v>
      </c>
      <c r="R141" s="101">
        <f t="shared" si="2"/>
        <v>0</v>
      </c>
      <c r="S141" s="101">
        <v>0</v>
      </c>
      <c r="T141" s="102">
        <f t="shared" si="3"/>
        <v>0</v>
      </c>
      <c r="U141" s="12"/>
      <c r="V141" s="12"/>
      <c r="W141" s="12"/>
      <c r="X141" s="12"/>
      <c r="Y141" s="12"/>
      <c r="Z141" s="12"/>
      <c r="AA141" s="12"/>
      <c r="AB141" s="12"/>
      <c r="AC141" s="12"/>
      <c r="AD141" s="12"/>
      <c r="AE141" s="12"/>
      <c r="AR141" s="103" t="s">
        <v>230</v>
      </c>
      <c r="AT141" s="103" t="s">
        <v>178</v>
      </c>
      <c r="AU141" s="103" t="s">
        <v>76</v>
      </c>
      <c r="AY141" s="5" t="s">
        <v>176</v>
      </c>
      <c r="BE141" s="104">
        <f t="shared" si="4"/>
        <v>0</v>
      </c>
      <c r="BF141" s="104">
        <f t="shared" si="5"/>
        <v>0</v>
      </c>
      <c r="BG141" s="104">
        <f t="shared" si="6"/>
        <v>0</v>
      </c>
      <c r="BH141" s="104">
        <f t="shared" si="7"/>
        <v>0</v>
      </c>
      <c r="BI141" s="104">
        <f t="shared" si="8"/>
        <v>0</v>
      </c>
      <c r="BJ141" s="5" t="s">
        <v>76</v>
      </c>
      <c r="BK141" s="104">
        <f t="shared" si="9"/>
        <v>0</v>
      </c>
      <c r="BL141" s="5" t="s">
        <v>230</v>
      </c>
      <c r="BM141" s="103" t="s">
        <v>334</v>
      </c>
    </row>
    <row r="142" spans="1:65" s="15" customFormat="1" ht="66.75" customHeight="1">
      <c r="A142" s="12"/>
      <c r="B142" s="13"/>
      <c r="C142" s="92" t="s">
        <v>252</v>
      </c>
      <c r="D142" s="92" t="s">
        <v>178</v>
      </c>
      <c r="E142" s="93" t="s">
        <v>2257</v>
      </c>
      <c r="F142" s="94" t="s">
        <v>2258</v>
      </c>
      <c r="G142" s="95" t="s">
        <v>2113</v>
      </c>
      <c r="H142" s="96">
        <v>1</v>
      </c>
      <c r="I142" s="1">
        <v>0</v>
      </c>
      <c r="J142" s="97">
        <f t="shared" si="0"/>
        <v>0</v>
      </c>
      <c r="K142" s="94" t="s">
        <v>1898</v>
      </c>
      <c r="L142" s="13"/>
      <c r="M142" s="98" t="s">
        <v>1</v>
      </c>
      <c r="N142" s="99" t="s">
        <v>37</v>
      </c>
      <c r="O142" s="100"/>
      <c r="P142" s="101">
        <f t="shared" si="1"/>
        <v>0</v>
      </c>
      <c r="Q142" s="101">
        <v>0</v>
      </c>
      <c r="R142" s="101">
        <f t="shared" si="2"/>
        <v>0</v>
      </c>
      <c r="S142" s="101">
        <v>0</v>
      </c>
      <c r="T142" s="102">
        <f t="shared" si="3"/>
        <v>0</v>
      </c>
      <c r="U142" s="12"/>
      <c r="V142" s="12"/>
      <c r="W142" s="12"/>
      <c r="X142" s="12"/>
      <c r="Y142" s="12"/>
      <c r="Z142" s="12"/>
      <c r="AA142" s="12"/>
      <c r="AB142" s="12"/>
      <c r="AC142" s="12"/>
      <c r="AD142" s="12"/>
      <c r="AE142" s="12"/>
      <c r="AR142" s="103" t="s">
        <v>230</v>
      </c>
      <c r="AT142" s="103" t="s">
        <v>178</v>
      </c>
      <c r="AU142" s="103" t="s">
        <v>76</v>
      </c>
      <c r="AY142" s="5" t="s">
        <v>176</v>
      </c>
      <c r="BE142" s="104">
        <f t="shared" si="4"/>
        <v>0</v>
      </c>
      <c r="BF142" s="104">
        <f t="shared" si="5"/>
        <v>0</v>
      </c>
      <c r="BG142" s="104">
        <f t="shared" si="6"/>
        <v>0</v>
      </c>
      <c r="BH142" s="104">
        <f t="shared" si="7"/>
        <v>0</v>
      </c>
      <c r="BI142" s="104">
        <f t="shared" si="8"/>
        <v>0</v>
      </c>
      <c r="BJ142" s="5" t="s">
        <v>76</v>
      </c>
      <c r="BK142" s="104">
        <f t="shared" si="9"/>
        <v>0</v>
      </c>
      <c r="BL142" s="5" t="s">
        <v>230</v>
      </c>
      <c r="BM142" s="103" t="s">
        <v>337</v>
      </c>
    </row>
    <row r="143" spans="1:65" s="15" customFormat="1" ht="33" customHeight="1">
      <c r="A143" s="12"/>
      <c r="B143" s="13"/>
      <c r="C143" s="92" t="s">
        <v>7</v>
      </c>
      <c r="D143" s="92" t="s">
        <v>178</v>
      </c>
      <c r="E143" s="93" t="s">
        <v>2259</v>
      </c>
      <c r="F143" s="94" t="s">
        <v>2260</v>
      </c>
      <c r="G143" s="95" t="s">
        <v>2113</v>
      </c>
      <c r="H143" s="96">
        <v>1</v>
      </c>
      <c r="I143" s="1">
        <v>0</v>
      </c>
      <c r="J143" s="97">
        <f t="shared" si="0"/>
        <v>0</v>
      </c>
      <c r="K143" s="94" t="s">
        <v>1898</v>
      </c>
      <c r="L143" s="13"/>
      <c r="M143" s="98" t="s">
        <v>1</v>
      </c>
      <c r="N143" s="99" t="s">
        <v>37</v>
      </c>
      <c r="O143" s="100"/>
      <c r="P143" s="101">
        <f t="shared" si="1"/>
        <v>0</v>
      </c>
      <c r="Q143" s="101">
        <v>0</v>
      </c>
      <c r="R143" s="101">
        <f t="shared" si="2"/>
        <v>0</v>
      </c>
      <c r="S143" s="101">
        <v>0</v>
      </c>
      <c r="T143" s="102">
        <f t="shared" si="3"/>
        <v>0</v>
      </c>
      <c r="U143" s="12"/>
      <c r="V143" s="12"/>
      <c r="W143" s="12"/>
      <c r="X143" s="12"/>
      <c r="Y143" s="12"/>
      <c r="Z143" s="12"/>
      <c r="AA143" s="12"/>
      <c r="AB143" s="12"/>
      <c r="AC143" s="12"/>
      <c r="AD143" s="12"/>
      <c r="AE143" s="12"/>
      <c r="AR143" s="103" t="s">
        <v>230</v>
      </c>
      <c r="AT143" s="103" t="s">
        <v>178</v>
      </c>
      <c r="AU143" s="103" t="s">
        <v>76</v>
      </c>
      <c r="AY143" s="5" t="s">
        <v>176</v>
      </c>
      <c r="BE143" s="104">
        <f t="shared" si="4"/>
        <v>0</v>
      </c>
      <c r="BF143" s="104">
        <f t="shared" si="5"/>
        <v>0</v>
      </c>
      <c r="BG143" s="104">
        <f t="shared" si="6"/>
        <v>0</v>
      </c>
      <c r="BH143" s="104">
        <f t="shared" si="7"/>
        <v>0</v>
      </c>
      <c r="BI143" s="104">
        <f t="shared" si="8"/>
        <v>0</v>
      </c>
      <c r="BJ143" s="5" t="s">
        <v>76</v>
      </c>
      <c r="BK143" s="104">
        <f t="shared" si="9"/>
        <v>0</v>
      </c>
      <c r="BL143" s="5" t="s">
        <v>230</v>
      </c>
      <c r="BM143" s="103" t="s">
        <v>343</v>
      </c>
    </row>
    <row r="144" spans="1:65" s="15" customFormat="1" ht="16.5" customHeight="1">
      <c r="A144" s="12"/>
      <c r="B144" s="13"/>
      <c r="C144" s="92" t="s">
        <v>260</v>
      </c>
      <c r="D144" s="92" t="s">
        <v>178</v>
      </c>
      <c r="E144" s="93" t="s">
        <v>2261</v>
      </c>
      <c r="F144" s="94" t="s">
        <v>2262</v>
      </c>
      <c r="G144" s="95" t="s">
        <v>221</v>
      </c>
      <c r="H144" s="96">
        <v>0.699</v>
      </c>
      <c r="I144" s="1">
        <v>0</v>
      </c>
      <c r="J144" s="97">
        <f t="shared" si="0"/>
        <v>0</v>
      </c>
      <c r="K144" s="94" t="s">
        <v>1898</v>
      </c>
      <c r="L144" s="13"/>
      <c r="M144" s="98" t="s">
        <v>1</v>
      </c>
      <c r="N144" s="99" t="s">
        <v>37</v>
      </c>
      <c r="O144" s="100"/>
      <c r="P144" s="101">
        <f t="shared" si="1"/>
        <v>0</v>
      </c>
      <c r="Q144" s="101">
        <v>0</v>
      </c>
      <c r="R144" s="101">
        <f t="shared" si="2"/>
        <v>0</v>
      </c>
      <c r="S144" s="101">
        <v>0</v>
      </c>
      <c r="T144" s="102">
        <f t="shared" si="3"/>
        <v>0</v>
      </c>
      <c r="U144" s="12"/>
      <c r="V144" s="12"/>
      <c r="W144" s="12"/>
      <c r="X144" s="12"/>
      <c r="Y144" s="12"/>
      <c r="Z144" s="12"/>
      <c r="AA144" s="12"/>
      <c r="AB144" s="12"/>
      <c r="AC144" s="12"/>
      <c r="AD144" s="12"/>
      <c r="AE144" s="12"/>
      <c r="AR144" s="103" t="s">
        <v>230</v>
      </c>
      <c r="AT144" s="103" t="s">
        <v>178</v>
      </c>
      <c r="AU144" s="103" t="s">
        <v>76</v>
      </c>
      <c r="AY144" s="5" t="s">
        <v>176</v>
      </c>
      <c r="BE144" s="104">
        <f t="shared" si="4"/>
        <v>0</v>
      </c>
      <c r="BF144" s="104">
        <f t="shared" si="5"/>
        <v>0</v>
      </c>
      <c r="BG144" s="104">
        <f t="shared" si="6"/>
        <v>0</v>
      </c>
      <c r="BH144" s="104">
        <f t="shared" si="7"/>
        <v>0</v>
      </c>
      <c r="BI144" s="104">
        <f t="shared" si="8"/>
        <v>0</v>
      </c>
      <c r="BJ144" s="5" t="s">
        <v>76</v>
      </c>
      <c r="BK144" s="104">
        <f t="shared" si="9"/>
        <v>0</v>
      </c>
      <c r="BL144" s="5" t="s">
        <v>230</v>
      </c>
      <c r="BM144" s="103" t="s">
        <v>349</v>
      </c>
    </row>
    <row r="145" spans="2:63" s="79" customFormat="1" ht="26.1" customHeight="1">
      <c r="B145" s="80"/>
      <c r="D145" s="81" t="s">
        <v>71</v>
      </c>
      <c r="E145" s="82" t="s">
        <v>2263</v>
      </c>
      <c r="F145" s="82" t="s">
        <v>2264</v>
      </c>
      <c r="J145" s="83">
        <f>BK145</f>
        <v>0</v>
      </c>
      <c r="L145" s="80"/>
      <c r="M145" s="84"/>
      <c r="N145" s="85"/>
      <c r="O145" s="85"/>
      <c r="P145" s="86">
        <f>SUM(P146:P155)</f>
        <v>0</v>
      </c>
      <c r="Q145" s="85"/>
      <c r="R145" s="86">
        <f>SUM(R146:R155)</f>
        <v>0</v>
      </c>
      <c r="S145" s="85"/>
      <c r="T145" s="87">
        <f>SUM(T146:T155)</f>
        <v>0</v>
      </c>
      <c r="AR145" s="81" t="s">
        <v>80</v>
      </c>
      <c r="AT145" s="88" t="s">
        <v>71</v>
      </c>
      <c r="AU145" s="88" t="s">
        <v>72</v>
      </c>
      <c r="AY145" s="81" t="s">
        <v>176</v>
      </c>
      <c r="BK145" s="89">
        <f>SUM(BK146:BK155)</f>
        <v>0</v>
      </c>
    </row>
    <row r="146" spans="1:65" s="15" customFormat="1" ht="16.5" customHeight="1">
      <c r="A146" s="12"/>
      <c r="B146" s="13"/>
      <c r="C146" s="92" t="s">
        <v>351</v>
      </c>
      <c r="D146" s="92" t="s">
        <v>178</v>
      </c>
      <c r="E146" s="93" t="s">
        <v>2265</v>
      </c>
      <c r="F146" s="94" t="s">
        <v>2266</v>
      </c>
      <c r="G146" s="95" t="s">
        <v>328</v>
      </c>
      <c r="H146" s="96">
        <v>22</v>
      </c>
      <c r="I146" s="1">
        <v>0</v>
      </c>
      <c r="J146" s="97">
        <f aca="true" t="shared" si="10" ref="J146:J155">ROUND(I146*H146,2)</f>
        <v>0</v>
      </c>
      <c r="K146" s="94" t="s">
        <v>1898</v>
      </c>
      <c r="L146" s="13"/>
      <c r="M146" s="98" t="s">
        <v>1</v>
      </c>
      <c r="N146" s="99" t="s">
        <v>37</v>
      </c>
      <c r="O146" s="100"/>
      <c r="P146" s="101">
        <f aca="true" t="shared" si="11" ref="P146:P155">O146*H146</f>
        <v>0</v>
      </c>
      <c r="Q146" s="101">
        <v>0</v>
      </c>
      <c r="R146" s="101">
        <f aca="true" t="shared" si="12" ref="R146:R155">Q146*H146</f>
        <v>0</v>
      </c>
      <c r="S146" s="101">
        <v>0</v>
      </c>
      <c r="T146" s="102">
        <f aca="true" t="shared" si="13" ref="T146:T155">S146*H146</f>
        <v>0</v>
      </c>
      <c r="U146" s="12"/>
      <c r="V146" s="12"/>
      <c r="W146" s="12"/>
      <c r="X146" s="12"/>
      <c r="Y146" s="12"/>
      <c r="Z146" s="12"/>
      <c r="AA146" s="12"/>
      <c r="AB146" s="12"/>
      <c r="AC146" s="12"/>
      <c r="AD146" s="12"/>
      <c r="AE146" s="12"/>
      <c r="AR146" s="103" t="s">
        <v>230</v>
      </c>
      <c r="AT146" s="103" t="s">
        <v>178</v>
      </c>
      <c r="AU146" s="103" t="s">
        <v>76</v>
      </c>
      <c r="AY146" s="5" t="s">
        <v>176</v>
      </c>
      <c r="BE146" s="104">
        <f aca="true" t="shared" si="14" ref="BE146:BE155">IF(N146="základní",J146,0)</f>
        <v>0</v>
      </c>
      <c r="BF146" s="104">
        <f aca="true" t="shared" si="15" ref="BF146:BF155">IF(N146="snížená",J146,0)</f>
        <v>0</v>
      </c>
      <c r="BG146" s="104">
        <f aca="true" t="shared" si="16" ref="BG146:BG155">IF(N146="zákl. přenesená",J146,0)</f>
        <v>0</v>
      </c>
      <c r="BH146" s="104">
        <f aca="true" t="shared" si="17" ref="BH146:BH155">IF(N146="sníž. přenesená",J146,0)</f>
        <v>0</v>
      </c>
      <c r="BI146" s="104">
        <f aca="true" t="shared" si="18" ref="BI146:BI155">IF(N146="nulová",J146,0)</f>
        <v>0</v>
      </c>
      <c r="BJ146" s="5" t="s">
        <v>76</v>
      </c>
      <c r="BK146" s="104">
        <f aca="true" t="shared" si="19" ref="BK146:BK155">ROUND(I146*H146,2)</f>
        <v>0</v>
      </c>
      <c r="BL146" s="5" t="s">
        <v>230</v>
      </c>
      <c r="BM146" s="103" t="s">
        <v>354</v>
      </c>
    </row>
    <row r="147" spans="1:65" s="15" customFormat="1" ht="16.5" customHeight="1">
      <c r="A147" s="12"/>
      <c r="B147" s="13"/>
      <c r="C147" s="92" t="s">
        <v>268</v>
      </c>
      <c r="D147" s="92" t="s">
        <v>178</v>
      </c>
      <c r="E147" s="93" t="s">
        <v>2267</v>
      </c>
      <c r="F147" s="94" t="s">
        <v>2268</v>
      </c>
      <c r="G147" s="95" t="s">
        <v>328</v>
      </c>
      <c r="H147" s="96">
        <v>42</v>
      </c>
      <c r="I147" s="1">
        <v>0</v>
      </c>
      <c r="J147" s="97">
        <f t="shared" si="10"/>
        <v>0</v>
      </c>
      <c r="K147" s="94" t="s">
        <v>1898</v>
      </c>
      <c r="L147" s="13"/>
      <c r="M147" s="98" t="s">
        <v>1</v>
      </c>
      <c r="N147" s="99" t="s">
        <v>37</v>
      </c>
      <c r="O147" s="100"/>
      <c r="P147" s="101">
        <f t="shared" si="11"/>
        <v>0</v>
      </c>
      <c r="Q147" s="101">
        <v>0</v>
      </c>
      <c r="R147" s="101">
        <f t="shared" si="12"/>
        <v>0</v>
      </c>
      <c r="S147" s="101">
        <v>0</v>
      </c>
      <c r="T147" s="102">
        <f t="shared" si="13"/>
        <v>0</v>
      </c>
      <c r="U147" s="12"/>
      <c r="V147" s="12"/>
      <c r="W147" s="12"/>
      <c r="X147" s="12"/>
      <c r="Y147" s="12"/>
      <c r="Z147" s="12"/>
      <c r="AA147" s="12"/>
      <c r="AB147" s="12"/>
      <c r="AC147" s="12"/>
      <c r="AD147" s="12"/>
      <c r="AE147" s="12"/>
      <c r="AR147" s="103" t="s">
        <v>230</v>
      </c>
      <c r="AT147" s="103" t="s">
        <v>178</v>
      </c>
      <c r="AU147" s="103" t="s">
        <v>76</v>
      </c>
      <c r="AY147" s="5" t="s">
        <v>176</v>
      </c>
      <c r="BE147" s="104">
        <f t="shared" si="14"/>
        <v>0</v>
      </c>
      <c r="BF147" s="104">
        <f t="shared" si="15"/>
        <v>0</v>
      </c>
      <c r="BG147" s="104">
        <f t="shared" si="16"/>
        <v>0</v>
      </c>
      <c r="BH147" s="104">
        <f t="shared" si="17"/>
        <v>0</v>
      </c>
      <c r="BI147" s="104">
        <f t="shared" si="18"/>
        <v>0</v>
      </c>
      <c r="BJ147" s="5" t="s">
        <v>76</v>
      </c>
      <c r="BK147" s="104">
        <f t="shared" si="19"/>
        <v>0</v>
      </c>
      <c r="BL147" s="5" t="s">
        <v>230</v>
      </c>
      <c r="BM147" s="103" t="s">
        <v>363</v>
      </c>
    </row>
    <row r="148" spans="1:65" s="15" customFormat="1" ht="16.5" customHeight="1">
      <c r="A148" s="12"/>
      <c r="B148" s="13"/>
      <c r="C148" s="92" t="s">
        <v>365</v>
      </c>
      <c r="D148" s="92" t="s">
        <v>178</v>
      </c>
      <c r="E148" s="93" t="s">
        <v>2269</v>
      </c>
      <c r="F148" s="94" t="s">
        <v>2270</v>
      </c>
      <c r="G148" s="95" t="s">
        <v>328</v>
      </c>
      <c r="H148" s="96">
        <v>70</v>
      </c>
      <c r="I148" s="1">
        <v>0</v>
      </c>
      <c r="J148" s="97">
        <f t="shared" si="10"/>
        <v>0</v>
      </c>
      <c r="K148" s="94" t="s">
        <v>1898</v>
      </c>
      <c r="L148" s="13"/>
      <c r="M148" s="98" t="s">
        <v>1</v>
      </c>
      <c r="N148" s="99" t="s">
        <v>37</v>
      </c>
      <c r="O148" s="100"/>
      <c r="P148" s="101">
        <f t="shared" si="11"/>
        <v>0</v>
      </c>
      <c r="Q148" s="101">
        <v>0</v>
      </c>
      <c r="R148" s="101">
        <f t="shared" si="12"/>
        <v>0</v>
      </c>
      <c r="S148" s="101">
        <v>0</v>
      </c>
      <c r="T148" s="102">
        <f t="shared" si="13"/>
        <v>0</v>
      </c>
      <c r="U148" s="12"/>
      <c r="V148" s="12"/>
      <c r="W148" s="12"/>
      <c r="X148" s="12"/>
      <c r="Y148" s="12"/>
      <c r="Z148" s="12"/>
      <c r="AA148" s="12"/>
      <c r="AB148" s="12"/>
      <c r="AC148" s="12"/>
      <c r="AD148" s="12"/>
      <c r="AE148" s="12"/>
      <c r="AR148" s="103" t="s">
        <v>230</v>
      </c>
      <c r="AT148" s="103" t="s">
        <v>178</v>
      </c>
      <c r="AU148" s="103" t="s">
        <v>76</v>
      </c>
      <c r="AY148" s="5" t="s">
        <v>176</v>
      </c>
      <c r="BE148" s="104">
        <f t="shared" si="14"/>
        <v>0</v>
      </c>
      <c r="BF148" s="104">
        <f t="shared" si="15"/>
        <v>0</v>
      </c>
      <c r="BG148" s="104">
        <f t="shared" si="16"/>
        <v>0</v>
      </c>
      <c r="BH148" s="104">
        <f t="shared" si="17"/>
        <v>0</v>
      </c>
      <c r="BI148" s="104">
        <f t="shared" si="18"/>
        <v>0</v>
      </c>
      <c r="BJ148" s="5" t="s">
        <v>76</v>
      </c>
      <c r="BK148" s="104">
        <f t="shared" si="19"/>
        <v>0</v>
      </c>
      <c r="BL148" s="5" t="s">
        <v>230</v>
      </c>
      <c r="BM148" s="103" t="s">
        <v>368</v>
      </c>
    </row>
    <row r="149" spans="1:65" s="15" customFormat="1" ht="16.5" customHeight="1">
      <c r="A149" s="12"/>
      <c r="B149" s="13"/>
      <c r="C149" s="92" t="s">
        <v>272</v>
      </c>
      <c r="D149" s="92" t="s">
        <v>178</v>
      </c>
      <c r="E149" s="93" t="s">
        <v>2271</v>
      </c>
      <c r="F149" s="94" t="s">
        <v>2272</v>
      </c>
      <c r="G149" s="95" t="s">
        <v>328</v>
      </c>
      <c r="H149" s="96">
        <v>26</v>
      </c>
      <c r="I149" s="1">
        <v>0</v>
      </c>
      <c r="J149" s="97">
        <f t="shared" si="10"/>
        <v>0</v>
      </c>
      <c r="K149" s="94" t="s">
        <v>1898</v>
      </c>
      <c r="L149" s="13"/>
      <c r="M149" s="98" t="s">
        <v>1</v>
      </c>
      <c r="N149" s="99" t="s">
        <v>37</v>
      </c>
      <c r="O149" s="100"/>
      <c r="P149" s="101">
        <f t="shared" si="11"/>
        <v>0</v>
      </c>
      <c r="Q149" s="101">
        <v>0</v>
      </c>
      <c r="R149" s="101">
        <f t="shared" si="12"/>
        <v>0</v>
      </c>
      <c r="S149" s="101">
        <v>0</v>
      </c>
      <c r="T149" s="102">
        <f t="shared" si="13"/>
        <v>0</v>
      </c>
      <c r="U149" s="12"/>
      <c r="V149" s="12"/>
      <c r="W149" s="12"/>
      <c r="X149" s="12"/>
      <c r="Y149" s="12"/>
      <c r="Z149" s="12"/>
      <c r="AA149" s="12"/>
      <c r="AB149" s="12"/>
      <c r="AC149" s="12"/>
      <c r="AD149" s="12"/>
      <c r="AE149" s="12"/>
      <c r="AR149" s="103" t="s">
        <v>230</v>
      </c>
      <c r="AT149" s="103" t="s">
        <v>178</v>
      </c>
      <c r="AU149" s="103" t="s">
        <v>76</v>
      </c>
      <c r="AY149" s="5" t="s">
        <v>176</v>
      </c>
      <c r="BE149" s="104">
        <f t="shared" si="14"/>
        <v>0</v>
      </c>
      <c r="BF149" s="104">
        <f t="shared" si="15"/>
        <v>0</v>
      </c>
      <c r="BG149" s="104">
        <f t="shared" si="16"/>
        <v>0</v>
      </c>
      <c r="BH149" s="104">
        <f t="shared" si="17"/>
        <v>0</v>
      </c>
      <c r="BI149" s="104">
        <f t="shared" si="18"/>
        <v>0</v>
      </c>
      <c r="BJ149" s="5" t="s">
        <v>76</v>
      </c>
      <c r="BK149" s="104">
        <f t="shared" si="19"/>
        <v>0</v>
      </c>
      <c r="BL149" s="5" t="s">
        <v>230</v>
      </c>
      <c r="BM149" s="103" t="s">
        <v>372</v>
      </c>
    </row>
    <row r="150" spans="1:65" s="15" customFormat="1" ht="16.5" customHeight="1">
      <c r="A150" s="12"/>
      <c r="B150" s="13"/>
      <c r="C150" s="92" t="s">
        <v>375</v>
      </c>
      <c r="D150" s="92" t="s">
        <v>178</v>
      </c>
      <c r="E150" s="93" t="s">
        <v>2273</v>
      </c>
      <c r="F150" s="94" t="s">
        <v>2274</v>
      </c>
      <c r="G150" s="95" t="s">
        <v>328</v>
      </c>
      <c r="H150" s="96">
        <v>44</v>
      </c>
      <c r="I150" s="1">
        <v>0</v>
      </c>
      <c r="J150" s="97">
        <f t="shared" si="10"/>
        <v>0</v>
      </c>
      <c r="K150" s="94" t="s">
        <v>1898</v>
      </c>
      <c r="L150" s="13"/>
      <c r="M150" s="98" t="s">
        <v>1</v>
      </c>
      <c r="N150" s="99" t="s">
        <v>37</v>
      </c>
      <c r="O150" s="100"/>
      <c r="P150" s="101">
        <f t="shared" si="11"/>
        <v>0</v>
      </c>
      <c r="Q150" s="101">
        <v>0</v>
      </c>
      <c r="R150" s="101">
        <f t="shared" si="12"/>
        <v>0</v>
      </c>
      <c r="S150" s="101">
        <v>0</v>
      </c>
      <c r="T150" s="102">
        <f t="shared" si="13"/>
        <v>0</v>
      </c>
      <c r="U150" s="12"/>
      <c r="V150" s="12"/>
      <c r="W150" s="12"/>
      <c r="X150" s="12"/>
      <c r="Y150" s="12"/>
      <c r="Z150" s="12"/>
      <c r="AA150" s="12"/>
      <c r="AB150" s="12"/>
      <c r="AC150" s="12"/>
      <c r="AD150" s="12"/>
      <c r="AE150" s="12"/>
      <c r="AR150" s="103" t="s">
        <v>230</v>
      </c>
      <c r="AT150" s="103" t="s">
        <v>178</v>
      </c>
      <c r="AU150" s="103" t="s">
        <v>76</v>
      </c>
      <c r="AY150" s="5" t="s">
        <v>176</v>
      </c>
      <c r="BE150" s="104">
        <f t="shared" si="14"/>
        <v>0</v>
      </c>
      <c r="BF150" s="104">
        <f t="shared" si="15"/>
        <v>0</v>
      </c>
      <c r="BG150" s="104">
        <f t="shared" si="16"/>
        <v>0</v>
      </c>
      <c r="BH150" s="104">
        <f t="shared" si="17"/>
        <v>0</v>
      </c>
      <c r="BI150" s="104">
        <f t="shared" si="18"/>
        <v>0</v>
      </c>
      <c r="BJ150" s="5" t="s">
        <v>76</v>
      </c>
      <c r="BK150" s="104">
        <f t="shared" si="19"/>
        <v>0</v>
      </c>
      <c r="BL150" s="5" t="s">
        <v>230</v>
      </c>
      <c r="BM150" s="103" t="s">
        <v>378</v>
      </c>
    </row>
    <row r="151" spans="1:65" s="15" customFormat="1" ht="16.5" customHeight="1">
      <c r="A151" s="12"/>
      <c r="B151" s="13"/>
      <c r="C151" s="92" t="s">
        <v>278</v>
      </c>
      <c r="D151" s="92" t="s">
        <v>178</v>
      </c>
      <c r="E151" s="93" t="s">
        <v>2275</v>
      </c>
      <c r="F151" s="94" t="s">
        <v>2276</v>
      </c>
      <c r="G151" s="95" t="s">
        <v>259</v>
      </c>
      <c r="H151" s="96">
        <v>6</v>
      </c>
      <c r="I151" s="1">
        <v>0</v>
      </c>
      <c r="J151" s="97">
        <f t="shared" si="10"/>
        <v>0</v>
      </c>
      <c r="K151" s="94" t="s">
        <v>1898</v>
      </c>
      <c r="L151" s="13"/>
      <c r="M151" s="98" t="s">
        <v>1</v>
      </c>
      <c r="N151" s="99" t="s">
        <v>37</v>
      </c>
      <c r="O151" s="100"/>
      <c r="P151" s="101">
        <f t="shared" si="11"/>
        <v>0</v>
      </c>
      <c r="Q151" s="101">
        <v>0</v>
      </c>
      <c r="R151" s="101">
        <f t="shared" si="12"/>
        <v>0</v>
      </c>
      <c r="S151" s="101">
        <v>0</v>
      </c>
      <c r="T151" s="102">
        <f t="shared" si="13"/>
        <v>0</v>
      </c>
      <c r="U151" s="12"/>
      <c r="V151" s="12"/>
      <c r="W151" s="12"/>
      <c r="X151" s="12"/>
      <c r="Y151" s="12"/>
      <c r="Z151" s="12"/>
      <c r="AA151" s="12"/>
      <c r="AB151" s="12"/>
      <c r="AC151" s="12"/>
      <c r="AD151" s="12"/>
      <c r="AE151" s="12"/>
      <c r="AR151" s="103" t="s">
        <v>230</v>
      </c>
      <c r="AT151" s="103" t="s">
        <v>178</v>
      </c>
      <c r="AU151" s="103" t="s">
        <v>76</v>
      </c>
      <c r="AY151" s="5" t="s">
        <v>176</v>
      </c>
      <c r="BE151" s="104">
        <f t="shared" si="14"/>
        <v>0</v>
      </c>
      <c r="BF151" s="104">
        <f t="shared" si="15"/>
        <v>0</v>
      </c>
      <c r="BG151" s="104">
        <f t="shared" si="16"/>
        <v>0</v>
      </c>
      <c r="BH151" s="104">
        <f t="shared" si="17"/>
        <v>0</v>
      </c>
      <c r="BI151" s="104">
        <f t="shared" si="18"/>
        <v>0</v>
      </c>
      <c r="BJ151" s="5" t="s">
        <v>76</v>
      </c>
      <c r="BK151" s="104">
        <f t="shared" si="19"/>
        <v>0</v>
      </c>
      <c r="BL151" s="5" t="s">
        <v>230</v>
      </c>
      <c r="BM151" s="103" t="s">
        <v>381</v>
      </c>
    </row>
    <row r="152" spans="1:65" s="15" customFormat="1" ht="16.5" customHeight="1">
      <c r="A152" s="12"/>
      <c r="B152" s="13"/>
      <c r="C152" s="92" t="s">
        <v>382</v>
      </c>
      <c r="D152" s="92" t="s">
        <v>178</v>
      </c>
      <c r="E152" s="93" t="s">
        <v>2277</v>
      </c>
      <c r="F152" s="94" t="s">
        <v>2278</v>
      </c>
      <c r="G152" s="95" t="s">
        <v>328</v>
      </c>
      <c r="H152" s="96">
        <v>204</v>
      </c>
      <c r="I152" s="1">
        <v>0</v>
      </c>
      <c r="J152" s="97">
        <f t="shared" si="10"/>
        <v>0</v>
      </c>
      <c r="K152" s="94" t="s">
        <v>1898</v>
      </c>
      <c r="L152" s="13"/>
      <c r="M152" s="98" t="s">
        <v>1</v>
      </c>
      <c r="N152" s="99" t="s">
        <v>37</v>
      </c>
      <c r="O152" s="100"/>
      <c r="P152" s="101">
        <f t="shared" si="11"/>
        <v>0</v>
      </c>
      <c r="Q152" s="101">
        <v>0</v>
      </c>
      <c r="R152" s="101">
        <f t="shared" si="12"/>
        <v>0</v>
      </c>
      <c r="S152" s="101">
        <v>0</v>
      </c>
      <c r="T152" s="102">
        <f t="shared" si="13"/>
        <v>0</v>
      </c>
      <c r="U152" s="12"/>
      <c r="V152" s="12"/>
      <c r="W152" s="12"/>
      <c r="X152" s="12"/>
      <c r="Y152" s="12"/>
      <c r="Z152" s="12"/>
      <c r="AA152" s="12"/>
      <c r="AB152" s="12"/>
      <c r="AC152" s="12"/>
      <c r="AD152" s="12"/>
      <c r="AE152" s="12"/>
      <c r="AR152" s="103" t="s">
        <v>230</v>
      </c>
      <c r="AT152" s="103" t="s">
        <v>178</v>
      </c>
      <c r="AU152" s="103" t="s">
        <v>76</v>
      </c>
      <c r="AY152" s="5" t="s">
        <v>176</v>
      </c>
      <c r="BE152" s="104">
        <f t="shared" si="14"/>
        <v>0</v>
      </c>
      <c r="BF152" s="104">
        <f t="shared" si="15"/>
        <v>0</v>
      </c>
      <c r="BG152" s="104">
        <f t="shared" si="16"/>
        <v>0</v>
      </c>
      <c r="BH152" s="104">
        <f t="shared" si="17"/>
        <v>0</v>
      </c>
      <c r="BI152" s="104">
        <f t="shared" si="18"/>
        <v>0</v>
      </c>
      <c r="BJ152" s="5" t="s">
        <v>76</v>
      </c>
      <c r="BK152" s="104">
        <f t="shared" si="19"/>
        <v>0</v>
      </c>
      <c r="BL152" s="5" t="s">
        <v>230</v>
      </c>
      <c r="BM152" s="103" t="s">
        <v>385</v>
      </c>
    </row>
    <row r="153" spans="1:65" s="15" customFormat="1" ht="24.2" customHeight="1">
      <c r="A153" s="12"/>
      <c r="B153" s="13"/>
      <c r="C153" s="92" t="s">
        <v>284</v>
      </c>
      <c r="D153" s="92" t="s">
        <v>178</v>
      </c>
      <c r="E153" s="93" t="s">
        <v>2279</v>
      </c>
      <c r="F153" s="94" t="s">
        <v>2280</v>
      </c>
      <c r="G153" s="95" t="s">
        <v>328</v>
      </c>
      <c r="H153" s="96">
        <v>184</v>
      </c>
      <c r="I153" s="1">
        <v>0</v>
      </c>
      <c r="J153" s="97">
        <f t="shared" si="10"/>
        <v>0</v>
      </c>
      <c r="K153" s="94" t="s">
        <v>1898</v>
      </c>
      <c r="L153" s="13"/>
      <c r="M153" s="98" t="s">
        <v>1</v>
      </c>
      <c r="N153" s="99" t="s">
        <v>37</v>
      </c>
      <c r="O153" s="100"/>
      <c r="P153" s="101">
        <f t="shared" si="11"/>
        <v>0</v>
      </c>
      <c r="Q153" s="101">
        <v>0</v>
      </c>
      <c r="R153" s="101">
        <f t="shared" si="12"/>
        <v>0</v>
      </c>
      <c r="S153" s="101">
        <v>0</v>
      </c>
      <c r="T153" s="102">
        <f t="shared" si="13"/>
        <v>0</v>
      </c>
      <c r="U153" s="12"/>
      <c r="V153" s="12"/>
      <c r="W153" s="12"/>
      <c r="X153" s="12"/>
      <c r="Y153" s="12"/>
      <c r="Z153" s="12"/>
      <c r="AA153" s="12"/>
      <c r="AB153" s="12"/>
      <c r="AC153" s="12"/>
      <c r="AD153" s="12"/>
      <c r="AE153" s="12"/>
      <c r="AR153" s="103" t="s">
        <v>230</v>
      </c>
      <c r="AT153" s="103" t="s">
        <v>178</v>
      </c>
      <c r="AU153" s="103" t="s">
        <v>76</v>
      </c>
      <c r="AY153" s="5" t="s">
        <v>176</v>
      </c>
      <c r="BE153" s="104">
        <f t="shared" si="14"/>
        <v>0</v>
      </c>
      <c r="BF153" s="104">
        <f t="shared" si="15"/>
        <v>0</v>
      </c>
      <c r="BG153" s="104">
        <f t="shared" si="16"/>
        <v>0</v>
      </c>
      <c r="BH153" s="104">
        <f t="shared" si="17"/>
        <v>0</v>
      </c>
      <c r="BI153" s="104">
        <f t="shared" si="18"/>
        <v>0</v>
      </c>
      <c r="BJ153" s="5" t="s">
        <v>76</v>
      </c>
      <c r="BK153" s="104">
        <f t="shared" si="19"/>
        <v>0</v>
      </c>
      <c r="BL153" s="5" t="s">
        <v>230</v>
      </c>
      <c r="BM153" s="103" t="s">
        <v>388</v>
      </c>
    </row>
    <row r="154" spans="1:65" s="15" customFormat="1" ht="24.2" customHeight="1">
      <c r="A154" s="12"/>
      <c r="B154" s="13"/>
      <c r="C154" s="92" t="s">
        <v>390</v>
      </c>
      <c r="D154" s="92" t="s">
        <v>178</v>
      </c>
      <c r="E154" s="93" t="s">
        <v>2281</v>
      </c>
      <c r="F154" s="94" t="s">
        <v>2282</v>
      </c>
      <c r="G154" s="95" t="s">
        <v>328</v>
      </c>
      <c r="H154" s="96">
        <v>2</v>
      </c>
      <c r="I154" s="1">
        <v>0</v>
      </c>
      <c r="J154" s="97">
        <f t="shared" si="10"/>
        <v>0</v>
      </c>
      <c r="K154" s="94" t="s">
        <v>1898</v>
      </c>
      <c r="L154" s="13"/>
      <c r="M154" s="98" t="s">
        <v>1</v>
      </c>
      <c r="N154" s="99" t="s">
        <v>37</v>
      </c>
      <c r="O154" s="100"/>
      <c r="P154" s="101">
        <f t="shared" si="11"/>
        <v>0</v>
      </c>
      <c r="Q154" s="101">
        <v>0</v>
      </c>
      <c r="R154" s="101">
        <f t="shared" si="12"/>
        <v>0</v>
      </c>
      <c r="S154" s="101">
        <v>0</v>
      </c>
      <c r="T154" s="102">
        <f t="shared" si="13"/>
        <v>0</v>
      </c>
      <c r="U154" s="12"/>
      <c r="V154" s="12"/>
      <c r="W154" s="12"/>
      <c r="X154" s="12"/>
      <c r="Y154" s="12"/>
      <c r="Z154" s="12"/>
      <c r="AA154" s="12"/>
      <c r="AB154" s="12"/>
      <c r="AC154" s="12"/>
      <c r="AD154" s="12"/>
      <c r="AE154" s="12"/>
      <c r="AR154" s="103" t="s">
        <v>230</v>
      </c>
      <c r="AT154" s="103" t="s">
        <v>178</v>
      </c>
      <c r="AU154" s="103" t="s">
        <v>76</v>
      </c>
      <c r="AY154" s="5" t="s">
        <v>176</v>
      </c>
      <c r="BE154" s="104">
        <f t="shared" si="14"/>
        <v>0</v>
      </c>
      <c r="BF154" s="104">
        <f t="shared" si="15"/>
        <v>0</v>
      </c>
      <c r="BG154" s="104">
        <f t="shared" si="16"/>
        <v>0</v>
      </c>
      <c r="BH154" s="104">
        <f t="shared" si="17"/>
        <v>0</v>
      </c>
      <c r="BI154" s="104">
        <f t="shared" si="18"/>
        <v>0</v>
      </c>
      <c r="BJ154" s="5" t="s">
        <v>76</v>
      </c>
      <c r="BK154" s="104">
        <f t="shared" si="19"/>
        <v>0</v>
      </c>
      <c r="BL154" s="5" t="s">
        <v>230</v>
      </c>
      <c r="BM154" s="103" t="s">
        <v>393</v>
      </c>
    </row>
    <row r="155" spans="1:65" s="15" customFormat="1" ht="16.5" customHeight="1">
      <c r="A155" s="12"/>
      <c r="B155" s="13"/>
      <c r="C155" s="92" t="s">
        <v>304</v>
      </c>
      <c r="D155" s="92" t="s">
        <v>178</v>
      </c>
      <c r="E155" s="93" t="s">
        <v>2283</v>
      </c>
      <c r="F155" s="94" t="s">
        <v>2284</v>
      </c>
      <c r="G155" s="95" t="s">
        <v>221</v>
      </c>
      <c r="H155" s="96">
        <v>0.548</v>
      </c>
      <c r="I155" s="1">
        <v>0</v>
      </c>
      <c r="J155" s="97">
        <f t="shared" si="10"/>
        <v>0</v>
      </c>
      <c r="K155" s="94" t="s">
        <v>1898</v>
      </c>
      <c r="L155" s="13"/>
      <c r="M155" s="98" t="s">
        <v>1</v>
      </c>
      <c r="N155" s="99" t="s">
        <v>37</v>
      </c>
      <c r="O155" s="100"/>
      <c r="P155" s="101">
        <f t="shared" si="11"/>
        <v>0</v>
      </c>
      <c r="Q155" s="101">
        <v>0</v>
      </c>
      <c r="R155" s="101">
        <f t="shared" si="12"/>
        <v>0</v>
      </c>
      <c r="S155" s="101">
        <v>0</v>
      </c>
      <c r="T155" s="102">
        <f t="shared" si="13"/>
        <v>0</v>
      </c>
      <c r="U155" s="12"/>
      <c r="V155" s="12"/>
      <c r="W155" s="12"/>
      <c r="X155" s="12"/>
      <c r="Y155" s="12"/>
      <c r="Z155" s="12"/>
      <c r="AA155" s="12"/>
      <c r="AB155" s="12"/>
      <c r="AC155" s="12"/>
      <c r="AD155" s="12"/>
      <c r="AE155" s="12"/>
      <c r="AR155" s="103" t="s">
        <v>230</v>
      </c>
      <c r="AT155" s="103" t="s">
        <v>178</v>
      </c>
      <c r="AU155" s="103" t="s">
        <v>76</v>
      </c>
      <c r="AY155" s="5" t="s">
        <v>176</v>
      </c>
      <c r="BE155" s="104">
        <f t="shared" si="14"/>
        <v>0</v>
      </c>
      <c r="BF155" s="104">
        <f t="shared" si="15"/>
        <v>0</v>
      </c>
      <c r="BG155" s="104">
        <f t="shared" si="16"/>
        <v>0</v>
      </c>
      <c r="BH155" s="104">
        <f t="shared" si="17"/>
        <v>0</v>
      </c>
      <c r="BI155" s="104">
        <f t="shared" si="18"/>
        <v>0</v>
      </c>
      <c r="BJ155" s="5" t="s">
        <v>76</v>
      </c>
      <c r="BK155" s="104">
        <f t="shared" si="19"/>
        <v>0</v>
      </c>
      <c r="BL155" s="5" t="s">
        <v>230</v>
      </c>
      <c r="BM155" s="103" t="s">
        <v>400</v>
      </c>
    </row>
    <row r="156" spans="2:63" s="79" customFormat="1" ht="26.1" customHeight="1">
      <c r="B156" s="80"/>
      <c r="D156" s="81" t="s">
        <v>71</v>
      </c>
      <c r="E156" s="82" t="s">
        <v>2285</v>
      </c>
      <c r="F156" s="82" t="s">
        <v>2286</v>
      </c>
      <c r="J156" s="83">
        <f>BK156</f>
        <v>0</v>
      </c>
      <c r="L156" s="80"/>
      <c r="M156" s="84"/>
      <c r="N156" s="85"/>
      <c r="O156" s="85"/>
      <c r="P156" s="86">
        <f>SUM(P157:P181)</f>
        <v>0</v>
      </c>
      <c r="Q156" s="85"/>
      <c r="R156" s="86">
        <f>SUM(R157:R181)</f>
        <v>0</v>
      </c>
      <c r="S156" s="85"/>
      <c r="T156" s="87">
        <f>SUM(T157:T181)</f>
        <v>0</v>
      </c>
      <c r="AR156" s="81" t="s">
        <v>80</v>
      </c>
      <c r="AT156" s="88" t="s">
        <v>71</v>
      </c>
      <c r="AU156" s="88" t="s">
        <v>72</v>
      </c>
      <c r="AY156" s="81" t="s">
        <v>176</v>
      </c>
      <c r="BK156" s="89">
        <f>SUM(BK157:BK181)</f>
        <v>0</v>
      </c>
    </row>
    <row r="157" spans="1:65" s="15" customFormat="1" ht="16.5" customHeight="1">
      <c r="A157" s="12"/>
      <c r="B157" s="13"/>
      <c r="C157" s="92" t="s">
        <v>448</v>
      </c>
      <c r="D157" s="92" t="s">
        <v>178</v>
      </c>
      <c r="E157" s="93" t="s">
        <v>2287</v>
      </c>
      <c r="F157" s="94" t="s">
        <v>2288</v>
      </c>
      <c r="G157" s="95" t="s">
        <v>259</v>
      </c>
      <c r="H157" s="96">
        <v>5</v>
      </c>
      <c r="I157" s="1">
        <v>0</v>
      </c>
      <c r="J157" s="97">
        <f aca="true" t="shared" si="20" ref="J157:J181">ROUND(I157*H157,2)</f>
        <v>0</v>
      </c>
      <c r="K157" s="94" t="s">
        <v>1898</v>
      </c>
      <c r="L157" s="13"/>
      <c r="M157" s="98" t="s">
        <v>1</v>
      </c>
      <c r="N157" s="99" t="s">
        <v>37</v>
      </c>
      <c r="O157" s="100"/>
      <c r="P157" s="101">
        <f aca="true" t="shared" si="21" ref="P157:P181">O157*H157</f>
        <v>0</v>
      </c>
      <c r="Q157" s="101">
        <v>0</v>
      </c>
      <c r="R157" s="101">
        <f aca="true" t="shared" si="22" ref="R157:R181">Q157*H157</f>
        <v>0</v>
      </c>
      <c r="S157" s="101">
        <v>0</v>
      </c>
      <c r="T157" s="102">
        <f aca="true" t="shared" si="23" ref="T157:T181">S157*H157</f>
        <v>0</v>
      </c>
      <c r="U157" s="12"/>
      <c r="V157" s="12"/>
      <c r="W157" s="12"/>
      <c r="X157" s="12"/>
      <c r="Y157" s="12"/>
      <c r="Z157" s="12"/>
      <c r="AA157" s="12"/>
      <c r="AB157" s="12"/>
      <c r="AC157" s="12"/>
      <c r="AD157" s="12"/>
      <c r="AE157" s="12"/>
      <c r="AR157" s="103" t="s">
        <v>230</v>
      </c>
      <c r="AT157" s="103" t="s">
        <v>178</v>
      </c>
      <c r="AU157" s="103" t="s">
        <v>76</v>
      </c>
      <c r="AY157" s="5" t="s">
        <v>176</v>
      </c>
      <c r="BE157" s="104">
        <f aca="true" t="shared" si="24" ref="BE157:BE181">IF(N157="základní",J157,0)</f>
        <v>0</v>
      </c>
      <c r="BF157" s="104">
        <f aca="true" t="shared" si="25" ref="BF157:BF181">IF(N157="snížená",J157,0)</f>
        <v>0</v>
      </c>
      <c r="BG157" s="104">
        <f aca="true" t="shared" si="26" ref="BG157:BG181">IF(N157="zákl. přenesená",J157,0)</f>
        <v>0</v>
      </c>
      <c r="BH157" s="104">
        <f aca="true" t="shared" si="27" ref="BH157:BH181">IF(N157="sníž. přenesená",J157,0)</f>
        <v>0</v>
      </c>
      <c r="BI157" s="104">
        <f aca="true" t="shared" si="28" ref="BI157:BI181">IF(N157="nulová",J157,0)</f>
        <v>0</v>
      </c>
      <c r="BJ157" s="5" t="s">
        <v>76</v>
      </c>
      <c r="BK157" s="104">
        <f aca="true" t="shared" si="29" ref="BK157:BK181">ROUND(I157*H157,2)</f>
        <v>0</v>
      </c>
      <c r="BL157" s="5" t="s">
        <v>230</v>
      </c>
      <c r="BM157" s="103" t="s">
        <v>451</v>
      </c>
    </row>
    <row r="158" spans="1:65" s="15" customFormat="1" ht="16.5" customHeight="1">
      <c r="A158" s="12"/>
      <c r="B158" s="13"/>
      <c r="C158" s="92" t="s">
        <v>310</v>
      </c>
      <c r="D158" s="92" t="s">
        <v>178</v>
      </c>
      <c r="E158" s="93" t="s">
        <v>2289</v>
      </c>
      <c r="F158" s="94" t="s">
        <v>2290</v>
      </c>
      <c r="G158" s="95" t="s">
        <v>259</v>
      </c>
      <c r="H158" s="96">
        <v>2</v>
      </c>
      <c r="I158" s="1">
        <v>0</v>
      </c>
      <c r="J158" s="97">
        <f t="shared" si="20"/>
        <v>0</v>
      </c>
      <c r="K158" s="94" t="s">
        <v>1898</v>
      </c>
      <c r="L158" s="13"/>
      <c r="M158" s="98" t="s">
        <v>1</v>
      </c>
      <c r="N158" s="99" t="s">
        <v>37</v>
      </c>
      <c r="O158" s="100"/>
      <c r="P158" s="101">
        <f t="shared" si="21"/>
        <v>0</v>
      </c>
      <c r="Q158" s="101">
        <v>0</v>
      </c>
      <c r="R158" s="101">
        <f t="shared" si="22"/>
        <v>0</v>
      </c>
      <c r="S158" s="101">
        <v>0</v>
      </c>
      <c r="T158" s="102">
        <f t="shared" si="23"/>
        <v>0</v>
      </c>
      <c r="U158" s="12"/>
      <c r="V158" s="12"/>
      <c r="W158" s="12"/>
      <c r="X158" s="12"/>
      <c r="Y158" s="12"/>
      <c r="Z158" s="12"/>
      <c r="AA158" s="12"/>
      <c r="AB158" s="12"/>
      <c r="AC158" s="12"/>
      <c r="AD158" s="12"/>
      <c r="AE158" s="12"/>
      <c r="AR158" s="103" t="s">
        <v>230</v>
      </c>
      <c r="AT158" s="103" t="s">
        <v>178</v>
      </c>
      <c r="AU158" s="103" t="s">
        <v>76</v>
      </c>
      <c r="AY158" s="5" t="s">
        <v>176</v>
      </c>
      <c r="BE158" s="104">
        <f t="shared" si="24"/>
        <v>0</v>
      </c>
      <c r="BF158" s="104">
        <f t="shared" si="25"/>
        <v>0</v>
      </c>
      <c r="BG158" s="104">
        <f t="shared" si="26"/>
        <v>0</v>
      </c>
      <c r="BH158" s="104">
        <f t="shared" si="27"/>
        <v>0</v>
      </c>
      <c r="BI158" s="104">
        <f t="shared" si="28"/>
        <v>0</v>
      </c>
      <c r="BJ158" s="5" t="s">
        <v>76</v>
      </c>
      <c r="BK158" s="104">
        <f t="shared" si="29"/>
        <v>0</v>
      </c>
      <c r="BL158" s="5" t="s">
        <v>230</v>
      </c>
      <c r="BM158" s="103" t="s">
        <v>453</v>
      </c>
    </row>
    <row r="159" spans="1:65" s="15" customFormat="1" ht="16.5" customHeight="1">
      <c r="A159" s="12"/>
      <c r="B159" s="13"/>
      <c r="C159" s="92" t="s">
        <v>460</v>
      </c>
      <c r="D159" s="92" t="s">
        <v>178</v>
      </c>
      <c r="E159" s="93" t="s">
        <v>2291</v>
      </c>
      <c r="F159" s="94" t="s">
        <v>2292</v>
      </c>
      <c r="G159" s="95" t="s">
        <v>259</v>
      </c>
      <c r="H159" s="96">
        <v>10</v>
      </c>
      <c r="I159" s="1">
        <v>0</v>
      </c>
      <c r="J159" s="97">
        <f t="shared" si="20"/>
        <v>0</v>
      </c>
      <c r="K159" s="94" t="s">
        <v>1898</v>
      </c>
      <c r="L159" s="13"/>
      <c r="M159" s="98" t="s">
        <v>1</v>
      </c>
      <c r="N159" s="99" t="s">
        <v>37</v>
      </c>
      <c r="O159" s="100"/>
      <c r="P159" s="101">
        <f t="shared" si="21"/>
        <v>0</v>
      </c>
      <c r="Q159" s="101">
        <v>0</v>
      </c>
      <c r="R159" s="101">
        <f t="shared" si="22"/>
        <v>0</v>
      </c>
      <c r="S159" s="101">
        <v>0</v>
      </c>
      <c r="T159" s="102">
        <f t="shared" si="23"/>
        <v>0</v>
      </c>
      <c r="U159" s="12"/>
      <c r="V159" s="12"/>
      <c r="W159" s="12"/>
      <c r="X159" s="12"/>
      <c r="Y159" s="12"/>
      <c r="Z159" s="12"/>
      <c r="AA159" s="12"/>
      <c r="AB159" s="12"/>
      <c r="AC159" s="12"/>
      <c r="AD159" s="12"/>
      <c r="AE159" s="12"/>
      <c r="AR159" s="103" t="s">
        <v>230</v>
      </c>
      <c r="AT159" s="103" t="s">
        <v>178</v>
      </c>
      <c r="AU159" s="103" t="s">
        <v>76</v>
      </c>
      <c r="AY159" s="5" t="s">
        <v>176</v>
      </c>
      <c r="BE159" s="104">
        <f t="shared" si="24"/>
        <v>0</v>
      </c>
      <c r="BF159" s="104">
        <f t="shared" si="25"/>
        <v>0</v>
      </c>
      <c r="BG159" s="104">
        <f t="shared" si="26"/>
        <v>0</v>
      </c>
      <c r="BH159" s="104">
        <f t="shared" si="27"/>
        <v>0</v>
      </c>
      <c r="BI159" s="104">
        <f t="shared" si="28"/>
        <v>0</v>
      </c>
      <c r="BJ159" s="5" t="s">
        <v>76</v>
      </c>
      <c r="BK159" s="104">
        <f t="shared" si="29"/>
        <v>0</v>
      </c>
      <c r="BL159" s="5" t="s">
        <v>230</v>
      </c>
      <c r="BM159" s="103" t="s">
        <v>463</v>
      </c>
    </row>
    <row r="160" spans="1:65" s="15" customFormat="1" ht="16.5" customHeight="1">
      <c r="A160" s="12"/>
      <c r="B160" s="13"/>
      <c r="C160" s="92" t="s">
        <v>329</v>
      </c>
      <c r="D160" s="92" t="s">
        <v>178</v>
      </c>
      <c r="E160" s="93" t="s">
        <v>2293</v>
      </c>
      <c r="F160" s="94" t="s">
        <v>2294</v>
      </c>
      <c r="G160" s="95" t="s">
        <v>259</v>
      </c>
      <c r="H160" s="96">
        <v>9</v>
      </c>
      <c r="I160" s="1">
        <v>0</v>
      </c>
      <c r="J160" s="97">
        <f t="shared" si="20"/>
        <v>0</v>
      </c>
      <c r="K160" s="94" t="s">
        <v>1898</v>
      </c>
      <c r="L160" s="13"/>
      <c r="M160" s="98" t="s">
        <v>1</v>
      </c>
      <c r="N160" s="99" t="s">
        <v>37</v>
      </c>
      <c r="O160" s="100"/>
      <c r="P160" s="101">
        <f t="shared" si="21"/>
        <v>0</v>
      </c>
      <c r="Q160" s="101">
        <v>0</v>
      </c>
      <c r="R160" s="101">
        <f t="shared" si="22"/>
        <v>0</v>
      </c>
      <c r="S160" s="101">
        <v>0</v>
      </c>
      <c r="T160" s="102">
        <f t="shared" si="23"/>
        <v>0</v>
      </c>
      <c r="U160" s="12"/>
      <c r="V160" s="12"/>
      <c r="W160" s="12"/>
      <c r="X160" s="12"/>
      <c r="Y160" s="12"/>
      <c r="Z160" s="12"/>
      <c r="AA160" s="12"/>
      <c r="AB160" s="12"/>
      <c r="AC160" s="12"/>
      <c r="AD160" s="12"/>
      <c r="AE160" s="12"/>
      <c r="AR160" s="103" t="s">
        <v>230</v>
      </c>
      <c r="AT160" s="103" t="s">
        <v>178</v>
      </c>
      <c r="AU160" s="103" t="s">
        <v>76</v>
      </c>
      <c r="AY160" s="5" t="s">
        <v>176</v>
      </c>
      <c r="BE160" s="104">
        <f t="shared" si="24"/>
        <v>0</v>
      </c>
      <c r="BF160" s="104">
        <f t="shared" si="25"/>
        <v>0</v>
      </c>
      <c r="BG160" s="104">
        <f t="shared" si="26"/>
        <v>0</v>
      </c>
      <c r="BH160" s="104">
        <f t="shared" si="27"/>
        <v>0</v>
      </c>
      <c r="BI160" s="104">
        <f t="shared" si="28"/>
        <v>0</v>
      </c>
      <c r="BJ160" s="5" t="s">
        <v>76</v>
      </c>
      <c r="BK160" s="104">
        <f t="shared" si="29"/>
        <v>0</v>
      </c>
      <c r="BL160" s="5" t="s">
        <v>230</v>
      </c>
      <c r="BM160" s="103" t="s">
        <v>467</v>
      </c>
    </row>
    <row r="161" spans="1:65" s="15" customFormat="1" ht="16.5" customHeight="1">
      <c r="A161" s="12"/>
      <c r="B161" s="13"/>
      <c r="C161" s="92" t="s">
        <v>470</v>
      </c>
      <c r="D161" s="92" t="s">
        <v>178</v>
      </c>
      <c r="E161" s="93" t="s">
        <v>2295</v>
      </c>
      <c r="F161" s="94" t="s">
        <v>2296</v>
      </c>
      <c r="G161" s="95" t="s">
        <v>259</v>
      </c>
      <c r="H161" s="96">
        <v>3</v>
      </c>
      <c r="I161" s="1">
        <v>0</v>
      </c>
      <c r="J161" s="97">
        <f t="shared" si="20"/>
        <v>0</v>
      </c>
      <c r="K161" s="94" t="s">
        <v>1898</v>
      </c>
      <c r="L161" s="13"/>
      <c r="M161" s="98" t="s">
        <v>1</v>
      </c>
      <c r="N161" s="99" t="s">
        <v>37</v>
      </c>
      <c r="O161" s="100"/>
      <c r="P161" s="101">
        <f t="shared" si="21"/>
        <v>0</v>
      </c>
      <c r="Q161" s="101">
        <v>0</v>
      </c>
      <c r="R161" s="101">
        <f t="shared" si="22"/>
        <v>0</v>
      </c>
      <c r="S161" s="101">
        <v>0</v>
      </c>
      <c r="T161" s="102">
        <f t="shared" si="23"/>
        <v>0</v>
      </c>
      <c r="U161" s="12"/>
      <c r="V161" s="12"/>
      <c r="W161" s="12"/>
      <c r="X161" s="12"/>
      <c r="Y161" s="12"/>
      <c r="Z161" s="12"/>
      <c r="AA161" s="12"/>
      <c r="AB161" s="12"/>
      <c r="AC161" s="12"/>
      <c r="AD161" s="12"/>
      <c r="AE161" s="12"/>
      <c r="AR161" s="103" t="s">
        <v>230</v>
      </c>
      <c r="AT161" s="103" t="s">
        <v>178</v>
      </c>
      <c r="AU161" s="103" t="s">
        <v>76</v>
      </c>
      <c r="AY161" s="5" t="s">
        <v>176</v>
      </c>
      <c r="BE161" s="104">
        <f t="shared" si="24"/>
        <v>0</v>
      </c>
      <c r="BF161" s="104">
        <f t="shared" si="25"/>
        <v>0</v>
      </c>
      <c r="BG161" s="104">
        <f t="shared" si="26"/>
        <v>0</v>
      </c>
      <c r="BH161" s="104">
        <f t="shared" si="27"/>
        <v>0</v>
      </c>
      <c r="BI161" s="104">
        <f t="shared" si="28"/>
        <v>0</v>
      </c>
      <c r="BJ161" s="5" t="s">
        <v>76</v>
      </c>
      <c r="BK161" s="104">
        <f t="shared" si="29"/>
        <v>0</v>
      </c>
      <c r="BL161" s="5" t="s">
        <v>230</v>
      </c>
      <c r="BM161" s="103" t="s">
        <v>473</v>
      </c>
    </row>
    <row r="162" spans="1:65" s="15" customFormat="1" ht="16.5" customHeight="1">
      <c r="A162" s="12"/>
      <c r="B162" s="13"/>
      <c r="C162" s="92" t="s">
        <v>334</v>
      </c>
      <c r="D162" s="92" t="s">
        <v>178</v>
      </c>
      <c r="E162" s="93" t="s">
        <v>2297</v>
      </c>
      <c r="F162" s="94" t="s">
        <v>2298</v>
      </c>
      <c r="G162" s="95" t="s">
        <v>259</v>
      </c>
      <c r="H162" s="96">
        <v>7</v>
      </c>
      <c r="I162" s="1">
        <v>0</v>
      </c>
      <c r="J162" s="97">
        <f t="shared" si="20"/>
        <v>0</v>
      </c>
      <c r="K162" s="94" t="s">
        <v>1898</v>
      </c>
      <c r="L162" s="13"/>
      <c r="M162" s="98" t="s">
        <v>1</v>
      </c>
      <c r="N162" s="99" t="s">
        <v>37</v>
      </c>
      <c r="O162" s="100"/>
      <c r="P162" s="101">
        <f t="shared" si="21"/>
        <v>0</v>
      </c>
      <c r="Q162" s="101">
        <v>0</v>
      </c>
      <c r="R162" s="101">
        <f t="shared" si="22"/>
        <v>0</v>
      </c>
      <c r="S162" s="101">
        <v>0</v>
      </c>
      <c r="T162" s="102">
        <f t="shared" si="23"/>
        <v>0</v>
      </c>
      <c r="U162" s="12"/>
      <c r="V162" s="12"/>
      <c r="W162" s="12"/>
      <c r="X162" s="12"/>
      <c r="Y162" s="12"/>
      <c r="Z162" s="12"/>
      <c r="AA162" s="12"/>
      <c r="AB162" s="12"/>
      <c r="AC162" s="12"/>
      <c r="AD162" s="12"/>
      <c r="AE162" s="12"/>
      <c r="AR162" s="103" t="s">
        <v>230</v>
      </c>
      <c r="AT162" s="103" t="s">
        <v>178</v>
      </c>
      <c r="AU162" s="103" t="s">
        <v>76</v>
      </c>
      <c r="AY162" s="5" t="s">
        <v>176</v>
      </c>
      <c r="BE162" s="104">
        <f t="shared" si="24"/>
        <v>0</v>
      </c>
      <c r="BF162" s="104">
        <f t="shared" si="25"/>
        <v>0</v>
      </c>
      <c r="BG162" s="104">
        <f t="shared" si="26"/>
        <v>0</v>
      </c>
      <c r="BH162" s="104">
        <f t="shared" si="27"/>
        <v>0</v>
      </c>
      <c r="BI162" s="104">
        <f t="shared" si="28"/>
        <v>0</v>
      </c>
      <c r="BJ162" s="5" t="s">
        <v>76</v>
      </c>
      <c r="BK162" s="104">
        <f t="shared" si="29"/>
        <v>0</v>
      </c>
      <c r="BL162" s="5" t="s">
        <v>230</v>
      </c>
      <c r="BM162" s="103" t="s">
        <v>479</v>
      </c>
    </row>
    <row r="163" spans="1:65" s="15" customFormat="1" ht="16.5" customHeight="1">
      <c r="A163" s="12"/>
      <c r="B163" s="13"/>
      <c r="C163" s="92" t="s">
        <v>483</v>
      </c>
      <c r="D163" s="92" t="s">
        <v>178</v>
      </c>
      <c r="E163" s="93" t="s">
        <v>2299</v>
      </c>
      <c r="F163" s="94" t="s">
        <v>2300</v>
      </c>
      <c r="G163" s="95" t="s">
        <v>259</v>
      </c>
      <c r="H163" s="96">
        <v>5</v>
      </c>
      <c r="I163" s="1">
        <v>0</v>
      </c>
      <c r="J163" s="97">
        <f t="shared" si="20"/>
        <v>0</v>
      </c>
      <c r="K163" s="94" t="s">
        <v>1898</v>
      </c>
      <c r="L163" s="13"/>
      <c r="M163" s="98" t="s">
        <v>1</v>
      </c>
      <c r="N163" s="99" t="s">
        <v>37</v>
      </c>
      <c r="O163" s="100"/>
      <c r="P163" s="101">
        <f t="shared" si="21"/>
        <v>0</v>
      </c>
      <c r="Q163" s="101">
        <v>0</v>
      </c>
      <c r="R163" s="101">
        <f t="shared" si="22"/>
        <v>0</v>
      </c>
      <c r="S163" s="101">
        <v>0</v>
      </c>
      <c r="T163" s="102">
        <f t="shared" si="23"/>
        <v>0</v>
      </c>
      <c r="U163" s="12"/>
      <c r="V163" s="12"/>
      <c r="W163" s="12"/>
      <c r="X163" s="12"/>
      <c r="Y163" s="12"/>
      <c r="Z163" s="12"/>
      <c r="AA163" s="12"/>
      <c r="AB163" s="12"/>
      <c r="AC163" s="12"/>
      <c r="AD163" s="12"/>
      <c r="AE163" s="12"/>
      <c r="AR163" s="103" t="s">
        <v>230</v>
      </c>
      <c r="AT163" s="103" t="s">
        <v>178</v>
      </c>
      <c r="AU163" s="103" t="s">
        <v>76</v>
      </c>
      <c r="AY163" s="5" t="s">
        <v>176</v>
      </c>
      <c r="BE163" s="104">
        <f t="shared" si="24"/>
        <v>0</v>
      </c>
      <c r="BF163" s="104">
        <f t="shared" si="25"/>
        <v>0</v>
      </c>
      <c r="BG163" s="104">
        <f t="shared" si="26"/>
        <v>0</v>
      </c>
      <c r="BH163" s="104">
        <f t="shared" si="27"/>
        <v>0</v>
      </c>
      <c r="BI163" s="104">
        <f t="shared" si="28"/>
        <v>0</v>
      </c>
      <c r="BJ163" s="5" t="s">
        <v>76</v>
      </c>
      <c r="BK163" s="104">
        <f t="shared" si="29"/>
        <v>0</v>
      </c>
      <c r="BL163" s="5" t="s">
        <v>230</v>
      </c>
      <c r="BM163" s="103" t="s">
        <v>484</v>
      </c>
    </row>
    <row r="164" spans="1:65" s="15" customFormat="1" ht="16.5" customHeight="1">
      <c r="A164" s="12"/>
      <c r="B164" s="13"/>
      <c r="C164" s="92" t="s">
        <v>337</v>
      </c>
      <c r="D164" s="92" t="s">
        <v>178</v>
      </c>
      <c r="E164" s="93" t="s">
        <v>2301</v>
      </c>
      <c r="F164" s="94" t="s">
        <v>2302</v>
      </c>
      <c r="G164" s="95" t="s">
        <v>259</v>
      </c>
      <c r="H164" s="96">
        <v>1</v>
      </c>
      <c r="I164" s="1">
        <v>0</v>
      </c>
      <c r="J164" s="97">
        <f t="shared" si="20"/>
        <v>0</v>
      </c>
      <c r="K164" s="94" t="s">
        <v>1898</v>
      </c>
      <c r="L164" s="13"/>
      <c r="M164" s="98" t="s">
        <v>1</v>
      </c>
      <c r="N164" s="99" t="s">
        <v>37</v>
      </c>
      <c r="O164" s="100"/>
      <c r="P164" s="101">
        <f t="shared" si="21"/>
        <v>0</v>
      </c>
      <c r="Q164" s="101">
        <v>0</v>
      </c>
      <c r="R164" s="101">
        <f t="shared" si="22"/>
        <v>0</v>
      </c>
      <c r="S164" s="101">
        <v>0</v>
      </c>
      <c r="T164" s="102">
        <f t="shared" si="23"/>
        <v>0</v>
      </c>
      <c r="U164" s="12"/>
      <c r="V164" s="12"/>
      <c r="W164" s="12"/>
      <c r="X164" s="12"/>
      <c r="Y164" s="12"/>
      <c r="Z164" s="12"/>
      <c r="AA164" s="12"/>
      <c r="AB164" s="12"/>
      <c r="AC164" s="12"/>
      <c r="AD164" s="12"/>
      <c r="AE164" s="12"/>
      <c r="AR164" s="103" t="s">
        <v>230</v>
      </c>
      <c r="AT164" s="103" t="s">
        <v>178</v>
      </c>
      <c r="AU164" s="103" t="s">
        <v>76</v>
      </c>
      <c r="AY164" s="5" t="s">
        <v>176</v>
      </c>
      <c r="BE164" s="104">
        <f t="shared" si="24"/>
        <v>0</v>
      </c>
      <c r="BF164" s="104">
        <f t="shared" si="25"/>
        <v>0</v>
      </c>
      <c r="BG164" s="104">
        <f t="shared" si="26"/>
        <v>0</v>
      </c>
      <c r="BH164" s="104">
        <f t="shared" si="27"/>
        <v>0</v>
      </c>
      <c r="BI164" s="104">
        <f t="shared" si="28"/>
        <v>0</v>
      </c>
      <c r="BJ164" s="5" t="s">
        <v>76</v>
      </c>
      <c r="BK164" s="104">
        <f t="shared" si="29"/>
        <v>0</v>
      </c>
      <c r="BL164" s="5" t="s">
        <v>230</v>
      </c>
      <c r="BM164" s="103" t="s">
        <v>494</v>
      </c>
    </row>
    <row r="165" spans="1:65" s="15" customFormat="1" ht="16.5" customHeight="1">
      <c r="A165" s="12"/>
      <c r="B165" s="13"/>
      <c r="C165" s="92" t="s">
        <v>501</v>
      </c>
      <c r="D165" s="92" t="s">
        <v>178</v>
      </c>
      <c r="E165" s="93" t="s">
        <v>2303</v>
      </c>
      <c r="F165" s="94" t="s">
        <v>2304</v>
      </c>
      <c r="G165" s="95" t="s">
        <v>259</v>
      </c>
      <c r="H165" s="96">
        <v>1</v>
      </c>
      <c r="I165" s="1">
        <v>0</v>
      </c>
      <c r="J165" s="97">
        <f t="shared" si="20"/>
        <v>0</v>
      </c>
      <c r="K165" s="94" t="s">
        <v>1898</v>
      </c>
      <c r="L165" s="13"/>
      <c r="M165" s="98" t="s">
        <v>1</v>
      </c>
      <c r="N165" s="99" t="s">
        <v>37</v>
      </c>
      <c r="O165" s="100"/>
      <c r="P165" s="101">
        <f t="shared" si="21"/>
        <v>0</v>
      </c>
      <c r="Q165" s="101">
        <v>0</v>
      </c>
      <c r="R165" s="101">
        <f t="shared" si="22"/>
        <v>0</v>
      </c>
      <c r="S165" s="101">
        <v>0</v>
      </c>
      <c r="T165" s="102">
        <f t="shared" si="23"/>
        <v>0</v>
      </c>
      <c r="U165" s="12"/>
      <c r="V165" s="12"/>
      <c r="W165" s="12"/>
      <c r="X165" s="12"/>
      <c r="Y165" s="12"/>
      <c r="Z165" s="12"/>
      <c r="AA165" s="12"/>
      <c r="AB165" s="12"/>
      <c r="AC165" s="12"/>
      <c r="AD165" s="12"/>
      <c r="AE165" s="12"/>
      <c r="AR165" s="103" t="s">
        <v>230</v>
      </c>
      <c r="AT165" s="103" t="s">
        <v>178</v>
      </c>
      <c r="AU165" s="103" t="s">
        <v>76</v>
      </c>
      <c r="AY165" s="5" t="s">
        <v>176</v>
      </c>
      <c r="BE165" s="104">
        <f t="shared" si="24"/>
        <v>0</v>
      </c>
      <c r="BF165" s="104">
        <f t="shared" si="25"/>
        <v>0</v>
      </c>
      <c r="BG165" s="104">
        <f t="shared" si="26"/>
        <v>0</v>
      </c>
      <c r="BH165" s="104">
        <f t="shared" si="27"/>
        <v>0</v>
      </c>
      <c r="BI165" s="104">
        <f t="shared" si="28"/>
        <v>0</v>
      </c>
      <c r="BJ165" s="5" t="s">
        <v>76</v>
      </c>
      <c r="BK165" s="104">
        <f t="shared" si="29"/>
        <v>0</v>
      </c>
      <c r="BL165" s="5" t="s">
        <v>230</v>
      </c>
      <c r="BM165" s="103" t="s">
        <v>504</v>
      </c>
    </row>
    <row r="166" spans="1:65" s="15" customFormat="1" ht="16.5" customHeight="1">
      <c r="A166" s="12"/>
      <c r="B166" s="13"/>
      <c r="C166" s="92" t="s">
        <v>343</v>
      </c>
      <c r="D166" s="92" t="s">
        <v>178</v>
      </c>
      <c r="E166" s="93" t="s">
        <v>2305</v>
      </c>
      <c r="F166" s="94" t="s">
        <v>2306</v>
      </c>
      <c r="G166" s="95" t="s">
        <v>259</v>
      </c>
      <c r="H166" s="96">
        <v>5</v>
      </c>
      <c r="I166" s="1">
        <v>0</v>
      </c>
      <c r="J166" s="97">
        <f t="shared" si="20"/>
        <v>0</v>
      </c>
      <c r="K166" s="94" t="s">
        <v>1898</v>
      </c>
      <c r="L166" s="13"/>
      <c r="M166" s="98" t="s">
        <v>1</v>
      </c>
      <c r="N166" s="99" t="s">
        <v>37</v>
      </c>
      <c r="O166" s="100"/>
      <c r="P166" s="101">
        <f t="shared" si="21"/>
        <v>0</v>
      </c>
      <c r="Q166" s="101">
        <v>0</v>
      </c>
      <c r="R166" s="101">
        <f t="shared" si="22"/>
        <v>0</v>
      </c>
      <c r="S166" s="101">
        <v>0</v>
      </c>
      <c r="T166" s="102">
        <f t="shared" si="23"/>
        <v>0</v>
      </c>
      <c r="U166" s="12"/>
      <c r="V166" s="12"/>
      <c r="W166" s="12"/>
      <c r="X166" s="12"/>
      <c r="Y166" s="12"/>
      <c r="Z166" s="12"/>
      <c r="AA166" s="12"/>
      <c r="AB166" s="12"/>
      <c r="AC166" s="12"/>
      <c r="AD166" s="12"/>
      <c r="AE166" s="12"/>
      <c r="AR166" s="103" t="s">
        <v>230</v>
      </c>
      <c r="AT166" s="103" t="s">
        <v>178</v>
      </c>
      <c r="AU166" s="103" t="s">
        <v>76</v>
      </c>
      <c r="AY166" s="5" t="s">
        <v>176</v>
      </c>
      <c r="BE166" s="104">
        <f t="shared" si="24"/>
        <v>0</v>
      </c>
      <c r="BF166" s="104">
        <f t="shared" si="25"/>
        <v>0</v>
      </c>
      <c r="BG166" s="104">
        <f t="shared" si="26"/>
        <v>0</v>
      </c>
      <c r="BH166" s="104">
        <f t="shared" si="27"/>
        <v>0</v>
      </c>
      <c r="BI166" s="104">
        <f t="shared" si="28"/>
        <v>0</v>
      </c>
      <c r="BJ166" s="5" t="s">
        <v>76</v>
      </c>
      <c r="BK166" s="104">
        <f t="shared" si="29"/>
        <v>0</v>
      </c>
      <c r="BL166" s="5" t="s">
        <v>230</v>
      </c>
      <c r="BM166" s="103" t="s">
        <v>509</v>
      </c>
    </row>
    <row r="167" spans="1:65" s="15" customFormat="1" ht="16.5" customHeight="1">
      <c r="A167" s="12"/>
      <c r="B167" s="13"/>
      <c r="C167" s="92" t="s">
        <v>511</v>
      </c>
      <c r="D167" s="92" t="s">
        <v>178</v>
      </c>
      <c r="E167" s="93" t="s">
        <v>2307</v>
      </c>
      <c r="F167" s="94" t="s">
        <v>2308</v>
      </c>
      <c r="G167" s="95" t="s">
        <v>259</v>
      </c>
      <c r="H167" s="96">
        <v>1</v>
      </c>
      <c r="I167" s="1">
        <v>0</v>
      </c>
      <c r="J167" s="97">
        <f t="shared" si="20"/>
        <v>0</v>
      </c>
      <c r="K167" s="94" t="s">
        <v>1898</v>
      </c>
      <c r="L167" s="13"/>
      <c r="M167" s="98" t="s">
        <v>1</v>
      </c>
      <c r="N167" s="99" t="s">
        <v>37</v>
      </c>
      <c r="O167" s="100"/>
      <c r="P167" s="101">
        <f t="shared" si="21"/>
        <v>0</v>
      </c>
      <c r="Q167" s="101">
        <v>0</v>
      </c>
      <c r="R167" s="101">
        <f t="shared" si="22"/>
        <v>0</v>
      </c>
      <c r="S167" s="101">
        <v>0</v>
      </c>
      <c r="T167" s="102">
        <f t="shared" si="23"/>
        <v>0</v>
      </c>
      <c r="U167" s="12"/>
      <c r="V167" s="12"/>
      <c r="W167" s="12"/>
      <c r="X167" s="12"/>
      <c r="Y167" s="12"/>
      <c r="Z167" s="12"/>
      <c r="AA167" s="12"/>
      <c r="AB167" s="12"/>
      <c r="AC167" s="12"/>
      <c r="AD167" s="12"/>
      <c r="AE167" s="12"/>
      <c r="AR167" s="103" t="s">
        <v>230</v>
      </c>
      <c r="AT167" s="103" t="s">
        <v>178</v>
      </c>
      <c r="AU167" s="103" t="s">
        <v>76</v>
      </c>
      <c r="AY167" s="5" t="s">
        <v>176</v>
      </c>
      <c r="BE167" s="104">
        <f t="shared" si="24"/>
        <v>0</v>
      </c>
      <c r="BF167" s="104">
        <f t="shared" si="25"/>
        <v>0</v>
      </c>
      <c r="BG167" s="104">
        <f t="shared" si="26"/>
        <v>0</v>
      </c>
      <c r="BH167" s="104">
        <f t="shared" si="27"/>
        <v>0</v>
      </c>
      <c r="BI167" s="104">
        <f t="shared" si="28"/>
        <v>0</v>
      </c>
      <c r="BJ167" s="5" t="s">
        <v>76</v>
      </c>
      <c r="BK167" s="104">
        <f t="shared" si="29"/>
        <v>0</v>
      </c>
      <c r="BL167" s="5" t="s">
        <v>230</v>
      </c>
      <c r="BM167" s="103" t="s">
        <v>514</v>
      </c>
    </row>
    <row r="168" spans="1:65" s="15" customFormat="1" ht="16.5" customHeight="1">
      <c r="A168" s="12"/>
      <c r="B168" s="13"/>
      <c r="C168" s="92" t="s">
        <v>349</v>
      </c>
      <c r="D168" s="92" t="s">
        <v>178</v>
      </c>
      <c r="E168" s="93" t="s">
        <v>2309</v>
      </c>
      <c r="F168" s="94" t="s">
        <v>2310</v>
      </c>
      <c r="G168" s="95" t="s">
        <v>259</v>
      </c>
      <c r="H168" s="96">
        <v>1</v>
      </c>
      <c r="I168" s="1">
        <v>0</v>
      </c>
      <c r="J168" s="97">
        <f t="shared" si="20"/>
        <v>0</v>
      </c>
      <c r="K168" s="94" t="s">
        <v>1898</v>
      </c>
      <c r="L168" s="13"/>
      <c r="M168" s="98" t="s">
        <v>1</v>
      </c>
      <c r="N168" s="99" t="s">
        <v>37</v>
      </c>
      <c r="O168" s="100"/>
      <c r="P168" s="101">
        <f t="shared" si="21"/>
        <v>0</v>
      </c>
      <c r="Q168" s="101">
        <v>0</v>
      </c>
      <c r="R168" s="101">
        <f t="shared" si="22"/>
        <v>0</v>
      </c>
      <c r="S168" s="101">
        <v>0</v>
      </c>
      <c r="T168" s="102">
        <f t="shared" si="23"/>
        <v>0</v>
      </c>
      <c r="U168" s="12"/>
      <c r="V168" s="12"/>
      <c r="W168" s="12"/>
      <c r="X168" s="12"/>
      <c r="Y168" s="12"/>
      <c r="Z168" s="12"/>
      <c r="AA168" s="12"/>
      <c r="AB168" s="12"/>
      <c r="AC168" s="12"/>
      <c r="AD168" s="12"/>
      <c r="AE168" s="12"/>
      <c r="AR168" s="103" t="s">
        <v>230</v>
      </c>
      <c r="AT168" s="103" t="s">
        <v>178</v>
      </c>
      <c r="AU168" s="103" t="s">
        <v>76</v>
      </c>
      <c r="AY168" s="5" t="s">
        <v>176</v>
      </c>
      <c r="BE168" s="104">
        <f t="shared" si="24"/>
        <v>0</v>
      </c>
      <c r="BF168" s="104">
        <f t="shared" si="25"/>
        <v>0</v>
      </c>
      <c r="BG168" s="104">
        <f t="shared" si="26"/>
        <v>0</v>
      </c>
      <c r="BH168" s="104">
        <f t="shared" si="27"/>
        <v>0</v>
      </c>
      <c r="BI168" s="104">
        <f t="shared" si="28"/>
        <v>0</v>
      </c>
      <c r="BJ168" s="5" t="s">
        <v>76</v>
      </c>
      <c r="BK168" s="104">
        <f t="shared" si="29"/>
        <v>0</v>
      </c>
      <c r="BL168" s="5" t="s">
        <v>230</v>
      </c>
      <c r="BM168" s="103" t="s">
        <v>520</v>
      </c>
    </row>
    <row r="169" spans="1:65" s="15" customFormat="1" ht="16.5" customHeight="1">
      <c r="A169" s="12"/>
      <c r="B169" s="13"/>
      <c r="C169" s="92" t="s">
        <v>522</v>
      </c>
      <c r="D169" s="92" t="s">
        <v>178</v>
      </c>
      <c r="E169" s="93" t="s">
        <v>2311</v>
      </c>
      <c r="F169" s="94" t="s">
        <v>2312</v>
      </c>
      <c r="G169" s="95" t="s">
        <v>259</v>
      </c>
      <c r="H169" s="96">
        <v>1</v>
      </c>
      <c r="I169" s="1">
        <v>0</v>
      </c>
      <c r="J169" s="97">
        <f t="shared" si="20"/>
        <v>0</v>
      </c>
      <c r="K169" s="94" t="s">
        <v>1898</v>
      </c>
      <c r="L169" s="13"/>
      <c r="M169" s="98" t="s">
        <v>1</v>
      </c>
      <c r="N169" s="99" t="s">
        <v>37</v>
      </c>
      <c r="O169" s="100"/>
      <c r="P169" s="101">
        <f t="shared" si="21"/>
        <v>0</v>
      </c>
      <c r="Q169" s="101">
        <v>0</v>
      </c>
      <c r="R169" s="101">
        <f t="shared" si="22"/>
        <v>0</v>
      </c>
      <c r="S169" s="101">
        <v>0</v>
      </c>
      <c r="T169" s="102">
        <f t="shared" si="23"/>
        <v>0</v>
      </c>
      <c r="U169" s="12"/>
      <c r="V169" s="12"/>
      <c r="W169" s="12"/>
      <c r="X169" s="12"/>
      <c r="Y169" s="12"/>
      <c r="Z169" s="12"/>
      <c r="AA169" s="12"/>
      <c r="AB169" s="12"/>
      <c r="AC169" s="12"/>
      <c r="AD169" s="12"/>
      <c r="AE169" s="12"/>
      <c r="AR169" s="103" t="s">
        <v>230</v>
      </c>
      <c r="AT169" s="103" t="s">
        <v>178</v>
      </c>
      <c r="AU169" s="103" t="s">
        <v>76</v>
      </c>
      <c r="AY169" s="5" t="s">
        <v>176</v>
      </c>
      <c r="BE169" s="104">
        <f t="shared" si="24"/>
        <v>0</v>
      </c>
      <c r="BF169" s="104">
        <f t="shared" si="25"/>
        <v>0</v>
      </c>
      <c r="BG169" s="104">
        <f t="shared" si="26"/>
        <v>0</v>
      </c>
      <c r="BH169" s="104">
        <f t="shared" si="27"/>
        <v>0</v>
      </c>
      <c r="BI169" s="104">
        <f t="shared" si="28"/>
        <v>0</v>
      </c>
      <c r="BJ169" s="5" t="s">
        <v>76</v>
      </c>
      <c r="BK169" s="104">
        <f t="shared" si="29"/>
        <v>0</v>
      </c>
      <c r="BL169" s="5" t="s">
        <v>230</v>
      </c>
      <c r="BM169" s="103" t="s">
        <v>525</v>
      </c>
    </row>
    <row r="170" spans="1:65" s="15" customFormat="1" ht="16.5" customHeight="1">
      <c r="A170" s="12"/>
      <c r="B170" s="13"/>
      <c r="C170" s="92" t="s">
        <v>354</v>
      </c>
      <c r="D170" s="92" t="s">
        <v>178</v>
      </c>
      <c r="E170" s="93" t="s">
        <v>2313</v>
      </c>
      <c r="F170" s="94" t="s">
        <v>2314</v>
      </c>
      <c r="G170" s="95" t="s">
        <v>259</v>
      </c>
      <c r="H170" s="96">
        <v>8</v>
      </c>
      <c r="I170" s="1">
        <v>0</v>
      </c>
      <c r="J170" s="97">
        <f t="shared" si="20"/>
        <v>0</v>
      </c>
      <c r="K170" s="94" t="s">
        <v>1898</v>
      </c>
      <c r="L170" s="13"/>
      <c r="M170" s="98" t="s">
        <v>1</v>
      </c>
      <c r="N170" s="99" t="s">
        <v>37</v>
      </c>
      <c r="O170" s="100"/>
      <c r="P170" s="101">
        <f t="shared" si="21"/>
        <v>0</v>
      </c>
      <c r="Q170" s="101">
        <v>0</v>
      </c>
      <c r="R170" s="101">
        <f t="shared" si="22"/>
        <v>0</v>
      </c>
      <c r="S170" s="101">
        <v>0</v>
      </c>
      <c r="T170" s="102">
        <f t="shared" si="23"/>
        <v>0</v>
      </c>
      <c r="U170" s="12"/>
      <c r="V170" s="12"/>
      <c r="W170" s="12"/>
      <c r="X170" s="12"/>
      <c r="Y170" s="12"/>
      <c r="Z170" s="12"/>
      <c r="AA170" s="12"/>
      <c r="AB170" s="12"/>
      <c r="AC170" s="12"/>
      <c r="AD170" s="12"/>
      <c r="AE170" s="12"/>
      <c r="AR170" s="103" t="s">
        <v>230</v>
      </c>
      <c r="AT170" s="103" t="s">
        <v>178</v>
      </c>
      <c r="AU170" s="103" t="s">
        <v>76</v>
      </c>
      <c r="AY170" s="5" t="s">
        <v>176</v>
      </c>
      <c r="BE170" s="104">
        <f t="shared" si="24"/>
        <v>0</v>
      </c>
      <c r="BF170" s="104">
        <f t="shared" si="25"/>
        <v>0</v>
      </c>
      <c r="BG170" s="104">
        <f t="shared" si="26"/>
        <v>0</v>
      </c>
      <c r="BH170" s="104">
        <f t="shared" si="27"/>
        <v>0</v>
      </c>
      <c r="BI170" s="104">
        <f t="shared" si="28"/>
        <v>0</v>
      </c>
      <c r="BJ170" s="5" t="s">
        <v>76</v>
      </c>
      <c r="BK170" s="104">
        <f t="shared" si="29"/>
        <v>0</v>
      </c>
      <c r="BL170" s="5" t="s">
        <v>230</v>
      </c>
      <c r="BM170" s="103" t="s">
        <v>531</v>
      </c>
    </row>
    <row r="171" spans="1:65" s="15" customFormat="1" ht="16.5" customHeight="1">
      <c r="A171" s="12"/>
      <c r="B171" s="13"/>
      <c r="C171" s="92" t="s">
        <v>533</v>
      </c>
      <c r="D171" s="92" t="s">
        <v>178</v>
      </c>
      <c r="E171" s="93" t="s">
        <v>2315</v>
      </c>
      <c r="F171" s="94" t="s">
        <v>2316</v>
      </c>
      <c r="G171" s="95" t="s">
        <v>259</v>
      </c>
      <c r="H171" s="96">
        <v>8</v>
      </c>
      <c r="I171" s="1">
        <v>0</v>
      </c>
      <c r="J171" s="97">
        <f t="shared" si="20"/>
        <v>0</v>
      </c>
      <c r="K171" s="94" t="s">
        <v>1898</v>
      </c>
      <c r="L171" s="13"/>
      <c r="M171" s="98" t="s">
        <v>1</v>
      </c>
      <c r="N171" s="99" t="s">
        <v>37</v>
      </c>
      <c r="O171" s="100"/>
      <c r="P171" s="101">
        <f t="shared" si="21"/>
        <v>0</v>
      </c>
      <c r="Q171" s="101">
        <v>0</v>
      </c>
      <c r="R171" s="101">
        <f t="shared" si="22"/>
        <v>0</v>
      </c>
      <c r="S171" s="101">
        <v>0</v>
      </c>
      <c r="T171" s="102">
        <f t="shared" si="23"/>
        <v>0</v>
      </c>
      <c r="U171" s="12"/>
      <c r="V171" s="12"/>
      <c r="W171" s="12"/>
      <c r="X171" s="12"/>
      <c r="Y171" s="12"/>
      <c r="Z171" s="12"/>
      <c r="AA171" s="12"/>
      <c r="AB171" s="12"/>
      <c r="AC171" s="12"/>
      <c r="AD171" s="12"/>
      <c r="AE171" s="12"/>
      <c r="AR171" s="103" t="s">
        <v>230</v>
      </c>
      <c r="AT171" s="103" t="s">
        <v>178</v>
      </c>
      <c r="AU171" s="103" t="s">
        <v>76</v>
      </c>
      <c r="AY171" s="5" t="s">
        <v>176</v>
      </c>
      <c r="BE171" s="104">
        <f t="shared" si="24"/>
        <v>0</v>
      </c>
      <c r="BF171" s="104">
        <f t="shared" si="25"/>
        <v>0</v>
      </c>
      <c r="BG171" s="104">
        <f t="shared" si="26"/>
        <v>0</v>
      </c>
      <c r="BH171" s="104">
        <f t="shared" si="27"/>
        <v>0</v>
      </c>
      <c r="BI171" s="104">
        <f t="shared" si="28"/>
        <v>0</v>
      </c>
      <c r="BJ171" s="5" t="s">
        <v>76</v>
      </c>
      <c r="BK171" s="104">
        <f t="shared" si="29"/>
        <v>0</v>
      </c>
      <c r="BL171" s="5" t="s">
        <v>230</v>
      </c>
      <c r="BM171" s="103" t="s">
        <v>536</v>
      </c>
    </row>
    <row r="172" spans="1:65" s="15" customFormat="1" ht="16.5" customHeight="1">
      <c r="A172" s="12"/>
      <c r="B172" s="13"/>
      <c r="C172" s="92" t="s">
        <v>363</v>
      </c>
      <c r="D172" s="92" t="s">
        <v>178</v>
      </c>
      <c r="E172" s="93" t="s">
        <v>2317</v>
      </c>
      <c r="F172" s="94" t="s">
        <v>2318</v>
      </c>
      <c r="G172" s="95" t="s">
        <v>259</v>
      </c>
      <c r="H172" s="96">
        <v>2</v>
      </c>
      <c r="I172" s="1">
        <v>0</v>
      </c>
      <c r="J172" s="97">
        <f t="shared" si="20"/>
        <v>0</v>
      </c>
      <c r="K172" s="94" t="s">
        <v>1898</v>
      </c>
      <c r="L172" s="13"/>
      <c r="M172" s="98" t="s">
        <v>1</v>
      </c>
      <c r="N172" s="99" t="s">
        <v>37</v>
      </c>
      <c r="O172" s="100"/>
      <c r="P172" s="101">
        <f t="shared" si="21"/>
        <v>0</v>
      </c>
      <c r="Q172" s="101">
        <v>0</v>
      </c>
      <c r="R172" s="101">
        <f t="shared" si="22"/>
        <v>0</v>
      </c>
      <c r="S172" s="101">
        <v>0</v>
      </c>
      <c r="T172" s="102">
        <f t="shared" si="23"/>
        <v>0</v>
      </c>
      <c r="U172" s="12"/>
      <c r="V172" s="12"/>
      <c r="W172" s="12"/>
      <c r="X172" s="12"/>
      <c r="Y172" s="12"/>
      <c r="Z172" s="12"/>
      <c r="AA172" s="12"/>
      <c r="AB172" s="12"/>
      <c r="AC172" s="12"/>
      <c r="AD172" s="12"/>
      <c r="AE172" s="12"/>
      <c r="AR172" s="103" t="s">
        <v>230</v>
      </c>
      <c r="AT172" s="103" t="s">
        <v>178</v>
      </c>
      <c r="AU172" s="103" t="s">
        <v>76</v>
      </c>
      <c r="AY172" s="5" t="s">
        <v>176</v>
      </c>
      <c r="BE172" s="104">
        <f t="shared" si="24"/>
        <v>0</v>
      </c>
      <c r="BF172" s="104">
        <f t="shared" si="25"/>
        <v>0</v>
      </c>
      <c r="BG172" s="104">
        <f t="shared" si="26"/>
        <v>0</v>
      </c>
      <c r="BH172" s="104">
        <f t="shared" si="27"/>
        <v>0</v>
      </c>
      <c r="BI172" s="104">
        <f t="shared" si="28"/>
        <v>0</v>
      </c>
      <c r="BJ172" s="5" t="s">
        <v>76</v>
      </c>
      <c r="BK172" s="104">
        <f t="shared" si="29"/>
        <v>0</v>
      </c>
      <c r="BL172" s="5" t="s">
        <v>230</v>
      </c>
      <c r="BM172" s="103" t="s">
        <v>547</v>
      </c>
    </row>
    <row r="173" spans="1:65" s="15" customFormat="1" ht="16.5" customHeight="1">
      <c r="A173" s="12"/>
      <c r="B173" s="13"/>
      <c r="C173" s="92" t="s">
        <v>549</v>
      </c>
      <c r="D173" s="92" t="s">
        <v>178</v>
      </c>
      <c r="E173" s="93" t="s">
        <v>2319</v>
      </c>
      <c r="F173" s="94" t="s">
        <v>2320</v>
      </c>
      <c r="G173" s="95" t="s">
        <v>259</v>
      </c>
      <c r="H173" s="96">
        <v>1</v>
      </c>
      <c r="I173" s="1">
        <v>0</v>
      </c>
      <c r="J173" s="97">
        <f t="shared" si="20"/>
        <v>0</v>
      </c>
      <c r="K173" s="94" t="s">
        <v>1898</v>
      </c>
      <c r="L173" s="13"/>
      <c r="M173" s="98" t="s">
        <v>1</v>
      </c>
      <c r="N173" s="99" t="s">
        <v>37</v>
      </c>
      <c r="O173" s="100"/>
      <c r="P173" s="101">
        <f t="shared" si="21"/>
        <v>0</v>
      </c>
      <c r="Q173" s="101">
        <v>0</v>
      </c>
      <c r="R173" s="101">
        <f t="shared" si="22"/>
        <v>0</v>
      </c>
      <c r="S173" s="101">
        <v>0</v>
      </c>
      <c r="T173" s="102">
        <f t="shared" si="23"/>
        <v>0</v>
      </c>
      <c r="U173" s="12"/>
      <c r="V173" s="12"/>
      <c r="W173" s="12"/>
      <c r="X173" s="12"/>
      <c r="Y173" s="12"/>
      <c r="Z173" s="12"/>
      <c r="AA173" s="12"/>
      <c r="AB173" s="12"/>
      <c r="AC173" s="12"/>
      <c r="AD173" s="12"/>
      <c r="AE173" s="12"/>
      <c r="AR173" s="103" t="s">
        <v>230</v>
      </c>
      <c r="AT173" s="103" t="s">
        <v>178</v>
      </c>
      <c r="AU173" s="103" t="s">
        <v>76</v>
      </c>
      <c r="AY173" s="5" t="s">
        <v>176</v>
      </c>
      <c r="BE173" s="104">
        <f t="shared" si="24"/>
        <v>0</v>
      </c>
      <c r="BF173" s="104">
        <f t="shared" si="25"/>
        <v>0</v>
      </c>
      <c r="BG173" s="104">
        <f t="shared" si="26"/>
        <v>0</v>
      </c>
      <c r="BH173" s="104">
        <f t="shared" si="27"/>
        <v>0</v>
      </c>
      <c r="BI173" s="104">
        <f t="shared" si="28"/>
        <v>0</v>
      </c>
      <c r="BJ173" s="5" t="s">
        <v>76</v>
      </c>
      <c r="BK173" s="104">
        <f t="shared" si="29"/>
        <v>0</v>
      </c>
      <c r="BL173" s="5" t="s">
        <v>230</v>
      </c>
      <c r="BM173" s="103" t="s">
        <v>552</v>
      </c>
    </row>
    <row r="174" spans="1:65" s="15" customFormat="1" ht="16.5" customHeight="1">
      <c r="A174" s="12"/>
      <c r="B174" s="13"/>
      <c r="C174" s="92" t="s">
        <v>368</v>
      </c>
      <c r="D174" s="92" t="s">
        <v>178</v>
      </c>
      <c r="E174" s="93" t="s">
        <v>2321</v>
      </c>
      <c r="F174" s="94" t="s">
        <v>2322</v>
      </c>
      <c r="G174" s="95" t="s">
        <v>259</v>
      </c>
      <c r="H174" s="96">
        <v>1</v>
      </c>
      <c r="I174" s="1">
        <v>0</v>
      </c>
      <c r="J174" s="97">
        <f t="shared" si="20"/>
        <v>0</v>
      </c>
      <c r="K174" s="94" t="s">
        <v>1898</v>
      </c>
      <c r="L174" s="13"/>
      <c r="M174" s="98" t="s">
        <v>1</v>
      </c>
      <c r="N174" s="99" t="s">
        <v>37</v>
      </c>
      <c r="O174" s="100"/>
      <c r="P174" s="101">
        <f t="shared" si="21"/>
        <v>0</v>
      </c>
      <c r="Q174" s="101">
        <v>0</v>
      </c>
      <c r="R174" s="101">
        <f t="shared" si="22"/>
        <v>0</v>
      </c>
      <c r="S174" s="101">
        <v>0</v>
      </c>
      <c r="T174" s="102">
        <f t="shared" si="23"/>
        <v>0</v>
      </c>
      <c r="U174" s="12"/>
      <c r="V174" s="12"/>
      <c r="W174" s="12"/>
      <c r="X174" s="12"/>
      <c r="Y174" s="12"/>
      <c r="Z174" s="12"/>
      <c r="AA174" s="12"/>
      <c r="AB174" s="12"/>
      <c r="AC174" s="12"/>
      <c r="AD174" s="12"/>
      <c r="AE174" s="12"/>
      <c r="AR174" s="103" t="s">
        <v>230</v>
      </c>
      <c r="AT174" s="103" t="s">
        <v>178</v>
      </c>
      <c r="AU174" s="103" t="s">
        <v>76</v>
      </c>
      <c r="AY174" s="5" t="s">
        <v>176</v>
      </c>
      <c r="BE174" s="104">
        <f t="shared" si="24"/>
        <v>0</v>
      </c>
      <c r="BF174" s="104">
        <f t="shared" si="25"/>
        <v>0</v>
      </c>
      <c r="BG174" s="104">
        <f t="shared" si="26"/>
        <v>0</v>
      </c>
      <c r="BH174" s="104">
        <f t="shared" si="27"/>
        <v>0</v>
      </c>
      <c r="BI174" s="104">
        <f t="shared" si="28"/>
        <v>0</v>
      </c>
      <c r="BJ174" s="5" t="s">
        <v>76</v>
      </c>
      <c r="BK174" s="104">
        <f t="shared" si="29"/>
        <v>0</v>
      </c>
      <c r="BL174" s="5" t="s">
        <v>230</v>
      </c>
      <c r="BM174" s="103" t="s">
        <v>556</v>
      </c>
    </row>
    <row r="175" spans="1:65" s="15" customFormat="1" ht="16.5" customHeight="1">
      <c r="A175" s="12"/>
      <c r="B175" s="13"/>
      <c r="C175" s="92" t="s">
        <v>368</v>
      </c>
      <c r="D175" s="92" t="s">
        <v>178</v>
      </c>
      <c r="E175" s="93" t="s">
        <v>2323</v>
      </c>
      <c r="F175" s="94" t="s">
        <v>2324</v>
      </c>
      <c r="G175" s="95" t="s">
        <v>259</v>
      </c>
      <c r="H175" s="96">
        <v>2</v>
      </c>
      <c r="I175" s="1">
        <v>0</v>
      </c>
      <c r="J175" s="97">
        <f t="shared" si="20"/>
        <v>0</v>
      </c>
      <c r="K175" s="94" t="s">
        <v>1898</v>
      </c>
      <c r="L175" s="13"/>
      <c r="M175" s="98" t="s">
        <v>1</v>
      </c>
      <c r="N175" s="99" t="s">
        <v>37</v>
      </c>
      <c r="O175" s="100"/>
      <c r="P175" s="101">
        <f t="shared" si="21"/>
        <v>0</v>
      </c>
      <c r="Q175" s="101">
        <v>0</v>
      </c>
      <c r="R175" s="101">
        <f t="shared" si="22"/>
        <v>0</v>
      </c>
      <c r="S175" s="101">
        <v>0</v>
      </c>
      <c r="T175" s="102">
        <f t="shared" si="23"/>
        <v>0</v>
      </c>
      <c r="U175" s="12"/>
      <c r="V175" s="12"/>
      <c r="W175" s="12"/>
      <c r="X175" s="12"/>
      <c r="Y175" s="12"/>
      <c r="Z175" s="12"/>
      <c r="AA175" s="12"/>
      <c r="AB175" s="12"/>
      <c r="AC175" s="12"/>
      <c r="AD175" s="12"/>
      <c r="AE175" s="12"/>
      <c r="AR175" s="103" t="s">
        <v>230</v>
      </c>
      <c r="AT175" s="103" t="s">
        <v>178</v>
      </c>
      <c r="AU175" s="103" t="s">
        <v>76</v>
      </c>
      <c r="AY175" s="5" t="s">
        <v>176</v>
      </c>
      <c r="BE175" s="104">
        <f t="shared" si="24"/>
        <v>0</v>
      </c>
      <c r="BF175" s="104">
        <f t="shared" si="25"/>
        <v>0</v>
      </c>
      <c r="BG175" s="104">
        <f t="shared" si="26"/>
        <v>0</v>
      </c>
      <c r="BH175" s="104">
        <f t="shared" si="27"/>
        <v>0</v>
      </c>
      <c r="BI175" s="104">
        <f t="shared" si="28"/>
        <v>0</v>
      </c>
      <c r="BJ175" s="5" t="s">
        <v>76</v>
      </c>
      <c r="BK175" s="104">
        <f t="shared" si="29"/>
        <v>0</v>
      </c>
      <c r="BL175" s="5" t="s">
        <v>230</v>
      </c>
      <c r="BM175" s="103" t="s">
        <v>561</v>
      </c>
    </row>
    <row r="176" spans="1:65" s="15" customFormat="1" ht="33" customHeight="1">
      <c r="A176" s="12"/>
      <c r="B176" s="13"/>
      <c r="C176" s="92" t="s">
        <v>368</v>
      </c>
      <c r="D176" s="92" t="s">
        <v>178</v>
      </c>
      <c r="E176" s="93" t="s">
        <v>2325</v>
      </c>
      <c r="F176" s="94" t="s">
        <v>2326</v>
      </c>
      <c r="G176" s="95" t="s">
        <v>2113</v>
      </c>
      <c r="H176" s="96">
        <v>1</v>
      </c>
      <c r="I176" s="1">
        <v>0</v>
      </c>
      <c r="J176" s="97">
        <f t="shared" si="20"/>
        <v>0</v>
      </c>
      <c r="K176" s="94" t="s">
        <v>1898</v>
      </c>
      <c r="L176" s="13"/>
      <c r="M176" s="98" t="s">
        <v>1</v>
      </c>
      <c r="N176" s="99" t="s">
        <v>37</v>
      </c>
      <c r="O176" s="100"/>
      <c r="P176" s="101">
        <f t="shared" si="21"/>
        <v>0</v>
      </c>
      <c r="Q176" s="101">
        <v>0</v>
      </c>
      <c r="R176" s="101">
        <f t="shared" si="22"/>
        <v>0</v>
      </c>
      <c r="S176" s="101">
        <v>0</v>
      </c>
      <c r="T176" s="102">
        <f t="shared" si="23"/>
        <v>0</v>
      </c>
      <c r="U176" s="12"/>
      <c r="V176" s="12"/>
      <c r="W176" s="12"/>
      <c r="X176" s="12"/>
      <c r="Y176" s="12"/>
      <c r="Z176" s="12"/>
      <c r="AA176" s="12"/>
      <c r="AB176" s="12"/>
      <c r="AC176" s="12"/>
      <c r="AD176" s="12"/>
      <c r="AE176" s="12"/>
      <c r="AR176" s="103" t="s">
        <v>230</v>
      </c>
      <c r="AT176" s="103" t="s">
        <v>178</v>
      </c>
      <c r="AU176" s="103" t="s">
        <v>76</v>
      </c>
      <c r="AY176" s="5" t="s">
        <v>176</v>
      </c>
      <c r="BE176" s="104">
        <f t="shared" si="24"/>
        <v>0</v>
      </c>
      <c r="BF176" s="104">
        <f t="shared" si="25"/>
        <v>0</v>
      </c>
      <c r="BG176" s="104">
        <f t="shared" si="26"/>
        <v>0</v>
      </c>
      <c r="BH176" s="104">
        <f t="shared" si="27"/>
        <v>0</v>
      </c>
      <c r="BI176" s="104">
        <f t="shared" si="28"/>
        <v>0</v>
      </c>
      <c r="BJ176" s="5" t="s">
        <v>76</v>
      </c>
      <c r="BK176" s="104">
        <f t="shared" si="29"/>
        <v>0</v>
      </c>
      <c r="BL176" s="5" t="s">
        <v>230</v>
      </c>
      <c r="BM176" s="103" t="s">
        <v>566</v>
      </c>
    </row>
    <row r="177" spans="1:65" s="15" customFormat="1" ht="33" customHeight="1">
      <c r="A177" s="12"/>
      <c r="B177" s="13"/>
      <c r="C177" s="92" t="s">
        <v>368</v>
      </c>
      <c r="D177" s="92" t="s">
        <v>178</v>
      </c>
      <c r="E177" s="93" t="s">
        <v>2327</v>
      </c>
      <c r="F177" s="94" t="s">
        <v>2328</v>
      </c>
      <c r="G177" s="95" t="s">
        <v>2113</v>
      </c>
      <c r="H177" s="96">
        <v>1</v>
      </c>
      <c r="I177" s="1">
        <v>0</v>
      </c>
      <c r="J177" s="97">
        <f t="shared" si="20"/>
        <v>0</v>
      </c>
      <c r="K177" s="94" t="s">
        <v>1898</v>
      </c>
      <c r="L177" s="13"/>
      <c r="M177" s="98" t="s">
        <v>1</v>
      </c>
      <c r="N177" s="99" t="s">
        <v>37</v>
      </c>
      <c r="O177" s="100"/>
      <c r="P177" s="101">
        <f t="shared" si="21"/>
        <v>0</v>
      </c>
      <c r="Q177" s="101">
        <v>0</v>
      </c>
      <c r="R177" s="101">
        <f t="shared" si="22"/>
        <v>0</v>
      </c>
      <c r="S177" s="101">
        <v>0</v>
      </c>
      <c r="T177" s="102">
        <f t="shared" si="23"/>
        <v>0</v>
      </c>
      <c r="U177" s="12"/>
      <c r="V177" s="12"/>
      <c r="W177" s="12"/>
      <c r="X177" s="12"/>
      <c r="Y177" s="12"/>
      <c r="Z177" s="12"/>
      <c r="AA177" s="12"/>
      <c r="AB177" s="12"/>
      <c r="AC177" s="12"/>
      <c r="AD177" s="12"/>
      <c r="AE177" s="12"/>
      <c r="AR177" s="103" t="s">
        <v>230</v>
      </c>
      <c r="AT177" s="103" t="s">
        <v>178</v>
      </c>
      <c r="AU177" s="103" t="s">
        <v>76</v>
      </c>
      <c r="AY177" s="5" t="s">
        <v>176</v>
      </c>
      <c r="BE177" s="104">
        <f t="shared" si="24"/>
        <v>0</v>
      </c>
      <c r="BF177" s="104">
        <f t="shared" si="25"/>
        <v>0</v>
      </c>
      <c r="BG177" s="104">
        <f t="shared" si="26"/>
        <v>0</v>
      </c>
      <c r="BH177" s="104">
        <f t="shared" si="27"/>
        <v>0</v>
      </c>
      <c r="BI177" s="104">
        <f t="shared" si="28"/>
        <v>0</v>
      </c>
      <c r="BJ177" s="5" t="s">
        <v>76</v>
      </c>
      <c r="BK177" s="104">
        <f t="shared" si="29"/>
        <v>0</v>
      </c>
      <c r="BL177" s="5" t="s">
        <v>230</v>
      </c>
      <c r="BM177" s="103" t="s">
        <v>571</v>
      </c>
    </row>
    <row r="178" spans="1:65" s="15" customFormat="1" ht="16.5" customHeight="1">
      <c r="A178" s="12"/>
      <c r="B178" s="13"/>
      <c r="C178" s="92" t="s">
        <v>368</v>
      </c>
      <c r="D178" s="92" t="s">
        <v>178</v>
      </c>
      <c r="E178" s="93" t="s">
        <v>2329</v>
      </c>
      <c r="F178" s="94" t="s">
        <v>2330</v>
      </c>
      <c r="G178" s="95" t="s">
        <v>2113</v>
      </c>
      <c r="H178" s="96">
        <v>2</v>
      </c>
      <c r="I178" s="1">
        <v>0</v>
      </c>
      <c r="J178" s="97">
        <f t="shared" si="20"/>
        <v>0</v>
      </c>
      <c r="K178" s="94" t="s">
        <v>1898</v>
      </c>
      <c r="L178" s="13"/>
      <c r="M178" s="98" t="s">
        <v>1</v>
      </c>
      <c r="N178" s="99" t="s">
        <v>37</v>
      </c>
      <c r="O178" s="100"/>
      <c r="P178" s="101">
        <f t="shared" si="21"/>
        <v>0</v>
      </c>
      <c r="Q178" s="101">
        <v>0</v>
      </c>
      <c r="R178" s="101">
        <f t="shared" si="22"/>
        <v>0</v>
      </c>
      <c r="S178" s="101">
        <v>0</v>
      </c>
      <c r="T178" s="102">
        <f t="shared" si="23"/>
        <v>0</v>
      </c>
      <c r="U178" s="12"/>
      <c r="V178" s="12"/>
      <c r="W178" s="12"/>
      <c r="X178" s="12"/>
      <c r="Y178" s="12"/>
      <c r="Z178" s="12"/>
      <c r="AA178" s="12"/>
      <c r="AB178" s="12"/>
      <c r="AC178" s="12"/>
      <c r="AD178" s="12"/>
      <c r="AE178" s="12"/>
      <c r="AR178" s="103" t="s">
        <v>230</v>
      </c>
      <c r="AT178" s="103" t="s">
        <v>178</v>
      </c>
      <c r="AU178" s="103" t="s">
        <v>76</v>
      </c>
      <c r="AY178" s="5" t="s">
        <v>176</v>
      </c>
      <c r="BE178" s="104">
        <f t="shared" si="24"/>
        <v>0</v>
      </c>
      <c r="BF178" s="104">
        <f t="shared" si="25"/>
        <v>0</v>
      </c>
      <c r="BG178" s="104">
        <f t="shared" si="26"/>
        <v>0</v>
      </c>
      <c r="BH178" s="104">
        <f t="shared" si="27"/>
        <v>0</v>
      </c>
      <c r="BI178" s="104">
        <f t="shared" si="28"/>
        <v>0</v>
      </c>
      <c r="BJ178" s="5" t="s">
        <v>76</v>
      </c>
      <c r="BK178" s="104">
        <f t="shared" si="29"/>
        <v>0</v>
      </c>
      <c r="BL178" s="5" t="s">
        <v>230</v>
      </c>
      <c r="BM178" s="103" t="s">
        <v>579</v>
      </c>
    </row>
    <row r="179" spans="1:65" s="15" customFormat="1" ht="16.5" customHeight="1">
      <c r="A179" s="12"/>
      <c r="B179" s="13"/>
      <c r="C179" s="92" t="s">
        <v>368</v>
      </c>
      <c r="D179" s="92" t="s">
        <v>178</v>
      </c>
      <c r="E179" s="93" t="s">
        <v>2331</v>
      </c>
      <c r="F179" s="94" t="s">
        <v>2332</v>
      </c>
      <c r="G179" s="95" t="s">
        <v>2113</v>
      </c>
      <c r="H179" s="96">
        <v>125</v>
      </c>
      <c r="I179" s="1">
        <v>0</v>
      </c>
      <c r="J179" s="97">
        <f t="shared" si="20"/>
        <v>0</v>
      </c>
      <c r="K179" s="94" t="s">
        <v>1898</v>
      </c>
      <c r="L179" s="13"/>
      <c r="M179" s="98" t="s">
        <v>1</v>
      </c>
      <c r="N179" s="99" t="s">
        <v>37</v>
      </c>
      <c r="O179" s="100"/>
      <c r="P179" s="101">
        <f t="shared" si="21"/>
        <v>0</v>
      </c>
      <c r="Q179" s="101">
        <v>0</v>
      </c>
      <c r="R179" s="101">
        <f t="shared" si="22"/>
        <v>0</v>
      </c>
      <c r="S179" s="101">
        <v>0</v>
      </c>
      <c r="T179" s="102">
        <f t="shared" si="23"/>
        <v>0</v>
      </c>
      <c r="U179" s="12"/>
      <c r="V179" s="12"/>
      <c r="W179" s="12"/>
      <c r="X179" s="12"/>
      <c r="Y179" s="12"/>
      <c r="Z179" s="12"/>
      <c r="AA179" s="12"/>
      <c r="AB179" s="12"/>
      <c r="AC179" s="12"/>
      <c r="AD179" s="12"/>
      <c r="AE179" s="12"/>
      <c r="AR179" s="103" t="s">
        <v>230</v>
      </c>
      <c r="AT179" s="103" t="s">
        <v>178</v>
      </c>
      <c r="AU179" s="103" t="s">
        <v>76</v>
      </c>
      <c r="AY179" s="5" t="s">
        <v>176</v>
      </c>
      <c r="BE179" s="104">
        <f t="shared" si="24"/>
        <v>0</v>
      </c>
      <c r="BF179" s="104">
        <f t="shared" si="25"/>
        <v>0</v>
      </c>
      <c r="BG179" s="104">
        <f t="shared" si="26"/>
        <v>0</v>
      </c>
      <c r="BH179" s="104">
        <f t="shared" si="27"/>
        <v>0</v>
      </c>
      <c r="BI179" s="104">
        <f t="shared" si="28"/>
        <v>0</v>
      </c>
      <c r="BJ179" s="5" t="s">
        <v>76</v>
      </c>
      <c r="BK179" s="104">
        <f t="shared" si="29"/>
        <v>0</v>
      </c>
      <c r="BL179" s="5" t="s">
        <v>230</v>
      </c>
      <c r="BM179" s="103" t="s">
        <v>588</v>
      </c>
    </row>
    <row r="180" spans="1:65" s="15" customFormat="1" ht="16.5" customHeight="1">
      <c r="A180" s="12"/>
      <c r="B180" s="13"/>
      <c r="C180" s="92" t="s">
        <v>368</v>
      </c>
      <c r="D180" s="92" t="s">
        <v>178</v>
      </c>
      <c r="E180" s="93" t="s">
        <v>2333</v>
      </c>
      <c r="F180" s="94" t="s">
        <v>2334</v>
      </c>
      <c r="G180" s="95" t="s">
        <v>2113</v>
      </c>
      <c r="H180" s="96">
        <v>125</v>
      </c>
      <c r="I180" s="1">
        <v>0</v>
      </c>
      <c r="J180" s="97">
        <f t="shared" si="20"/>
        <v>0</v>
      </c>
      <c r="K180" s="94" t="s">
        <v>1898</v>
      </c>
      <c r="L180" s="13"/>
      <c r="M180" s="98" t="s">
        <v>1</v>
      </c>
      <c r="N180" s="99" t="s">
        <v>37</v>
      </c>
      <c r="O180" s="100"/>
      <c r="P180" s="101">
        <f t="shared" si="21"/>
        <v>0</v>
      </c>
      <c r="Q180" s="101">
        <v>0</v>
      </c>
      <c r="R180" s="101">
        <f t="shared" si="22"/>
        <v>0</v>
      </c>
      <c r="S180" s="101">
        <v>0</v>
      </c>
      <c r="T180" s="102">
        <f t="shared" si="23"/>
        <v>0</v>
      </c>
      <c r="U180" s="12"/>
      <c r="V180" s="12"/>
      <c r="W180" s="12"/>
      <c r="X180" s="12"/>
      <c r="Y180" s="12"/>
      <c r="Z180" s="12"/>
      <c r="AA180" s="12"/>
      <c r="AB180" s="12"/>
      <c r="AC180" s="12"/>
      <c r="AD180" s="12"/>
      <c r="AE180" s="12"/>
      <c r="AR180" s="103" t="s">
        <v>230</v>
      </c>
      <c r="AT180" s="103" t="s">
        <v>178</v>
      </c>
      <c r="AU180" s="103" t="s">
        <v>76</v>
      </c>
      <c r="AY180" s="5" t="s">
        <v>176</v>
      </c>
      <c r="BE180" s="104">
        <f t="shared" si="24"/>
        <v>0</v>
      </c>
      <c r="BF180" s="104">
        <f t="shared" si="25"/>
        <v>0</v>
      </c>
      <c r="BG180" s="104">
        <f t="shared" si="26"/>
        <v>0</v>
      </c>
      <c r="BH180" s="104">
        <f t="shared" si="27"/>
        <v>0</v>
      </c>
      <c r="BI180" s="104">
        <f t="shared" si="28"/>
        <v>0</v>
      </c>
      <c r="BJ180" s="5" t="s">
        <v>76</v>
      </c>
      <c r="BK180" s="104">
        <f t="shared" si="29"/>
        <v>0</v>
      </c>
      <c r="BL180" s="5" t="s">
        <v>230</v>
      </c>
      <c r="BM180" s="103" t="s">
        <v>591</v>
      </c>
    </row>
    <row r="181" spans="1:65" s="15" customFormat="1" ht="16.5" customHeight="1">
      <c r="A181" s="12"/>
      <c r="B181" s="13"/>
      <c r="C181" s="92" t="s">
        <v>368</v>
      </c>
      <c r="D181" s="92" t="s">
        <v>178</v>
      </c>
      <c r="E181" s="93" t="s">
        <v>2335</v>
      </c>
      <c r="F181" s="94" t="s">
        <v>2336</v>
      </c>
      <c r="G181" s="95" t="s">
        <v>221</v>
      </c>
      <c r="H181" s="96">
        <v>0.082</v>
      </c>
      <c r="I181" s="1">
        <v>0</v>
      </c>
      <c r="J181" s="97">
        <f t="shared" si="20"/>
        <v>0</v>
      </c>
      <c r="K181" s="94" t="s">
        <v>1898</v>
      </c>
      <c r="L181" s="13"/>
      <c r="M181" s="207" t="s">
        <v>1</v>
      </c>
      <c r="N181" s="208" t="s">
        <v>37</v>
      </c>
      <c r="O181" s="112"/>
      <c r="P181" s="209">
        <f t="shared" si="21"/>
        <v>0</v>
      </c>
      <c r="Q181" s="209">
        <v>0</v>
      </c>
      <c r="R181" s="209">
        <f t="shared" si="22"/>
        <v>0</v>
      </c>
      <c r="S181" s="209">
        <v>0</v>
      </c>
      <c r="T181" s="210">
        <f t="shared" si="23"/>
        <v>0</v>
      </c>
      <c r="U181" s="12"/>
      <c r="V181" s="12"/>
      <c r="W181" s="12"/>
      <c r="X181" s="12"/>
      <c r="Y181" s="12"/>
      <c r="Z181" s="12"/>
      <c r="AA181" s="12"/>
      <c r="AB181" s="12"/>
      <c r="AC181" s="12"/>
      <c r="AD181" s="12"/>
      <c r="AE181" s="12"/>
      <c r="AR181" s="103" t="s">
        <v>230</v>
      </c>
      <c r="AT181" s="103" t="s">
        <v>178</v>
      </c>
      <c r="AU181" s="103" t="s">
        <v>76</v>
      </c>
      <c r="AY181" s="5" t="s">
        <v>176</v>
      </c>
      <c r="BE181" s="104">
        <f t="shared" si="24"/>
        <v>0</v>
      </c>
      <c r="BF181" s="104">
        <f t="shared" si="25"/>
        <v>0</v>
      </c>
      <c r="BG181" s="104">
        <f t="shared" si="26"/>
        <v>0</v>
      </c>
      <c r="BH181" s="104">
        <f t="shared" si="27"/>
        <v>0</v>
      </c>
      <c r="BI181" s="104">
        <f t="shared" si="28"/>
        <v>0</v>
      </c>
      <c r="BJ181" s="5" t="s">
        <v>76</v>
      </c>
      <c r="BK181" s="104">
        <f t="shared" si="29"/>
        <v>0</v>
      </c>
      <c r="BL181" s="5" t="s">
        <v>230</v>
      </c>
      <c r="BM181" s="103" t="s">
        <v>595</v>
      </c>
    </row>
    <row r="182" spans="1:31" s="15" customFormat="1" ht="6.95" customHeight="1">
      <c r="A182" s="12"/>
      <c r="B182" s="44"/>
      <c r="C182" s="45"/>
      <c r="D182" s="45"/>
      <c r="E182" s="45"/>
      <c r="F182" s="45"/>
      <c r="G182" s="45"/>
      <c r="H182" s="45"/>
      <c r="I182" s="45"/>
      <c r="J182" s="45"/>
      <c r="K182" s="45"/>
      <c r="L182" s="13"/>
      <c r="M182" s="12"/>
      <c r="O182" s="12"/>
      <c r="P182" s="12"/>
      <c r="Q182" s="12"/>
      <c r="R182" s="12"/>
      <c r="S182" s="12"/>
      <c r="T182" s="12"/>
      <c r="U182" s="12"/>
      <c r="V182" s="12"/>
      <c r="W182" s="12"/>
      <c r="X182" s="12"/>
      <c r="Y182" s="12"/>
      <c r="Z182" s="12"/>
      <c r="AA182" s="12"/>
      <c r="AB182" s="12"/>
      <c r="AC182" s="12"/>
      <c r="AD182" s="12"/>
      <c r="AE182" s="12"/>
    </row>
  </sheetData>
  <sheetProtection algorithmName="SHA-512" hashValue="am5CixOeGAefJW4c02Atj7HJNtEpWtTc+u1CCG7BJf5KdDS81rcF9h4u5QqRgDKjFfHSKgbzeujVc3xqUmhWpg==" saltValue="JPDdB993RwQau3CFUTmYPQ==" spinCount="100000" sheet="1" objects="1" scenarios="1"/>
  <autoFilter ref="C119:K181"/>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0"/>
  <sheetViews>
    <sheetView showGridLines="0" workbookViewId="0" topLeftCell="A56">
      <selection activeCell="J130" sqref="J130"/>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97</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1:31" s="15" customFormat="1" ht="12" customHeight="1">
      <c r="A8" s="12"/>
      <c r="B8" s="13"/>
      <c r="C8" s="12"/>
      <c r="D8" s="11" t="s">
        <v>133</v>
      </c>
      <c r="E8" s="12"/>
      <c r="F8" s="12"/>
      <c r="G8" s="12"/>
      <c r="H8" s="12"/>
      <c r="I8" s="12"/>
      <c r="J8" s="12"/>
      <c r="K8" s="12"/>
      <c r="L8" s="14"/>
      <c r="S8" s="12"/>
      <c r="T8" s="12"/>
      <c r="U8" s="12"/>
      <c r="V8" s="12"/>
      <c r="W8" s="12"/>
      <c r="X8" s="12"/>
      <c r="Y8" s="12"/>
      <c r="Z8" s="12"/>
      <c r="AA8" s="12"/>
      <c r="AB8" s="12"/>
      <c r="AC8" s="12"/>
      <c r="AD8" s="12"/>
      <c r="AE8" s="12"/>
    </row>
    <row r="9" spans="1:31" s="15" customFormat="1" ht="16.5" customHeight="1">
      <c r="A9" s="12"/>
      <c r="B9" s="13"/>
      <c r="C9" s="12"/>
      <c r="D9" s="12"/>
      <c r="E9" s="243" t="s">
        <v>2337</v>
      </c>
      <c r="F9" s="283"/>
      <c r="G9" s="283"/>
      <c r="H9" s="283"/>
      <c r="I9" s="12"/>
      <c r="J9" s="12"/>
      <c r="K9" s="12"/>
      <c r="L9" s="14"/>
      <c r="S9" s="12"/>
      <c r="T9" s="12"/>
      <c r="U9" s="12"/>
      <c r="V9" s="12"/>
      <c r="W9" s="12"/>
      <c r="X9" s="12"/>
      <c r="Y9" s="12"/>
      <c r="Z9" s="12"/>
      <c r="AA9" s="12"/>
      <c r="AB9" s="12"/>
      <c r="AC9" s="12"/>
      <c r="AD9" s="12"/>
      <c r="AE9" s="12"/>
    </row>
    <row r="10" spans="1:31" s="15" customFormat="1" ht="12">
      <c r="A10" s="12"/>
      <c r="B10" s="13"/>
      <c r="C10" s="12"/>
      <c r="D10" s="12"/>
      <c r="E10" s="12"/>
      <c r="F10" s="12"/>
      <c r="G10" s="12"/>
      <c r="H10" s="12"/>
      <c r="I10" s="12"/>
      <c r="J10" s="12"/>
      <c r="K10" s="12"/>
      <c r="L10" s="14"/>
      <c r="S10" s="12"/>
      <c r="T10" s="12"/>
      <c r="U10" s="12"/>
      <c r="V10" s="12"/>
      <c r="W10" s="12"/>
      <c r="X10" s="12"/>
      <c r="Y10" s="12"/>
      <c r="Z10" s="12"/>
      <c r="AA10" s="12"/>
      <c r="AB10" s="12"/>
      <c r="AC10" s="12"/>
      <c r="AD10" s="12"/>
      <c r="AE10" s="12"/>
    </row>
    <row r="11" spans="1:31" s="15" customFormat="1" ht="12" customHeight="1">
      <c r="A11" s="12"/>
      <c r="B11" s="13"/>
      <c r="C11" s="12"/>
      <c r="D11" s="11" t="s">
        <v>18</v>
      </c>
      <c r="E11" s="12"/>
      <c r="F11" s="16" t="s">
        <v>1</v>
      </c>
      <c r="G11" s="12"/>
      <c r="H11" s="12"/>
      <c r="I11" s="11" t="s">
        <v>19</v>
      </c>
      <c r="J11" s="16" t="s">
        <v>1</v>
      </c>
      <c r="K11" s="12"/>
      <c r="L11" s="14"/>
      <c r="S11" s="12"/>
      <c r="T11" s="12"/>
      <c r="U11" s="12"/>
      <c r="V11" s="12"/>
      <c r="W11" s="12"/>
      <c r="X11" s="12"/>
      <c r="Y11" s="12"/>
      <c r="Z11" s="12"/>
      <c r="AA11" s="12"/>
      <c r="AB11" s="12"/>
      <c r="AC11" s="12"/>
      <c r="AD11" s="12"/>
      <c r="AE11" s="12"/>
    </row>
    <row r="12" spans="1:31" s="15" customFormat="1" ht="12" customHeight="1">
      <c r="A12" s="12"/>
      <c r="B12" s="13"/>
      <c r="C12" s="12"/>
      <c r="D12" s="11" t="s">
        <v>20</v>
      </c>
      <c r="E12" s="12"/>
      <c r="F12" s="16" t="s">
        <v>21</v>
      </c>
      <c r="G12" s="12"/>
      <c r="H12" s="12"/>
      <c r="I12" s="11" t="s">
        <v>22</v>
      </c>
      <c r="J12" s="17">
        <f>'Rekapitulace stavby'!AN8</f>
        <v>44663</v>
      </c>
      <c r="K12" s="12"/>
      <c r="L12" s="14"/>
      <c r="S12" s="12"/>
      <c r="T12" s="12"/>
      <c r="U12" s="12"/>
      <c r="V12" s="12"/>
      <c r="W12" s="12"/>
      <c r="X12" s="12"/>
      <c r="Y12" s="12"/>
      <c r="Z12" s="12"/>
      <c r="AA12" s="12"/>
      <c r="AB12" s="12"/>
      <c r="AC12" s="12"/>
      <c r="AD12" s="12"/>
      <c r="AE12" s="12"/>
    </row>
    <row r="13" spans="1:31" s="15" customFormat="1" ht="10.7" customHeight="1">
      <c r="A13" s="12"/>
      <c r="B13" s="13"/>
      <c r="C13" s="12"/>
      <c r="D13" s="12"/>
      <c r="E13" s="12"/>
      <c r="F13" s="12"/>
      <c r="G13" s="12"/>
      <c r="H13" s="12"/>
      <c r="I13" s="12"/>
      <c r="J13" s="12"/>
      <c r="K13" s="12"/>
      <c r="L13" s="14"/>
      <c r="S13" s="12"/>
      <c r="T13" s="12"/>
      <c r="U13" s="12"/>
      <c r="V13" s="12"/>
      <c r="W13" s="12"/>
      <c r="X13" s="12"/>
      <c r="Y13" s="12"/>
      <c r="Z13" s="12"/>
      <c r="AA13" s="12"/>
      <c r="AB13" s="12"/>
      <c r="AC13" s="12"/>
      <c r="AD13" s="12"/>
      <c r="AE13" s="12"/>
    </row>
    <row r="14" spans="1:31" s="15" customFormat="1" ht="12" customHeight="1">
      <c r="A14" s="12"/>
      <c r="B14" s="13"/>
      <c r="C14" s="12"/>
      <c r="D14" s="11" t="s">
        <v>23</v>
      </c>
      <c r="E14" s="12"/>
      <c r="F14" s="12"/>
      <c r="G14" s="12"/>
      <c r="H14" s="12"/>
      <c r="I14" s="11" t="s">
        <v>24</v>
      </c>
      <c r="J14" s="16" t="str">
        <f>IF('Rekapitulace stavby'!AN10="","",'Rekapitulace stavby'!AN10)</f>
        <v/>
      </c>
      <c r="K14" s="12"/>
      <c r="L14" s="14"/>
      <c r="S14" s="12"/>
      <c r="T14" s="12"/>
      <c r="U14" s="12"/>
      <c r="V14" s="12"/>
      <c r="W14" s="12"/>
      <c r="X14" s="12"/>
      <c r="Y14" s="12"/>
      <c r="Z14" s="12"/>
      <c r="AA14" s="12"/>
      <c r="AB14" s="12"/>
      <c r="AC14" s="12"/>
      <c r="AD14" s="12"/>
      <c r="AE14" s="12"/>
    </row>
    <row r="15" spans="1:31" s="15" customFormat="1" ht="18" customHeight="1">
      <c r="A15" s="12"/>
      <c r="B15" s="13"/>
      <c r="C15" s="12"/>
      <c r="D15" s="12"/>
      <c r="E15" s="16" t="str">
        <f>IF('Rekapitulace stavby'!E11="","",'Rekapitulace stavby'!E11)</f>
        <v xml:space="preserve"> </v>
      </c>
      <c r="F15" s="12"/>
      <c r="G15" s="12"/>
      <c r="H15" s="12"/>
      <c r="I15" s="11" t="s">
        <v>25</v>
      </c>
      <c r="J15" s="16" t="str">
        <f>IF('Rekapitulace stavby'!AN11="","",'Rekapitulace stavby'!AN11)</f>
        <v/>
      </c>
      <c r="K15" s="12"/>
      <c r="L15" s="14"/>
      <c r="S15" s="12"/>
      <c r="T15" s="12"/>
      <c r="U15" s="12"/>
      <c r="V15" s="12"/>
      <c r="W15" s="12"/>
      <c r="X15" s="12"/>
      <c r="Y15" s="12"/>
      <c r="Z15" s="12"/>
      <c r="AA15" s="12"/>
      <c r="AB15" s="12"/>
      <c r="AC15" s="12"/>
      <c r="AD15" s="12"/>
      <c r="AE15" s="12"/>
    </row>
    <row r="16" spans="1:31" s="15" customFormat="1" ht="6.95" customHeight="1">
      <c r="A16" s="12"/>
      <c r="B16" s="13"/>
      <c r="C16" s="12"/>
      <c r="D16" s="12"/>
      <c r="E16" s="12"/>
      <c r="F16" s="12"/>
      <c r="G16" s="12"/>
      <c r="H16" s="12"/>
      <c r="I16" s="12"/>
      <c r="J16" s="12"/>
      <c r="K16" s="12"/>
      <c r="L16" s="14"/>
      <c r="S16" s="12"/>
      <c r="T16" s="12"/>
      <c r="U16" s="12"/>
      <c r="V16" s="12"/>
      <c r="W16" s="12"/>
      <c r="X16" s="12"/>
      <c r="Y16" s="12"/>
      <c r="Z16" s="12"/>
      <c r="AA16" s="12"/>
      <c r="AB16" s="12"/>
      <c r="AC16" s="12"/>
      <c r="AD16" s="12"/>
      <c r="AE16" s="12"/>
    </row>
    <row r="17" spans="1:31" s="15" customFormat="1" ht="12" customHeight="1">
      <c r="A17" s="12"/>
      <c r="B17" s="13"/>
      <c r="C17" s="12"/>
      <c r="D17" s="11" t="s">
        <v>26</v>
      </c>
      <c r="E17" s="12"/>
      <c r="F17" s="12"/>
      <c r="G17" s="12"/>
      <c r="H17" s="12"/>
      <c r="I17" s="11" t="s">
        <v>24</v>
      </c>
      <c r="J17" s="18" t="str">
        <f>'Rekapitulace stavby'!AN13</f>
        <v>Vyplň údaj</v>
      </c>
      <c r="K17" s="12"/>
      <c r="L17" s="14"/>
      <c r="S17" s="12"/>
      <c r="T17" s="12"/>
      <c r="U17" s="12"/>
      <c r="V17" s="12"/>
      <c r="W17" s="12"/>
      <c r="X17" s="12"/>
      <c r="Y17" s="12"/>
      <c r="Z17" s="12"/>
      <c r="AA17" s="12"/>
      <c r="AB17" s="12"/>
      <c r="AC17" s="12"/>
      <c r="AD17" s="12"/>
      <c r="AE17" s="12"/>
    </row>
    <row r="18" spans="1:31" s="15" customFormat="1" ht="18" customHeight="1">
      <c r="A18" s="12"/>
      <c r="B18" s="13"/>
      <c r="C18" s="12"/>
      <c r="D18" s="12"/>
      <c r="E18" s="287" t="str">
        <f>'Rekapitulace stavby'!E14</f>
        <v>Vyplň údaj</v>
      </c>
      <c r="F18" s="255"/>
      <c r="G18" s="255"/>
      <c r="H18" s="255"/>
      <c r="I18" s="11" t="s">
        <v>25</v>
      </c>
      <c r="J18" s="18" t="str">
        <f>'Rekapitulace stavby'!AN14</f>
        <v>Vyplň údaj</v>
      </c>
      <c r="K18" s="12"/>
      <c r="L18" s="14"/>
      <c r="S18" s="12"/>
      <c r="T18" s="12"/>
      <c r="U18" s="12"/>
      <c r="V18" s="12"/>
      <c r="W18" s="12"/>
      <c r="X18" s="12"/>
      <c r="Y18" s="12"/>
      <c r="Z18" s="12"/>
      <c r="AA18" s="12"/>
      <c r="AB18" s="12"/>
      <c r="AC18" s="12"/>
      <c r="AD18" s="12"/>
      <c r="AE18" s="12"/>
    </row>
    <row r="19" spans="1:31" s="15" customFormat="1" ht="6.95" customHeight="1">
      <c r="A19" s="12"/>
      <c r="B19" s="13"/>
      <c r="C19" s="12"/>
      <c r="D19" s="12"/>
      <c r="E19" s="12"/>
      <c r="F19" s="12"/>
      <c r="G19" s="12"/>
      <c r="H19" s="12"/>
      <c r="I19" s="12"/>
      <c r="J19" s="12"/>
      <c r="K19" s="12"/>
      <c r="L19" s="14"/>
      <c r="S19" s="12"/>
      <c r="T19" s="12"/>
      <c r="U19" s="12"/>
      <c r="V19" s="12"/>
      <c r="W19" s="12"/>
      <c r="X19" s="12"/>
      <c r="Y19" s="12"/>
      <c r="Z19" s="12"/>
      <c r="AA19" s="12"/>
      <c r="AB19" s="12"/>
      <c r="AC19" s="12"/>
      <c r="AD19" s="12"/>
      <c r="AE19" s="12"/>
    </row>
    <row r="20" spans="1:31" s="15" customFormat="1" ht="12" customHeight="1">
      <c r="A20" s="12"/>
      <c r="B20" s="13"/>
      <c r="C20" s="12"/>
      <c r="D20" s="11" t="s">
        <v>28</v>
      </c>
      <c r="E20" s="12"/>
      <c r="F20" s="12"/>
      <c r="G20" s="12"/>
      <c r="H20" s="12"/>
      <c r="I20" s="11" t="s">
        <v>24</v>
      </c>
      <c r="J20" s="16" t="str">
        <f>IF('Rekapitulace stavby'!AN16="","",'Rekapitulace stavby'!AN16)</f>
        <v/>
      </c>
      <c r="K20" s="12"/>
      <c r="L20" s="14"/>
      <c r="S20" s="12"/>
      <c r="T20" s="12"/>
      <c r="U20" s="12"/>
      <c r="V20" s="12"/>
      <c r="W20" s="12"/>
      <c r="X20" s="12"/>
      <c r="Y20" s="12"/>
      <c r="Z20" s="12"/>
      <c r="AA20" s="12"/>
      <c r="AB20" s="12"/>
      <c r="AC20" s="12"/>
      <c r="AD20" s="12"/>
      <c r="AE20" s="12"/>
    </row>
    <row r="21" spans="1:31" s="15" customFormat="1" ht="18" customHeight="1">
      <c r="A21" s="12"/>
      <c r="B21" s="13"/>
      <c r="C21" s="12"/>
      <c r="D21" s="12"/>
      <c r="E21" s="16" t="str">
        <f>IF('Rekapitulace stavby'!E17="","",'Rekapitulace stavby'!E17)</f>
        <v xml:space="preserve"> </v>
      </c>
      <c r="F21" s="12"/>
      <c r="G21" s="12"/>
      <c r="H21" s="12"/>
      <c r="I21" s="11" t="s">
        <v>25</v>
      </c>
      <c r="J21" s="16" t="str">
        <f>IF('Rekapitulace stavby'!AN17="","",'Rekapitulace stavby'!AN17)</f>
        <v/>
      </c>
      <c r="K21" s="12"/>
      <c r="L21" s="14"/>
      <c r="S21" s="12"/>
      <c r="T21" s="12"/>
      <c r="U21" s="12"/>
      <c r="V21" s="12"/>
      <c r="W21" s="12"/>
      <c r="X21" s="12"/>
      <c r="Y21" s="12"/>
      <c r="Z21" s="12"/>
      <c r="AA21" s="12"/>
      <c r="AB21" s="12"/>
      <c r="AC21" s="12"/>
      <c r="AD21" s="12"/>
      <c r="AE21" s="12"/>
    </row>
    <row r="22" spans="1:31" s="15" customFormat="1" ht="6.95" customHeight="1">
      <c r="A22" s="12"/>
      <c r="B22" s="13"/>
      <c r="C22" s="12"/>
      <c r="D22" s="12"/>
      <c r="E22" s="12"/>
      <c r="F22" s="12"/>
      <c r="G22" s="12"/>
      <c r="H22" s="12"/>
      <c r="I22" s="12"/>
      <c r="J22" s="12"/>
      <c r="K22" s="12"/>
      <c r="L22" s="14"/>
      <c r="S22" s="12"/>
      <c r="T22" s="12"/>
      <c r="U22" s="12"/>
      <c r="V22" s="12"/>
      <c r="W22" s="12"/>
      <c r="X22" s="12"/>
      <c r="Y22" s="12"/>
      <c r="Z22" s="12"/>
      <c r="AA22" s="12"/>
      <c r="AB22" s="12"/>
      <c r="AC22" s="12"/>
      <c r="AD22" s="12"/>
      <c r="AE22" s="12"/>
    </row>
    <row r="23" spans="1:31" s="15" customFormat="1" ht="12" customHeight="1">
      <c r="A23" s="12"/>
      <c r="B23" s="13"/>
      <c r="C23" s="12"/>
      <c r="D23" s="11" t="s">
        <v>30</v>
      </c>
      <c r="E23" s="12"/>
      <c r="F23" s="12"/>
      <c r="G23" s="12"/>
      <c r="H23" s="12"/>
      <c r="I23" s="11" t="s">
        <v>24</v>
      </c>
      <c r="J23" s="16" t="str">
        <f>IF('Rekapitulace stavby'!AN19="","",'Rekapitulace stavby'!AN19)</f>
        <v/>
      </c>
      <c r="K23" s="12"/>
      <c r="L23" s="14"/>
      <c r="S23" s="12"/>
      <c r="T23" s="12"/>
      <c r="U23" s="12"/>
      <c r="V23" s="12"/>
      <c r="W23" s="12"/>
      <c r="X23" s="12"/>
      <c r="Y23" s="12"/>
      <c r="Z23" s="12"/>
      <c r="AA23" s="12"/>
      <c r="AB23" s="12"/>
      <c r="AC23" s="12"/>
      <c r="AD23" s="12"/>
      <c r="AE23" s="12"/>
    </row>
    <row r="24" spans="1:31" s="15" customFormat="1" ht="18" customHeight="1">
      <c r="A24" s="12"/>
      <c r="B24" s="13"/>
      <c r="C24" s="12"/>
      <c r="D24" s="12"/>
      <c r="E24" s="16" t="str">
        <f>IF('Rekapitulace stavby'!E20="","",'Rekapitulace stavby'!E20)</f>
        <v xml:space="preserve"> </v>
      </c>
      <c r="F24" s="12"/>
      <c r="G24" s="12"/>
      <c r="H24" s="12"/>
      <c r="I24" s="11" t="s">
        <v>25</v>
      </c>
      <c r="J24" s="16" t="str">
        <f>IF('Rekapitulace stavby'!AN20="","",'Rekapitulace stavby'!AN20)</f>
        <v/>
      </c>
      <c r="K24" s="12"/>
      <c r="L24" s="14"/>
      <c r="S24" s="12"/>
      <c r="T24" s="12"/>
      <c r="U24" s="12"/>
      <c r="V24" s="12"/>
      <c r="W24" s="12"/>
      <c r="X24" s="12"/>
      <c r="Y24" s="12"/>
      <c r="Z24" s="12"/>
      <c r="AA24" s="12"/>
      <c r="AB24" s="12"/>
      <c r="AC24" s="12"/>
      <c r="AD24" s="12"/>
      <c r="AE24" s="12"/>
    </row>
    <row r="25" spans="1:31" s="15" customFormat="1" ht="6.95" customHeight="1">
      <c r="A25" s="12"/>
      <c r="B25" s="13"/>
      <c r="C25" s="12"/>
      <c r="D25" s="12"/>
      <c r="E25" s="12"/>
      <c r="F25" s="12"/>
      <c r="G25" s="12"/>
      <c r="H25" s="12"/>
      <c r="I25" s="12"/>
      <c r="J25" s="12"/>
      <c r="K25" s="12"/>
      <c r="L25" s="14"/>
      <c r="S25" s="12"/>
      <c r="T25" s="12"/>
      <c r="U25" s="12"/>
      <c r="V25" s="12"/>
      <c r="W25" s="12"/>
      <c r="X25" s="12"/>
      <c r="Y25" s="12"/>
      <c r="Z25" s="12"/>
      <c r="AA25" s="12"/>
      <c r="AB25" s="12"/>
      <c r="AC25" s="12"/>
      <c r="AD25" s="12"/>
      <c r="AE25" s="12"/>
    </row>
    <row r="26" spans="1:31" s="15" customFormat="1" ht="12" customHeight="1">
      <c r="A26" s="12"/>
      <c r="B26" s="13"/>
      <c r="C26" s="12"/>
      <c r="D26" s="11" t="s">
        <v>31</v>
      </c>
      <c r="E26" s="12"/>
      <c r="F26" s="12"/>
      <c r="G26" s="12"/>
      <c r="H26" s="12"/>
      <c r="I26" s="12"/>
      <c r="J26" s="12"/>
      <c r="K26" s="12"/>
      <c r="L26" s="14"/>
      <c r="S26" s="12"/>
      <c r="T26" s="12"/>
      <c r="U26" s="12"/>
      <c r="V26" s="12"/>
      <c r="W26" s="12"/>
      <c r="X26" s="12"/>
      <c r="Y26" s="12"/>
      <c r="Z26" s="12"/>
      <c r="AA26" s="12"/>
      <c r="AB26" s="12"/>
      <c r="AC26" s="12"/>
      <c r="AD26" s="12"/>
      <c r="AE26" s="12"/>
    </row>
    <row r="27" spans="1:31" s="22" customFormat="1" ht="16.5" customHeight="1">
      <c r="A27" s="19"/>
      <c r="B27" s="20"/>
      <c r="C27" s="19"/>
      <c r="D27" s="19"/>
      <c r="E27" s="260" t="s">
        <v>1</v>
      </c>
      <c r="F27" s="260"/>
      <c r="G27" s="260"/>
      <c r="H27" s="260"/>
      <c r="I27" s="19"/>
      <c r="J27" s="19"/>
      <c r="K27" s="19"/>
      <c r="L27" s="21"/>
      <c r="S27" s="19"/>
      <c r="T27" s="19"/>
      <c r="U27" s="19"/>
      <c r="V27" s="19"/>
      <c r="W27" s="19"/>
      <c r="X27" s="19"/>
      <c r="Y27" s="19"/>
      <c r="Z27" s="19"/>
      <c r="AA27" s="19"/>
      <c r="AB27" s="19"/>
      <c r="AC27" s="19"/>
      <c r="AD27" s="19"/>
      <c r="AE27" s="19"/>
    </row>
    <row r="28" spans="1:31" s="15" customFormat="1" ht="6.95" customHeight="1">
      <c r="A28" s="12"/>
      <c r="B28" s="13"/>
      <c r="C28" s="12"/>
      <c r="D28" s="12"/>
      <c r="E28" s="12"/>
      <c r="F28" s="12"/>
      <c r="G28" s="12"/>
      <c r="H28" s="12"/>
      <c r="I28" s="12"/>
      <c r="J28" s="12"/>
      <c r="K28" s="12"/>
      <c r="L28" s="14"/>
      <c r="S28" s="12"/>
      <c r="T28" s="12"/>
      <c r="U28" s="12"/>
      <c r="V28" s="12"/>
      <c r="W28" s="12"/>
      <c r="X28" s="12"/>
      <c r="Y28" s="12"/>
      <c r="Z28" s="12"/>
      <c r="AA28" s="12"/>
      <c r="AB28" s="12"/>
      <c r="AC28" s="12"/>
      <c r="AD28" s="12"/>
      <c r="AE28" s="12"/>
    </row>
    <row r="29" spans="1:31" s="15" customFormat="1" ht="6.95" customHeight="1">
      <c r="A29" s="12"/>
      <c r="B29" s="13"/>
      <c r="C29" s="12"/>
      <c r="D29" s="23"/>
      <c r="E29" s="23"/>
      <c r="F29" s="23"/>
      <c r="G29" s="23"/>
      <c r="H29" s="23"/>
      <c r="I29" s="23"/>
      <c r="J29" s="23"/>
      <c r="K29" s="23"/>
      <c r="L29" s="14"/>
      <c r="S29" s="12"/>
      <c r="T29" s="12"/>
      <c r="U29" s="12"/>
      <c r="V29" s="12"/>
      <c r="W29" s="12"/>
      <c r="X29" s="12"/>
      <c r="Y29" s="12"/>
      <c r="Z29" s="12"/>
      <c r="AA29" s="12"/>
      <c r="AB29" s="12"/>
      <c r="AC29" s="12"/>
      <c r="AD29" s="12"/>
      <c r="AE29" s="12"/>
    </row>
    <row r="30" spans="1:31" s="15" customFormat="1" ht="25.5" customHeight="1">
      <c r="A30" s="12"/>
      <c r="B30" s="13"/>
      <c r="C30" s="12"/>
      <c r="D30" s="24" t="s">
        <v>32</v>
      </c>
      <c r="E30" s="12"/>
      <c r="F30" s="12"/>
      <c r="G30" s="12"/>
      <c r="H30" s="12"/>
      <c r="I30" s="12"/>
      <c r="J30" s="25">
        <f>ROUND(J122,2)</f>
        <v>0</v>
      </c>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14.45" customHeight="1">
      <c r="A32" s="12"/>
      <c r="B32" s="13"/>
      <c r="C32" s="12"/>
      <c r="D32" s="12"/>
      <c r="E32" s="12"/>
      <c r="F32" s="26" t="s">
        <v>34</v>
      </c>
      <c r="G32" s="12"/>
      <c r="H32" s="12"/>
      <c r="I32" s="26" t="s">
        <v>33</v>
      </c>
      <c r="J32" s="26" t="s">
        <v>35</v>
      </c>
      <c r="K32" s="12"/>
      <c r="L32" s="14"/>
      <c r="S32" s="12"/>
      <c r="T32" s="12"/>
      <c r="U32" s="12"/>
      <c r="V32" s="12"/>
      <c r="W32" s="12"/>
      <c r="X32" s="12"/>
      <c r="Y32" s="12"/>
      <c r="Z32" s="12"/>
      <c r="AA32" s="12"/>
      <c r="AB32" s="12"/>
      <c r="AC32" s="12"/>
      <c r="AD32" s="12"/>
      <c r="AE32" s="12"/>
    </row>
    <row r="33" spans="1:31" s="15" customFormat="1" ht="14.45" customHeight="1">
      <c r="A33" s="12"/>
      <c r="B33" s="13"/>
      <c r="C33" s="12"/>
      <c r="D33" s="27" t="s">
        <v>36</v>
      </c>
      <c r="E33" s="11" t="s">
        <v>37</v>
      </c>
      <c r="F33" s="28">
        <f>ROUND((SUM(BE122:BE179)),2)</f>
        <v>0</v>
      </c>
      <c r="G33" s="12"/>
      <c r="H33" s="12"/>
      <c r="I33" s="29">
        <v>0.21</v>
      </c>
      <c r="J33" s="28">
        <f>ROUND(((SUM(BE122:BE179))*I33),2)</f>
        <v>0</v>
      </c>
      <c r="K33" s="12"/>
      <c r="L33" s="14"/>
      <c r="S33" s="12"/>
      <c r="T33" s="12"/>
      <c r="U33" s="12"/>
      <c r="V33" s="12"/>
      <c r="W33" s="12"/>
      <c r="X33" s="12"/>
      <c r="Y33" s="12"/>
      <c r="Z33" s="12"/>
      <c r="AA33" s="12"/>
      <c r="AB33" s="12"/>
      <c r="AC33" s="12"/>
      <c r="AD33" s="12"/>
      <c r="AE33" s="12"/>
    </row>
    <row r="34" spans="1:31" s="15" customFormat="1" ht="14.45" customHeight="1">
      <c r="A34" s="12"/>
      <c r="B34" s="13"/>
      <c r="C34" s="12"/>
      <c r="D34" s="12"/>
      <c r="E34" s="11" t="s">
        <v>38</v>
      </c>
      <c r="F34" s="28">
        <f>ROUND((SUM(BF122:BF179)),2)</f>
        <v>0</v>
      </c>
      <c r="G34" s="12"/>
      <c r="H34" s="12"/>
      <c r="I34" s="29">
        <v>0.15</v>
      </c>
      <c r="J34" s="28">
        <f>ROUND(((SUM(BF122:BF179))*I34),2)</f>
        <v>0</v>
      </c>
      <c r="K34" s="12"/>
      <c r="L34" s="14"/>
      <c r="S34" s="12"/>
      <c r="T34" s="12"/>
      <c r="U34" s="12"/>
      <c r="V34" s="12"/>
      <c r="W34" s="12"/>
      <c r="X34" s="12"/>
      <c r="Y34" s="12"/>
      <c r="Z34" s="12"/>
      <c r="AA34" s="12"/>
      <c r="AB34" s="12"/>
      <c r="AC34" s="12"/>
      <c r="AD34" s="12"/>
      <c r="AE34" s="12"/>
    </row>
    <row r="35" spans="1:31" s="15" customFormat="1" ht="14.45" customHeight="1" hidden="1">
      <c r="A35" s="12"/>
      <c r="B35" s="13"/>
      <c r="C35" s="12"/>
      <c r="D35" s="12"/>
      <c r="E35" s="11" t="s">
        <v>39</v>
      </c>
      <c r="F35" s="28">
        <f>ROUND((SUM(BG122:BG179)),2)</f>
        <v>0</v>
      </c>
      <c r="G35" s="12"/>
      <c r="H35" s="12"/>
      <c r="I35" s="29">
        <v>0.21</v>
      </c>
      <c r="J35" s="28">
        <f>0</f>
        <v>0</v>
      </c>
      <c r="K35" s="12"/>
      <c r="L35" s="14"/>
      <c r="S35" s="12"/>
      <c r="T35" s="12"/>
      <c r="U35" s="12"/>
      <c r="V35" s="12"/>
      <c r="W35" s="12"/>
      <c r="X35" s="12"/>
      <c r="Y35" s="12"/>
      <c r="Z35" s="12"/>
      <c r="AA35" s="12"/>
      <c r="AB35" s="12"/>
      <c r="AC35" s="12"/>
      <c r="AD35" s="12"/>
      <c r="AE35" s="12"/>
    </row>
    <row r="36" spans="1:31" s="15" customFormat="1" ht="14.45" customHeight="1" hidden="1">
      <c r="A36" s="12"/>
      <c r="B36" s="13"/>
      <c r="C36" s="12"/>
      <c r="D36" s="12"/>
      <c r="E36" s="11" t="s">
        <v>40</v>
      </c>
      <c r="F36" s="28">
        <f>ROUND((SUM(BH122:BH179)),2)</f>
        <v>0</v>
      </c>
      <c r="G36" s="12"/>
      <c r="H36" s="12"/>
      <c r="I36" s="29">
        <v>0.15</v>
      </c>
      <c r="J36" s="28">
        <f>0</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41</v>
      </c>
      <c r="F37" s="28">
        <f>ROUND((SUM(BI122:BI179)),2)</f>
        <v>0</v>
      </c>
      <c r="G37" s="12"/>
      <c r="H37" s="12"/>
      <c r="I37" s="29">
        <v>0</v>
      </c>
      <c r="J37" s="28">
        <f>0</f>
        <v>0</v>
      </c>
      <c r="K37" s="12"/>
      <c r="L37" s="14"/>
      <c r="S37" s="12"/>
      <c r="T37" s="12"/>
      <c r="U37" s="12"/>
      <c r="V37" s="12"/>
      <c r="W37" s="12"/>
      <c r="X37" s="12"/>
      <c r="Y37" s="12"/>
      <c r="Z37" s="12"/>
      <c r="AA37" s="12"/>
      <c r="AB37" s="12"/>
      <c r="AC37" s="12"/>
      <c r="AD37" s="12"/>
      <c r="AE37" s="12"/>
    </row>
    <row r="38" spans="1:31" s="15" customFormat="1" ht="6.95" customHeight="1">
      <c r="A38" s="12"/>
      <c r="B38" s="13"/>
      <c r="C38" s="12"/>
      <c r="D38" s="12"/>
      <c r="E38" s="12"/>
      <c r="F38" s="12"/>
      <c r="G38" s="12"/>
      <c r="H38" s="12"/>
      <c r="I38" s="12"/>
      <c r="J38" s="12"/>
      <c r="K38" s="12"/>
      <c r="L38" s="14"/>
      <c r="S38" s="12"/>
      <c r="T38" s="12"/>
      <c r="U38" s="12"/>
      <c r="V38" s="12"/>
      <c r="W38" s="12"/>
      <c r="X38" s="12"/>
      <c r="Y38" s="12"/>
      <c r="Z38" s="12"/>
      <c r="AA38" s="12"/>
      <c r="AB38" s="12"/>
      <c r="AC38" s="12"/>
      <c r="AD38" s="12"/>
      <c r="AE38" s="12"/>
    </row>
    <row r="39" spans="1:31" s="15" customFormat="1" ht="25.5" customHeight="1">
      <c r="A39" s="12"/>
      <c r="B39" s="13"/>
      <c r="C39" s="30"/>
      <c r="D39" s="31" t="s">
        <v>42</v>
      </c>
      <c r="E39" s="32"/>
      <c r="F39" s="32"/>
      <c r="G39" s="33" t="s">
        <v>43</v>
      </c>
      <c r="H39" s="34" t="s">
        <v>44</v>
      </c>
      <c r="I39" s="32"/>
      <c r="J39" s="35">
        <f>SUM(J30:J37)</f>
        <v>0</v>
      </c>
      <c r="K39" s="36"/>
      <c r="L39" s="14"/>
      <c r="S39" s="12"/>
      <c r="T39" s="12"/>
      <c r="U39" s="12"/>
      <c r="V39" s="12"/>
      <c r="W39" s="12"/>
      <c r="X39" s="12"/>
      <c r="Y39" s="12"/>
      <c r="Z39" s="12"/>
      <c r="AA39" s="12"/>
      <c r="AB39" s="12"/>
      <c r="AC39" s="12"/>
      <c r="AD39" s="12"/>
      <c r="AE39" s="12"/>
    </row>
    <row r="40" spans="1:31" s="15" customFormat="1" ht="14.4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2:12" ht="14.45" customHeight="1">
      <c r="B41" s="8"/>
      <c r="L41" s="8"/>
    </row>
    <row r="42" spans="2:12" ht="14.45" customHeight="1">
      <c r="B42" s="8"/>
      <c r="L42" s="8"/>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1:31" s="15" customFormat="1" ht="12" customHeight="1">
      <c r="A86" s="12"/>
      <c r="B86" s="13"/>
      <c r="C86" s="11" t="s">
        <v>133</v>
      </c>
      <c r="D86" s="12"/>
      <c r="E86" s="12"/>
      <c r="F86" s="12"/>
      <c r="G86" s="12"/>
      <c r="H86" s="12"/>
      <c r="I86" s="12"/>
      <c r="J86" s="12"/>
      <c r="K86" s="12"/>
      <c r="L86" s="14"/>
      <c r="S86" s="12"/>
      <c r="T86" s="12"/>
      <c r="U86" s="12"/>
      <c r="V86" s="12"/>
      <c r="W86" s="12"/>
      <c r="X86" s="12"/>
      <c r="Y86" s="12"/>
      <c r="Z86" s="12"/>
      <c r="AA86" s="12"/>
      <c r="AB86" s="12"/>
      <c r="AC86" s="12"/>
      <c r="AD86" s="12"/>
      <c r="AE86" s="12"/>
    </row>
    <row r="87" spans="1:31" s="15" customFormat="1" ht="16.5" customHeight="1">
      <c r="A87" s="12"/>
      <c r="B87" s="13"/>
      <c r="C87" s="12"/>
      <c r="D87" s="12"/>
      <c r="E87" s="243" t="str">
        <f>E9</f>
        <v>7 - Měření a regulace</v>
      </c>
      <c r="F87" s="283"/>
      <c r="G87" s="283"/>
      <c r="H87" s="283"/>
      <c r="I87" s="12"/>
      <c r="J87" s="12"/>
      <c r="K87" s="12"/>
      <c r="L87" s="14"/>
      <c r="S87" s="12"/>
      <c r="T87" s="12"/>
      <c r="U87" s="12"/>
      <c r="V87" s="12"/>
      <c r="W87" s="12"/>
      <c r="X87" s="12"/>
      <c r="Y87" s="12"/>
      <c r="Z87" s="12"/>
      <c r="AA87" s="12"/>
      <c r="AB87" s="12"/>
      <c r="AC87" s="12"/>
      <c r="AD87" s="12"/>
      <c r="AE87" s="12"/>
    </row>
    <row r="88" spans="1:31" s="15" customFormat="1" ht="6.95" customHeight="1">
      <c r="A88" s="12"/>
      <c r="B88" s="13"/>
      <c r="C88" s="12"/>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2" customHeight="1">
      <c r="A89" s="12"/>
      <c r="B89" s="13"/>
      <c r="C89" s="11" t="s">
        <v>20</v>
      </c>
      <c r="D89" s="12"/>
      <c r="E89" s="12"/>
      <c r="F89" s="16" t="str">
        <f>F12</f>
        <v xml:space="preserve"> </v>
      </c>
      <c r="G89" s="12"/>
      <c r="H89" s="12"/>
      <c r="I89" s="11" t="s">
        <v>22</v>
      </c>
      <c r="J89" s="17">
        <f>IF(J12="","",J12)</f>
        <v>44663</v>
      </c>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5.2" customHeight="1">
      <c r="A91" s="12"/>
      <c r="B91" s="13"/>
      <c r="C91" s="11" t="s">
        <v>23</v>
      </c>
      <c r="D91" s="12"/>
      <c r="E91" s="12"/>
      <c r="F91" s="16" t="str">
        <f>E15</f>
        <v xml:space="preserve"> </v>
      </c>
      <c r="G91" s="12"/>
      <c r="H91" s="12"/>
      <c r="I91" s="11" t="s">
        <v>28</v>
      </c>
      <c r="J91" s="48" t="str">
        <f>E21</f>
        <v xml:space="preserve"> </v>
      </c>
      <c r="K91" s="12"/>
      <c r="L91" s="14"/>
      <c r="S91" s="12"/>
      <c r="T91" s="12"/>
      <c r="U91" s="12"/>
      <c r="V91" s="12"/>
      <c r="W91" s="12"/>
      <c r="X91" s="12"/>
      <c r="Y91" s="12"/>
      <c r="Z91" s="12"/>
      <c r="AA91" s="12"/>
      <c r="AB91" s="12"/>
      <c r="AC91" s="12"/>
      <c r="AD91" s="12"/>
      <c r="AE91" s="12"/>
    </row>
    <row r="92" spans="1:31" s="15" customFormat="1" ht="15.2" customHeight="1">
      <c r="A92" s="12"/>
      <c r="B92" s="13"/>
      <c r="C92" s="11" t="s">
        <v>26</v>
      </c>
      <c r="D92" s="12"/>
      <c r="E92" s="12"/>
      <c r="F92" s="16" t="str">
        <f>IF(E18="","",E18)</f>
        <v>Vyplň údaj</v>
      </c>
      <c r="G92" s="12"/>
      <c r="H92" s="12"/>
      <c r="I92" s="11" t="s">
        <v>30</v>
      </c>
      <c r="J92" s="48" t="str">
        <f>E24</f>
        <v xml:space="preserve"> </v>
      </c>
      <c r="K92" s="12"/>
      <c r="L92" s="14"/>
      <c r="S92" s="12"/>
      <c r="T92" s="12"/>
      <c r="U92" s="12"/>
      <c r="V92" s="12"/>
      <c r="W92" s="12"/>
      <c r="X92" s="12"/>
      <c r="Y92" s="12"/>
      <c r="Z92" s="12"/>
      <c r="AA92" s="12"/>
      <c r="AB92" s="12"/>
      <c r="AC92" s="12"/>
      <c r="AD92" s="12"/>
      <c r="AE92" s="12"/>
    </row>
    <row r="93" spans="1:31" s="15" customFormat="1" ht="10.35" customHeight="1">
      <c r="A93" s="12"/>
      <c r="B93" s="13"/>
      <c r="C93" s="12"/>
      <c r="D93" s="12"/>
      <c r="E93" s="12"/>
      <c r="F93" s="12"/>
      <c r="G93" s="12"/>
      <c r="H93" s="12"/>
      <c r="I93" s="12"/>
      <c r="J93" s="12"/>
      <c r="K93" s="12"/>
      <c r="L93" s="14"/>
      <c r="S93" s="12"/>
      <c r="T93" s="12"/>
      <c r="U93" s="12"/>
      <c r="V93" s="12"/>
      <c r="W93" s="12"/>
      <c r="X93" s="12"/>
      <c r="Y93" s="12"/>
      <c r="Z93" s="12"/>
      <c r="AA93" s="12"/>
      <c r="AB93" s="12"/>
      <c r="AC93" s="12"/>
      <c r="AD93" s="12"/>
      <c r="AE93" s="12"/>
    </row>
    <row r="94" spans="1:31" s="15" customFormat="1" ht="29.25" customHeight="1">
      <c r="A94" s="12"/>
      <c r="B94" s="13"/>
      <c r="C94" s="49" t="s">
        <v>136</v>
      </c>
      <c r="D94" s="30"/>
      <c r="E94" s="30"/>
      <c r="F94" s="30"/>
      <c r="G94" s="30"/>
      <c r="H94" s="30"/>
      <c r="I94" s="30"/>
      <c r="J94" s="50" t="s">
        <v>137</v>
      </c>
      <c r="K94" s="30"/>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47" s="15" customFormat="1" ht="22.7" customHeight="1">
      <c r="A96" s="12"/>
      <c r="B96" s="13"/>
      <c r="C96" s="51" t="s">
        <v>138</v>
      </c>
      <c r="D96" s="12"/>
      <c r="E96" s="12"/>
      <c r="F96" s="12"/>
      <c r="G96" s="12"/>
      <c r="H96" s="12"/>
      <c r="I96" s="12"/>
      <c r="J96" s="25">
        <f>J122</f>
        <v>0</v>
      </c>
      <c r="K96" s="12"/>
      <c r="L96" s="14"/>
      <c r="S96" s="12"/>
      <c r="T96" s="12"/>
      <c r="U96" s="12"/>
      <c r="V96" s="12"/>
      <c r="W96" s="12"/>
      <c r="X96" s="12"/>
      <c r="Y96" s="12"/>
      <c r="Z96" s="12"/>
      <c r="AA96" s="12"/>
      <c r="AB96" s="12"/>
      <c r="AC96" s="12"/>
      <c r="AD96" s="12"/>
      <c r="AE96" s="12"/>
      <c r="AU96" s="5" t="s">
        <v>139</v>
      </c>
    </row>
    <row r="97" spans="2:12" s="52" customFormat="1" ht="24.95" customHeight="1">
      <c r="B97" s="53"/>
      <c r="D97" s="54" t="s">
        <v>2338</v>
      </c>
      <c r="E97" s="55"/>
      <c r="F97" s="55"/>
      <c r="G97" s="55"/>
      <c r="H97" s="55"/>
      <c r="I97" s="55"/>
      <c r="J97" s="56">
        <f>J123</f>
        <v>0</v>
      </c>
      <c r="L97" s="53"/>
    </row>
    <row r="98" spans="2:12" s="52" customFormat="1" ht="24.95" customHeight="1">
      <c r="B98" s="53"/>
      <c r="D98" s="54" t="s">
        <v>2339</v>
      </c>
      <c r="E98" s="55"/>
      <c r="F98" s="55"/>
      <c r="G98" s="55"/>
      <c r="H98" s="55"/>
      <c r="I98" s="55"/>
      <c r="J98" s="56">
        <f>J129</f>
        <v>0</v>
      </c>
      <c r="L98" s="53"/>
    </row>
    <row r="99" spans="2:12" s="52" customFormat="1" ht="24.95" customHeight="1">
      <c r="B99" s="53"/>
      <c r="D99" s="54" t="s">
        <v>2340</v>
      </c>
      <c r="E99" s="55"/>
      <c r="F99" s="55"/>
      <c r="G99" s="55"/>
      <c r="H99" s="55"/>
      <c r="I99" s="55"/>
      <c r="J99" s="56">
        <f>J141</f>
        <v>0</v>
      </c>
      <c r="L99" s="53"/>
    </row>
    <row r="100" spans="2:12" s="52" customFormat="1" ht="24.95" customHeight="1">
      <c r="B100" s="53"/>
      <c r="D100" s="54" t="s">
        <v>2341</v>
      </c>
      <c r="E100" s="55"/>
      <c r="F100" s="55"/>
      <c r="G100" s="55"/>
      <c r="H100" s="55"/>
      <c r="I100" s="55"/>
      <c r="J100" s="56">
        <f>J148</f>
        <v>0</v>
      </c>
      <c r="L100" s="53"/>
    </row>
    <row r="101" spans="2:12" s="52" customFormat="1" ht="24.95" customHeight="1">
      <c r="B101" s="53"/>
      <c r="D101" s="54" t="s">
        <v>2342</v>
      </c>
      <c r="E101" s="55"/>
      <c r="F101" s="55"/>
      <c r="G101" s="55"/>
      <c r="H101" s="55"/>
      <c r="I101" s="55"/>
      <c r="J101" s="56">
        <f>J151</f>
        <v>0</v>
      </c>
      <c r="L101" s="53"/>
    </row>
    <row r="102" spans="2:12" s="52" customFormat="1" ht="24.95" customHeight="1">
      <c r="B102" s="53"/>
      <c r="D102" s="54" t="s">
        <v>2343</v>
      </c>
      <c r="E102" s="55"/>
      <c r="F102" s="55"/>
      <c r="G102" s="55"/>
      <c r="H102" s="55"/>
      <c r="I102" s="55"/>
      <c r="J102" s="56">
        <f>J171</f>
        <v>0</v>
      </c>
      <c r="L102" s="53"/>
    </row>
    <row r="103" spans="1:31" s="15" customFormat="1" ht="21.75" customHeight="1">
      <c r="A103" s="12"/>
      <c r="B103" s="13"/>
      <c r="C103" s="12"/>
      <c r="D103" s="12"/>
      <c r="E103" s="12"/>
      <c r="F103" s="12"/>
      <c r="G103" s="12"/>
      <c r="H103" s="12"/>
      <c r="I103" s="12"/>
      <c r="J103" s="12"/>
      <c r="K103" s="12"/>
      <c r="L103" s="14"/>
      <c r="S103" s="12"/>
      <c r="T103" s="12"/>
      <c r="U103" s="12"/>
      <c r="V103" s="12"/>
      <c r="W103" s="12"/>
      <c r="X103" s="12"/>
      <c r="Y103" s="12"/>
      <c r="Z103" s="12"/>
      <c r="AA103" s="12"/>
      <c r="AB103" s="12"/>
      <c r="AC103" s="12"/>
      <c r="AD103" s="12"/>
      <c r="AE103" s="12"/>
    </row>
    <row r="104" spans="1:31" s="15" customFormat="1" ht="6.95" customHeight="1">
      <c r="A104" s="12"/>
      <c r="B104" s="44"/>
      <c r="C104" s="45"/>
      <c r="D104" s="45"/>
      <c r="E104" s="45"/>
      <c r="F104" s="45"/>
      <c r="G104" s="45"/>
      <c r="H104" s="45"/>
      <c r="I104" s="45"/>
      <c r="J104" s="45"/>
      <c r="K104" s="45"/>
      <c r="L104" s="14"/>
      <c r="S104" s="12"/>
      <c r="T104" s="12"/>
      <c r="U104" s="12"/>
      <c r="V104" s="12"/>
      <c r="W104" s="12"/>
      <c r="X104" s="12"/>
      <c r="Y104" s="12"/>
      <c r="Z104" s="12"/>
      <c r="AA104" s="12"/>
      <c r="AB104" s="12"/>
      <c r="AC104" s="12"/>
      <c r="AD104" s="12"/>
      <c r="AE104" s="12"/>
    </row>
    <row r="108" spans="1:31" s="15" customFormat="1" ht="6.95" customHeight="1">
      <c r="A108" s="12"/>
      <c r="B108" s="46"/>
      <c r="C108" s="47"/>
      <c r="D108" s="47"/>
      <c r="E108" s="47"/>
      <c r="F108" s="47"/>
      <c r="G108" s="47"/>
      <c r="H108" s="47"/>
      <c r="I108" s="47"/>
      <c r="J108" s="47"/>
      <c r="K108" s="47"/>
      <c r="L108" s="14"/>
      <c r="S108" s="12"/>
      <c r="T108" s="12"/>
      <c r="U108" s="12"/>
      <c r="V108" s="12"/>
      <c r="W108" s="12"/>
      <c r="X108" s="12"/>
      <c r="Y108" s="12"/>
      <c r="Z108" s="12"/>
      <c r="AA108" s="12"/>
      <c r="AB108" s="12"/>
      <c r="AC108" s="12"/>
      <c r="AD108" s="12"/>
      <c r="AE108" s="12"/>
    </row>
    <row r="109" spans="1:31" s="15" customFormat="1" ht="24.95" customHeight="1">
      <c r="A109" s="12"/>
      <c r="B109" s="13"/>
      <c r="C109" s="9" t="s">
        <v>161</v>
      </c>
      <c r="D109" s="12"/>
      <c r="E109" s="12"/>
      <c r="F109" s="12"/>
      <c r="G109" s="12"/>
      <c r="H109" s="12"/>
      <c r="I109" s="12"/>
      <c r="J109" s="12"/>
      <c r="K109" s="12"/>
      <c r="L109" s="14"/>
      <c r="S109" s="12"/>
      <c r="T109" s="12"/>
      <c r="U109" s="12"/>
      <c r="V109" s="12"/>
      <c r="W109" s="12"/>
      <c r="X109" s="12"/>
      <c r="Y109" s="12"/>
      <c r="Z109" s="12"/>
      <c r="AA109" s="12"/>
      <c r="AB109" s="12"/>
      <c r="AC109" s="12"/>
      <c r="AD109" s="12"/>
      <c r="AE109" s="12"/>
    </row>
    <row r="110" spans="1:31" s="15" customFormat="1" ht="6.95" customHeight="1">
      <c r="A110" s="12"/>
      <c r="B110" s="13"/>
      <c r="C110" s="12"/>
      <c r="D110" s="12"/>
      <c r="E110" s="12"/>
      <c r="F110" s="12"/>
      <c r="G110" s="12"/>
      <c r="H110" s="12"/>
      <c r="I110" s="12"/>
      <c r="J110" s="12"/>
      <c r="K110" s="12"/>
      <c r="L110" s="14"/>
      <c r="S110" s="12"/>
      <c r="T110" s="12"/>
      <c r="U110" s="12"/>
      <c r="V110" s="12"/>
      <c r="W110" s="12"/>
      <c r="X110" s="12"/>
      <c r="Y110" s="12"/>
      <c r="Z110" s="12"/>
      <c r="AA110" s="12"/>
      <c r="AB110" s="12"/>
      <c r="AC110" s="12"/>
      <c r="AD110" s="12"/>
      <c r="AE110" s="12"/>
    </row>
    <row r="111" spans="1:31" s="15" customFormat="1" ht="12" customHeight="1">
      <c r="A111" s="12"/>
      <c r="B111" s="13"/>
      <c r="C111" s="11" t="s">
        <v>16</v>
      </c>
      <c r="D111" s="12"/>
      <c r="E111" s="12"/>
      <c r="F111" s="12"/>
      <c r="G111" s="12"/>
      <c r="H111" s="12"/>
      <c r="I111" s="12"/>
      <c r="J111" s="12"/>
      <c r="K111" s="12"/>
      <c r="L111" s="14"/>
      <c r="S111" s="12"/>
      <c r="T111" s="12"/>
      <c r="U111" s="12"/>
      <c r="V111" s="12"/>
      <c r="W111" s="12"/>
      <c r="X111" s="12"/>
      <c r="Y111" s="12"/>
      <c r="Z111" s="12"/>
      <c r="AA111" s="12"/>
      <c r="AB111" s="12"/>
      <c r="AC111" s="12"/>
      <c r="AD111" s="12"/>
      <c r="AE111" s="12"/>
    </row>
    <row r="112" spans="1:31" s="15" customFormat="1" ht="16.5" customHeight="1">
      <c r="A112" s="12"/>
      <c r="B112" s="13"/>
      <c r="C112" s="12"/>
      <c r="D112" s="12"/>
      <c r="E112" s="284" t="str">
        <f>E7</f>
        <v>Soupis prací</v>
      </c>
      <c r="F112" s="285"/>
      <c r="G112" s="285"/>
      <c r="H112" s="285"/>
      <c r="I112" s="12"/>
      <c r="J112" s="12"/>
      <c r="K112" s="12"/>
      <c r="L112" s="14"/>
      <c r="S112" s="12"/>
      <c r="T112" s="12"/>
      <c r="U112" s="12"/>
      <c r="V112" s="12"/>
      <c r="W112" s="12"/>
      <c r="X112" s="12"/>
      <c r="Y112" s="12"/>
      <c r="Z112" s="12"/>
      <c r="AA112" s="12"/>
      <c r="AB112" s="12"/>
      <c r="AC112" s="12"/>
      <c r="AD112" s="12"/>
      <c r="AE112" s="12"/>
    </row>
    <row r="113" spans="1:31" s="15" customFormat="1" ht="12" customHeight="1">
      <c r="A113" s="12"/>
      <c r="B113" s="13"/>
      <c r="C113" s="11" t="s">
        <v>133</v>
      </c>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16.5" customHeight="1">
      <c r="A114" s="12"/>
      <c r="B114" s="13"/>
      <c r="C114" s="12"/>
      <c r="D114" s="12"/>
      <c r="E114" s="243" t="str">
        <f>E9</f>
        <v>7 - Měření a regulace</v>
      </c>
      <c r="F114" s="283"/>
      <c r="G114" s="283"/>
      <c r="H114" s="283"/>
      <c r="I114" s="12"/>
      <c r="J114" s="12"/>
      <c r="K114" s="12"/>
      <c r="L114" s="14"/>
      <c r="S114" s="12"/>
      <c r="T114" s="12"/>
      <c r="U114" s="12"/>
      <c r="V114" s="12"/>
      <c r="W114" s="12"/>
      <c r="X114" s="12"/>
      <c r="Y114" s="12"/>
      <c r="Z114" s="12"/>
      <c r="AA114" s="12"/>
      <c r="AB114" s="12"/>
      <c r="AC114" s="12"/>
      <c r="AD114" s="12"/>
      <c r="AE114" s="12"/>
    </row>
    <row r="115" spans="1:31" s="15" customFormat="1" ht="6.95" customHeight="1">
      <c r="A115" s="12"/>
      <c r="B115" s="13"/>
      <c r="C115" s="12"/>
      <c r="D115" s="12"/>
      <c r="E115" s="12"/>
      <c r="F115" s="12"/>
      <c r="G115" s="12"/>
      <c r="H115" s="12"/>
      <c r="I115" s="12"/>
      <c r="J115" s="12"/>
      <c r="K115" s="12"/>
      <c r="L115" s="14"/>
      <c r="S115" s="12"/>
      <c r="T115" s="12"/>
      <c r="U115" s="12"/>
      <c r="V115" s="12"/>
      <c r="W115" s="12"/>
      <c r="X115" s="12"/>
      <c r="Y115" s="12"/>
      <c r="Z115" s="12"/>
      <c r="AA115" s="12"/>
      <c r="AB115" s="12"/>
      <c r="AC115" s="12"/>
      <c r="AD115" s="12"/>
      <c r="AE115" s="12"/>
    </row>
    <row r="116" spans="1:31" s="15" customFormat="1" ht="12" customHeight="1">
      <c r="A116" s="12"/>
      <c r="B116" s="13"/>
      <c r="C116" s="11" t="s">
        <v>20</v>
      </c>
      <c r="D116" s="12"/>
      <c r="E116" s="12"/>
      <c r="F116" s="16" t="str">
        <f>F12</f>
        <v xml:space="preserve"> </v>
      </c>
      <c r="G116" s="12"/>
      <c r="H116" s="12"/>
      <c r="I116" s="11" t="s">
        <v>22</v>
      </c>
      <c r="J116" s="17">
        <f>IF(J12="","",J12)</f>
        <v>44663</v>
      </c>
      <c r="K116" s="12"/>
      <c r="L116" s="14"/>
      <c r="S116" s="12"/>
      <c r="T116" s="12"/>
      <c r="U116" s="12"/>
      <c r="V116" s="12"/>
      <c r="W116" s="12"/>
      <c r="X116" s="12"/>
      <c r="Y116" s="12"/>
      <c r="Z116" s="12"/>
      <c r="AA116" s="12"/>
      <c r="AB116" s="12"/>
      <c r="AC116" s="12"/>
      <c r="AD116" s="12"/>
      <c r="AE116" s="12"/>
    </row>
    <row r="117" spans="1:31" s="15" customFormat="1" ht="6.95" customHeight="1">
      <c r="A117" s="12"/>
      <c r="B117" s="13"/>
      <c r="C117" s="12"/>
      <c r="D117" s="12"/>
      <c r="E117" s="12"/>
      <c r="F117" s="12"/>
      <c r="G117" s="12"/>
      <c r="H117" s="12"/>
      <c r="I117" s="12"/>
      <c r="J117" s="12"/>
      <c r="K117" s="12"/>
      <c r="L117" s="14"/>
      <c r="S117" s="12"/>
      <c r="T117" s="12"/>
      <c r="U117" s="12"/>
      <c r="V117" s="12"/>
      <c r="W117" s="12"/>
      <c r="X117" s="12"/>
      <c r="Y117" s="12"/>
      <c r="Z117" s="12"/>
      <c r="AA117" s="12"/>
      <c r="AB117" s="12"/>
      <c r="AC117" s="12"/>
      <c r="AD117" s="12"/>
      <c r="AE117" s="12"/>
    </row>
    <row r="118" spans="1:31" s="15" customFormat="1" ht="15.2" customHeight="1">
      <c r="A118" s="12"/>
      <c r="B118" s="13"/>
      <c r="C118" s="11" t="s">
        <v>23</v>
      </c>
      <c r="D118" s="12"/>
      <c r="E118" s="12"/>
      <c r="F118" s="16" t="str">
        <f>E15</f>
        <v xml:space="preserve"> </v>
      </c>
      <c r="G118" s="12"/>
      <c r="H118" s="12"/>
      <c r="I118" s="11" t="s">
        <v>28</v>
      </c>
      <c r="J118" s="48" t="str">
        <f>E21</f>
        <v xml:space="preserve"> </v>
      </c>
      <c r="K118" s="12"/>
      <c r="L118" s="14"/>
      <c r="S118" s="12"/>
      <c r="T118" s="12"/>
      <c r="U118" s="12"/>
      <c r="V118" s="12"/>
      <c r="W118" s="12"/>
      <c r="X118" s="12"/>
      <c r="Y118" s="12"/>
      <c r="Z118" s="12"/>
      <c r="AA118" s="12"/>
      <c r="AB118" s="12"/>
      <c r="AC118" s="12"/>
      <c r="AD118" s="12"/>
      <c r="AE118" s="12"/>
    </row>
    <row r="119" spans="1:31" s="15" customFormat="1" ht="15.2" customHeight="1">
      <c r="A119" s="12"/>
      <c r="B119" s="13"/>
      <c r="C119" s="11" t="s">
        <v>26</v>
      </c>
      <c r="D119" s="12"/>
      <c r="E119" s="12"/>
      <c r="F119" s="16" t="str">
        <f>IF(E18="","",E18)</f>
        <v>Vyplň údaj</v>
      </c>
      <c r="G119" s="12"/>
      <c r="H119" s="12"/>
      <c r="I119" s="11" t="s">
        <v>30</v>
      </c>
      <c r="J119" s="48" t="str">
        <f>E24</f>
        <v xml:space="preserve"> </v>
      </c>
      <c r="K119" s="12"/>
      <c r="L119" s="14"/>
      <c r="S119" s="12"/>
      <c r="T119" s="12"/>
      <c r="U119" s="12"/>
      <c r="V119" s="12"/>
      <c r="W119" s="12"/>
      <c r="X119" s="12"/>
      <c r="Y119" s="12"/>
      <c r="Z119" s="12"/>
      <c r="AA119" s="12"/>
      <c r="AB119" s="12"/>
      <c r="AC119" s="12"/>
      <c r="AD119" s="12"/>
      <c r="AE119" s="12"/>
    </row>
    <row r="120" spans="1:31" s="15" customFormat="1" ht="10.35" customHeight="1">
      <c r="A120" s="12"/>
      <c r="B120" s="13"/>
      <c r="C120" s="12"/>
      <c r="D120" s="12"/>
      <c r="E120" s="12"/>
      <c r="F120" s="12"/>
      <c r="G120" s="12"/>
      <c r="H120" s="12"/>
      <c r="I120" s="12"/>
      <c r="J120" s="12"/>
      <c r="K120" s="12"/>
      <c r="L120" s="14"/>
      <c r="S120" s="12"/>
      <c r="T120" s="12"/>
      <c r="U120" s="12"/>
      <c r="V120" s="12"/>
      <c r="W120" s="12"/>
      <c r="X120" s="12"/>
      <c r="Y120" s="12"/>
      <c r="Z120" s="12"/>
      <c r="AA120" s="12"/>
      <c r="AB120" s="12"/>
      <c r="AC120" s="12"/>
      <c r="AD120" s="12"/>
      <c r="AE120" s="12"/>
    </row>
    <row r="121" spans="1:31" s="71" customFormat="1" ht="29.25" customHeight="1">
      <c r="A121" s="62"/>
      <c r="B121" s="63"/>
      <c r="C121" s="64" t="s">
        <v>162</v>
      </c>
      <c r="D121" s="65" t="s">
        <v>57</v>
      </c>
      <c r="E121" s="65" t="s">
        <v>53</v>
      </c>
      <c r="F121" s="65" t="s">
        <v>54</v>
      </c>
      <c r="G121" s="65" t="s">
        <v>163</v>
      </c>
      <c r="H121" s="65" t="s">
        <v>164</v>
      </c>
      <c r="I121" s="65" t="s">
        <v>165</v>
      </c>
      <c r="J121" s="65" t="s">
        <v>137</v>
      </c>
      <c r="K121" s="66" t="s">
        <v>166</v>
      </c>
      <c r="L121" s="67"/>
      <c r="M121" s="68" t="s">
        <v>1</v>
      </c>
      <c r="N121" s="69" t="s">
        <v>36</v>
      </c>
      <c r="O121" s="69" t="s">
        <v>167</v>
      </c>
      <c r="P121" s="69" t="s">
        <v>168</v>
      </c>
      <c r="Q121" s="69" t="s">
        <v>169</v>
      </c>
      <c r="R121" s="69" t="s">
        <v>170</v>
      </c>
      <c r="S121" s="69" t="s">
        <v>171</v>
      </c>
      <c r="T121" s="70" t="s">
        <v>172</v>
      </c>
      <c r="U121" s="62"/>
      <c r="V121" s="62"/>
      <c r="W121" s="62"/>
      <c r="X121" s="62"/>
      <c r="Y121" s="62"/>
      <c r="Z121" s="62"/>
      <c r="AA121" s="62"/>
      <c r="AB121" s="62"/>
      <c r="AC121" s="62"/>
      <c r="AD121" s="62"/>
      <c r="AE121" s="62"/>
    </row>
    <row r="122" spans="1:63" s="15" customFormat="1" ht="22.7" customHeight="1">
      <c r="A122" s="12"/>
      <c r="B122" s="13"/>
      <c r="C122" s="72" t="s">
        <v>173</v>
      </c>
      <c r="D122" s="12"/>
      <c r="E122" s="12"/>
      <c r="F122" s="12"/>
      <c r="G122" s="12"/>
      <c r="H122" s="12"/>
      <c r="I122" s="12"/>
      <c r="J122" s="73">
        <f>BK122</f>
        <v>0</v>
      </c>
      <c r="K122" s="12"/>
      <c r="L122" s="13"/>
      <c r="M122" s="74"/>
      <c r="N122" s="75"/>
      <c r="O122" s="23"/>
      <c r="P122" s="76">
        <f>P123+P129+P141+P148+P151+P171</f>
        <v>0</v>
      </c>
      <c r="Q122" s="23"/>
      <c r="R122" s="76">
        <f>R123+R129+R141+R148+R151+R171</f>
        <v>0</v>
      </c>
      <c r="S122" s="23"/>
      <c r="T122" s="77">
        <f>T123+T129+T141+T148+T151+T171</f>
        <v>0</v>
      </c>
      <c r="U122" s="12"/>
      <c r="V122" s="12"/>
      <c r="W122" s="12"/>
      <c r="X122" s="12"/>
      <c r="Y122" s="12"/>
      <c r="Z122" s="12"/>
      <c r="AA122" s="12"/>
      <c r="AB122" s="12"/>
      <c r="AC122" s="12"/>
      <c r="AD122" s="12"/>
      <c r="AE122" s="12"/>
      <c r="AT122" s="5" t="s">
        <v>71</v>
      </c>
      <c r="AU122" s="5" t="s">
        <v>139</v>
      </c>
      <c r="BK122" s="78">
        <f>BK123+BK129+BK141+BK148+BK151+BK171</f>
        <v>0</v>
      </c>
    </row>
    <row r="123" spans="2:63" s="79" customFormat="1" ht="26.1" customHeight="1">
      <c r="B123" s="80"/>
      <c r="D123" s="81" t="s">
        <v>71</v>
      </c>
      <c r="E123" s="82" t="s">
        <v>2109</v>
      </c>
      <c r="F123" s="82" t="s">
        <v>2344</v>
      </c>
      <c r="J123" s="83">
        <f>BK123</f>
        <v>0</v>
      </c>
      <c r="L123" s="80"/>
      <c r="M123" s="84"/>
      <c r="N123" s="85"/>
      <c r="O123" s="85"/>
      <c r="P123" s="86">
        <f>SUM(P124:P128)</f>
        <v>0</v>
      </c>
      <c r="Q123" s="85"/>
      <c r="R123" s="86">
        <f>SUM(R124:R128)</f>
        <v>0</v>
      </c>
      <c r="S123" s="85"/>
      <c r="T123" s="87">
        <f>SUM(T124:T128)</f>
        <v>0</v>
      </c>
      <c r="AR123" s="81" t="s">
        <v>76</v>
      </c>
      <c r="AT123" s="88" t="s">
        <v>71</v>
      </c>
      <c r="AU123" s="88" t="s">
        <v>72</v>
      </c>
      <c r="AY123" s="81" t="s">
        <v>176</v>
      </c>
      <c r="BK123" s="89">
        <f>SUM(BK124:BK128)</f>
        <v>0</v>
      </c>
    </row>
    <row r="124" spans="1:65" s="15" customFormat="1" ht="37.7" customHeight="1">
      <c r="A124" s="12"/>
      <c r="B124" s="13"/>
      <c r="C124" s="92" t="s">
        <v>76</v>
      </c>
      <c r="D124" s="92" t="s">
        <v>178</v>
      </c>
      <c r="E124" s="93" t="s">
        <v>2345</v>
      </c>
      <c r="F124" s="94" t="s">
        <v>2346</v>
      </c>
      <c r="G124" s="95" t="s">
        <v>2113</v>
      </c>
      <c r="H124" s="96">
        <v>1</v>
      </c>
      <c r="I124" s="1">
        <v>0</v>
      </c>
      <c r="J124" s="97">
        <f>ROUND(I124*H124,2)</f>
        <v>0</v>
      </c>
      <c r="K124" s="94" t="s">
        <v>1898</v>
      </c>
      <c r="L124" s="13"/>
      <c r="M124" s="98" t="s">
        <v>1</v>
      </c>
      <c r="N124" s="99" t="s">
        <v>37</v>
      </c>
      <c r="O124" s="100"/>
      <c r="P124" s="101">
        <f>O124*H124</f>
        <v>0</v>
      </c>
      <c r="Q124" s="101">
        <v>0</v>
      </c>
      <c r="R124" s="101">
        <f>Q124*H124</f>
        <v>0</v>
      </c>
      <c r="S124" s="101">
        <v>0</v>
      </c>
      <c r="T124" s="102">
        <f>S124*H124</f>
        <v>0</v>
      </c>
      <c r="U124" s="12"/>
      <c r="V124" s="12"/>
      <c r="W124" s="12"/>
      <c r="X124" s="12"/>
      <c r="Y124" s="12"/>
      <c r="Z124" s="12"/>
      <c r="AA124" s="12"/>
      <c r="AB124" s="12"/>
      <c r="AC124" s="12"/>
      <c r="AD124" s="12"/>
      <c r="AE124" s="12"/>
      <c r="AR124" s="103" t="s">
        <v>86</v>
      </c>
      <c r="AT124" s="103" t="s">
        <v>178</v>
      </c>
      <c r="AU124" s="103" t="s">
        <v>76</v>
      </c>
      <c r="AY124" s="5" t="s">
        <v>176</v>
      </c>
      <c r="BE124" s="104">
        <f>IF(N124="základní",J124,0)</f>
        <v>0</v>
      </c>
      <c r="BF124" s="104">
        <f>IF(N124="snížená",J124,0)</f>
        <v>0</v>
      </c>
      <c r="BG124" s="104">
        <f>IF(N124="zákl. přenesená",J124,0)</f>
        <v>0</v>
      </c>
      <c r="BH124" s="104">
        <f>IF(N124="sníž. přenesená",J124,0)</f>
        <v>0</v>
      </c>
      <c r="BI124" s="104">
        <f>IF(N124="nulová",J124,0)</f>
        <v>0</v>
      </c>
      <c r="BJ124" s="5" t="s">
        <v>76</v>
      </c>
      <c r="BK124" s="104">
        <f>ROUND(I124*H124,2)</f>
        <v>0</v>
      </c>
      <c r="BL124" s="5" t="s">
        <v>86</v>
      </c>
      <c r="BM124" s="103" t="s">
        <v>80</v>
      </c>
    </row>
    <row r="125" spans="1:65" s="15" customFormat="1" ht="16.5" customHeight="1">
      <c r="A125" s="12"/>
      <c r="B125" s="13"/>
      <c r="C125" s="92" t="s">
        <v>80</v>
      </c>
      <c r="D125" s="92" t="s">
        <v>178</v>
      </c>
      <c r="E125" s="93" t="s">
        <v>2347</v>
      </c>
      <c r="F125" s="94" t="s">
        <v>2348</v>
      </c>
      <c r="G125" s="95" t="s">
        <v>2113</v>
      </c>
      <c r="H125" s="96">
        <v>3</v>
      </c>
      <c r="I125" s="1">
        <v>0</v>
      </c>
      <c r="J125" s="97">
        <f>ROUND(I125*H125,2)</f>
        <v>0</v>
      </c>
      <c r="K125" s="94" t="s">
        <v>1898</v>
      </c>
      <c r="L125" s="13"/>
      <c r="M125" s="98" t="s">
        <v>1</v>
      </c>
      <c r="N125" s="99" t="s">
        <v>37</v>
      </c>
      <c r="O125" s="100"/>
      <c r="P125" s="101">
        <f>O125*H125</f>
        <v>0</v>
      </c>
      <c r="Q125" s="101">
        <v>0</v>
      </c>
      <c r="R125" s="101">
        <f>Q125*H125</f>
        <v>0</v>
      </c>
      <c r="S125" s="101">
        <v>0</v>
      </c>
      <c r="T125" s="102">
        <f>S125*H125</f>
        <v>0</v>
      </c>
      <c r="U125" s="12"/>
      <c r="V125" s="12"/>
      <c r="W125" s="12"/>
      <c r="X125" s="12"/>
      <c r="Y125" s="12"/>
      <c r="Z125" s="12"/>
      <c r="AA125" s="12"/>
      <c r="AB125" s="12"/>
      <c r="AC125" s="12"/>
      <c r="AD125" s="12"/>
      <c r="AE125" s="12"/>
      <c r="AR125" s="103" t="s">
        <v>86</v>
      </c>
      <c r="AT125" s="103" t="s">
        <v>178</v>
      </c>
      <c r="AU125" s="103" t="s">
        <v>76</v>
      </c>
      <c r="AY125" s="5" t="s">
        <v>176</v>
      </c>
      <c r="BE125" s="104">
        <f>IF(N125="základní",J125,0)</f>
        <v>0</v>
      </c>
      <c r="BF125" s="104">
        <f>IF(N125="snížená",J125,0)</f>
        <v>0</v>
      </c>
      <c r="BG125" s="104">
        <f>IF(N125="zákl. přenesená",J125,0)</f>
        <v>0</v>
      </c>
      <c r="BH125" s="104">
        <f>IF(N125="sníž. přenesená",J125,0)</f>
        <v>0</v>
      </c>
      <c r="BI125" s="104">
        <f>IF(N125="nulová",J125,0)</f>
        <v>0</v>
      </c>
      <c r="BJ125" s="5" t="s">
        <v>76</v>
      </c>
      <c r="BK125" s="104">
        <f>ROUND(I125*H125,2)</f>
        <v>0</v>
      </c>
      <c r="BL125" s="5" t="s">
        <v>86</v>
      </c>
      <c r="BM125" s="103" t="s">
        <v>86</v>
      </c>
    </row>
    <row r="126" spans="1:65" s="15" customFormat="1" ht="24.2" customHeight="1">
      <c r="A126" s="12"/>
      <c r="B126" s="13"/>
      <c r="C126" s="92" t="s">
        <v>83</v>
      </c>
      <c r="D126" s="92" t="s">
        <v>178</v>
      </c>
      <c r="E126" s="93" t="s">
        <v>2349</v>
      </c>
      <c r="F126" s="94" t="s">
        <v>2350</v>
      </c>
      <c r="G126" s="95" t="s">
        <v>2113</v>
      </c>
      <c r="H126" s="96">
        <v>1</v>
      </c>
      <c r="I126" s="1">
        <v>0</v>
      </c>
      <c r="J126" s="97">
        <f>ROUND(I126*H126,2)</f>
        <v>0</v>
      </c>
      <c r="K126" s="94" t="s">
        <v>1898</v>
      </c>
      <c r="L126" s="13"/>
      <c r="M126" s="98" t="s">
        <v>1</v>
      </c>
      <c r="N126" s="99" t="s">
        <v>37</v>
      </c>
      <c r="O126" s="100"/>
      <c r="P126" s="101">
        <f>O126*H126</f>
        <v>0</v>
      </c>
      <c r="Q126" s="101">
        <v>0</v>
      </c>
      <c r="R126" s="101">
        <f>Q126*H126</f>
        <v>0</v>
      </c>
      <c r="S126" s="101">
        <v>0</v>
      </c>
      <c r="T126" s="102">
        <f>S126*H126</f>
        <v>0</v>
      </c>
      <c r="U126" s="12"/>
      <c r="V126" s="12"/>
      <c r="W126" s="12"/>
      <c r="X126" s="12"/>
      <c r="Y126" s="12"/>
      <c r="Z126" s="12"/>
      <c r="AA126" s="12"/>
      <c r="AB126" s="12"/>
      <c r="AC126" s="12"/>
      <c r="AD126" s="12"/>
      <c r="AE126" s="12"/>
      <c r="AR126" s="103" t="s">
        <v>86</v>
      </c>
      <c r="AT126" s="103" t="s">
        <v>178</v>
      </c>
      <c r="AU126" s="103" t="s">
        <v>76</v>
      </c>
      <c r="AY126" s="5" t="s">
        <v>176</v>
      </c>
      <c r="BE126" s="104">
        <f>IF(N126="základní",J126,0)</f>
        <v>0</v>
      </c>
      <c r="BF126" s="104">
        <f>IF(N126="snížená",J126,0)</f>
        <v>0</v>
      </c>
      <c r="BG126" s="104">
        <f>IF(N126="zákl. přenesená",J126,0)</f>
        <v>0</v>
      </c>
      <c r="BH126" s="104">
        <f>IF(N126="sníž. přenesená",J126,0)</f>
        <v>0</v>
      </c>
      <c r="BI126" s="104">
        <f>IF(N126="nulová",J126,0)</f>
        <v>0</v>
      </c>
      <c r="BJ126" s="5" t="s">
        <v>76</v>
      </c>
      <c r="BK126" s="104">
        <f>ROUND(I126*H126,2)</f>
        <v>0</v>
      </c>
      <c r="BL126" s="5" t="s">
        <v>86</v>
      </c>
      <c r="BM126" s="103" t="s">
        <v>92</v>
      </c>
    </row>
    <row r="127" spans="1:65" s="15" customFormat="1" ht="24.2" customHeight="1">
      <c r="A127" s="12"/>
      <c r="B127" s="13"/>
      <c r="C127" s="92" t="s">
        <v>86</v>
      </c>
      <c r="D127" s="92" t="s">
        <v>178</v>
      </c>
      <c r="E127" s="93" t="s">
        <v>2351</v>
      </c>
      <c r="F127" s="94" t="s">
        <v>2352</v>
      </c>
      <c r="G127" s="95" t="s">
        <v>2113</v>
      </c>
      <c r="H127" s="96">
        <v>1</v>
      </c>
      <c r="I127" s="1">
        <v>0</v>
      </c>
      <c r="J127" s="97">
        <f>ROUND(I127*H127,2)</f>
        <v>0</v>
      </c>
      <c r="K127" s="94" t="s">
        <v>1898</v>
      </c>
      <c r="L127" s="13"/>
      <c r="M127" s="98" t="s">
        <v>1</v>
      </c>
      <c r="N127" s="99" t="s">
        <v>37</v>
      </c>
      <c r="O127" s="100"/>
      <c r="P127" s="101">
        <f>O127*H127</f>
        <v>0</v>
      </c>
      <c r="Q127" s="101">
        <v>0</v>
      </c>
      <c r="R127" s="101">
        <f>Q127*H127</f>
        <v>0</v>
      </c>
      <c r="S127" s="101">
        <v>0</v>
      </c>
      <c r="T127" s="102">
        <f>S127*H127</f>
        <v>0</v>
      </c>
      <c r="U127" s="12"/>
      <c r="V127" s="12"/>
      <c r="W127" s="12"/>
      <c r="X127" s="12"/>
      <c r="Y127" s="12"/>
      <c r="Z127" s="12"/>
      <c r="AA127" s="12"/>
      <c r="AB127" s="12"/>
      <c r="AC127" s="12"/>
      <c r="AD127" s="12"/>
      <c r="AE127" s="12"/>
      <c r="AR127" s="103" t="s">
        <v>86</v>
      </c>
      <c r="AT127" s="103" t="s">
        <v>178</v>
      </c>
      <c r="AU127" s="103" t="s">
        <v>76</v>
      </c>
      <c r="AY127" s="5" t="s">
        <v>176</v>
      </c>
      <c r="BE127" s="104">
        <f>IF(N127="základní",J127,0)</f>
        <v>0</v>
      </c>
      <c r="BF127" s="104">
        <f>IF(N127="snížená",J127,0)</f>
        <v>0</v>
      </c>
      <c r="BG127" s="104">
        <f>IF(N127="zákl. přenesená",J127,0)</f>
        <v>0</v>
      </c>
      <c r="BH127" s="104">
        <f>IF(N127="sníž. přenesená",J127,0)</f>
        <v>0</v>
      </c>
      <c r="BI127" s="104">
        <f>IF(N127="nulová",J127,0)</f>
        <v>0</v>
      </c>
      <c r="BJ127" s="5" t="s">
        <v>76</v>
      </c>
      <c r="BK127" s="104">
        <f>ROUND(I127*H127,2)</f>
        <v>0</v>
      </c>
      <c r="BL127" s="5" t="s">
        <v>86</v>
      </c>
      <c r="BM127" s="103" t="s">
        <v>98</v>
      </c>
    </row>
    <row r="128" spans="1:65" s="15" customFormat="1" ht="33" customHeight="1">
      <c r="A128" s="12"/>
      <c r="B128" s="13"/>
      <c r="C128" s="92" t="s">
        <v>89</v>
      </c>
      <c r="D128" s="92" t="s">
        <v>178</v>
      </c>
      <c r="E128" s="93" t="s">
        <v>2353</v>
      </c>
      <c r="F128" s="94" t="s">
        <v>2354</v>
      </c>
      <c r="G128" s="95" t="s">
        <v>2113</v>
      </c>
      <c r="H128" s="96">
        <v>1</v>
      </c>
      <c r="I128" s="1">
        <v>0</v>
      </c>
      <c r="J128" s="97">
        <f>ROUND(I128*H128,2)</f>
        <v>0</v>
      </c>
      <c r="K128" s="94" t="s">
        <v>1898</v>
      </c>
      <c r="L128" s="13"/>
      <c r="M128" s="98" t="s">
        <v>1</v>
      </c>
      <c r="N128" s="99" t="s">
        <v>37</v>
      </c>
      <c r="O128" s="100"/>
      <c r="P128" s="101">
        <f>O128*H128</f>
        <v>0</v>
      </c>
      <c r="Q128" s="101">
        <v>0</v>
      </c>
      <c r="R128" s="101">
        <f>Q128*H128</f>
        <v>0</v>
      </c>
      <c r="S128" s="101">
        <v>0</v>
      </c>
      <c r="T128" s="102">
        <f>S128*H128</f>
        <v>0</v>
      </c>
      <c r="U128" s="12"/>
      <c r="V128" s="12"/>
      <c r="W128" s="12"/>
      <c r="X128" s="12"/>
      <c r="Y128" s="12"/>
      <c r="Z128" s="12"/>
      <c r="AA128" s="12"/>
      <c r="AB128" s="12"/>
      <c r="AC128" s="12"/>
      <c r="AD128" s="12"/>
      <c r="AE128" s="12"/>
      <c r="AR128" s="103" t="s">
        <v>86</v>
      </c>
      <c r="AT128" s="103" t="s">
        <v>178</v>
      </c>
      <c r="AU128" s="103" t="s">
        <v>76</v>
      </c>
      <c r="AY128" s="5" t="s">
        <v>176</v>
      </c>
      <c r="BE128" s="104">
        <f>IF(N128="základní",J128,0)</f>
        <v>0</v>
      </c>
      <c r="BF128" s="104">
        <f>IF(N128="snížená",J128,0)</f>
        <v>0</v>
      </c>
      <c r="BG128" s="104">
        <f>IF(N128="zákl. přenesená",J128,0)</f>
        <v>0</v>
      </c>
      <c r="BH128" s="104">
        <f>IF(N128="sníž. přenesená",J128,0)</f>
        <v>0</v>
      </c>
      <c r="BI128" s="104">
        <f>IF(N128="nulová",J128,0)</f>
        <v>0</v>
      </c>
      <c r="BJ128" s="5" t="s">
        <v>76</v>
      </c>
      <c r="BK128" s="104">
        <f>ROUND(I128*H128,2)</f>
        <v>0</v>
      </c>
      <c r="BL128" s="5" t="s">
        <v>86</v>
      </c>
      <c r="BM128" s="103" t="s">
        <v>129</v>
      </c>
    </row>
    <row r="129" spans="2:63" s="79" customFormat="1" ht="26.1" customHeight="1">
      <c r="B129" s="80"/>
      <c r="D129" s="81" t="s">
        <v>71</v>
      </c>
      <c r="E129" s="82" t="s">
        <v>2355</v>
      </c>
      <c r="F129" s="82" t="s">
        <v>2356</v>
      </c>
      <c r="J129" s="83">
        <f>BK129</f>
        <v>0</v>
      </c>
      <c r="L129" s="80"/>
      <c r="M129" s="84"/>
      <c r="N129" s="85"/>
      <c r="O129" s="85"/>
      <c r="P129" s="86">
        <f>SUM(P130:P140)</f>
        <v>0</v>
      </c>
      <c r="Q129" s="85"/>
      <c r="R129" s="86">
        <f>SUM(R130:R140)</f>
        <v>0</v>
      </c>
      <c r="S129" s="85"/>
      <c r="T129" s="87">
        <f>SUM(T130:T140)</f>
        <v>0</v>
      </c>
      <c r="AR129" s="81" t="s">
        <v>76</v>
      </c>
      <c r="AT129" s="88" t="s">
        <v>71</v>
      </c>
      <c r="AU129" s="88" t="s">
        <v>72</v>
      </c>
      <c r="AY129" s="81" t="s">
        <v>176</v>
      </c>
      <c r="BK129" s="89">
        <f>SUM(BK130:BK140)</f>
        <v>0</v>
      </c>
    </row>
    <row r="130" spans="1:65" s="15" customFormat="1" ht="24.2" customHeight="1">
      <c r="A130" s="12"/>
      <c r="B130" s="13"/>
      <c r="C130" s="92" t="s">
        <v>92</v>
      </c>
      <c r="D130" s="92" t="s">
        <v>178</v>
      </c>
      <c r="E130" s="93" t="s">
        <v>2357</v>
      </c>
      <c r="F130" s="94" t="s">
        <v>2358</v>
      </c>
      <c r="G130" s="95" t="s">
        <v>2113</v>
      </c>
      <c r="H130" s="96">
        <v>2</v>
      </c>
      <c r="I130" s="1">
        <v>0</v>
      </c>
      <c r="J130" s="97">
        <f aca="true" t="shared" si="0" ref="J130:J140">ROUND(I130*H130,2)</f>
        <v>0</v>
      </c>
      <c r="K130" s="94" t="s">
        <v>1898</v>
      </c>
      <c r="L130" s="13"/>
      <c r="M130" s="98" t="s">
        <v>1</v>
      </c>
      <c r="N130" s="99" t="s">
        <v>37</v>
      </c>
      <c r="O130" s="100"/>
      <c r="P130" s="101">
        <f aca="true" t="shared" si="1" ref="P130:P140">O130*H130</f>
        <v>0</v>
      </c>
      <c r="Q130" s="101">
        <v>0</v>
      </c>
      <c r="R130" s="101">
        <f aca="true" t="shared" si="2" ref="R130:R140">Q130*H130</f>
        <v>0</v>
      </c>
      <c r="S130" s="101">
        <v>0</v>
      </c>
      <c r="T130" s="102">
        <f aca="true" t="shared" si="3" ref="T130:T140">S130*H130</f>
        <v>0</v>
      </c>
      <c r="U130" s="12"/>
      <c r="V130" s="12"/>
      <c r="W130" s="12"/>
      <c r="X130" s="12"/>
      <c r="Y130" s="12"/>
      <c r="Z130" s="12"/>
      <c r="AA130" s="12"/>
      <c r="AB130" s="12"/>
      <c r="AC130" s="12"/>
      <c r="AD130" s="12"/>
      <c r="AE130" s="12"/>
      <c r="AR130" s="103" t="s">
        <v>86</v>
      </c>
      <c r="AT130" s="103" t="s">
        <v>178</v>
      </c>
      <c r="AU130" s="103" t="s">
        <v>76</v>
      </c>
      <c r="AY130" s="5" t="s">
        <v>176</v>
      </c>
      <c r="BE130" s="104">
        <f aca="true" t="shared" si="4" ref="BE130:BE140">IF(N130="základní",J130,0)</f>
        <v>0</v>
      </c>
      <c r="BF130" s="104">
        <f aca="true" t="shared" si="5" ref="BF130:BF140">IF(N130="snížená",J130,0)</f>
        <v>0</v>
      </c>
      <c r="BG130" s="104">
        <f aca="true" t="shared" si="6" ref="BG130:BG140">IF(N130="zákl. přenesená",J130,0)</f>
        <v>0</v>
      </c>
      <c r="BH130" s="104">
        <f aca="true" t="shared" si="7" ref="BH130:BH140">IF(N130="sníž. přenesená",J130,0)</f>
        <v>0</v>
      </c>
      <c r="BI130" s="104">
        <f aca="true" t="shared" si="8" ref="BI130:BI140">IF(N130="nulová",J130,0)</f>
        <v>0</v>
      </c>
      <c r="BJ130" s="5" t="s">
        <v>76</v>
      </c>
      <c r="BK130" s="104">
        <f aca="true" t="shared" si="9" ref="BK130:BK140">ROUND(I130*H130,2)</f>
        <v>0</v>
      </c>
      <c r="BL130" s="5" t="s">
        <v>86</v>
      </c>
      <c r="BM130" s="103" t="s">
        <v>211</v>
      </c>
    </row>
    <row r="131" spans="1:65" s="15" customFormat="1" ht="48.95" customHeight="1">
      <c r="A131" s="12"/>
      <c r="B131" s="13"/>
      <c r="C131" s="92" t="s">
        <v>95</v>
      </c>
      <c r="D131" s="92" t="s">
        <v>178</v>
      </c>
      <c r="E131" s="93" t="s">
        <v>2359</v>
      </c>
      <c r="F131" s="94" t="s">
        <v>2360</v>
      </c>
      <c r="G131" s="95" t="s">
        <v>2113</v>
      </c>
      <c r="H131" s="96">
        <v>5</v>
      </c>
      <c r="I131" s="1">
        <v>0</v>
      </c>
      <c r="J131" s="97">
        <f t="shared" si="0"/>
        <v>0</v>
      </c>
      <c r="K131" s="94" t="s">
        <v>1898</v>
      </c>
      <c r="L131" s="13"/>
      <c r="M131" s="98" t="s">
        <v>1</v>
      </c>
      <c r="N131" s="99" t="s">
        <v>37</v>
      </c>
      <c r="O131" s="100"/>
      <c r="P131" s="101">
        <f t="shared" si="1"/>
        <v>0</v>
      </c>
      <c r="Q131" s="101">
        <v>0</v>
      </c>
      <c r="R131" s="101">
        <f t="shared" si="2"/>
        <v>0</v>
      </c>
      <c r="S131" s="101">
        <v>0</v>
      </c>
      <c r="T131" s="102">
        <f t="shared" si="3"/>
        <v>0</v>
      </c>
      <c r="U131" s="12"/>
      <c r="V131" s="12"/>
      <c r="W131" s="12"/>
      <c r="X131" s="12"/>
      <c r="Y131" s="12"/>
      <c r="Z131" s="12"/>
      <c r="AA131" s="12"/>
      <c r="AB131" s="12"/>
      <c r="AC131" s="12"/>
      <c r="AD131" s="12"/>
      <c r="AE131" s="12"/>
      <c r="AR131" s="103" t="s">
        <v>86</v>
      </c>
      <c r="AT131" s="103" t="s">
        <v>178</v>
      </c>
      <c r="AU131" s="103" t="s">
        <v>76</v>
      </c>
      <c r="AY131" s="5" t="s">
        <v>176</v>
      </c>
      <c r="BE131" s="104">
        <f t="shared" si="4"/>
        <v>0</v>
      </c>
      <c r="BF131" s="104">
        <f t="shared" si="5"/>
        <v>0</v>
      </c>
      <c r="BG131" s="104">
        <f t="shared" si="6"/>
        <v>0</v>
      </c>
      <c r="BH131" s="104">
        <f t="shared" si="7"/>
        <v>0</v>
      </c>
      <c r="BI131" s="104">
        <f t="shared" si="8"/>
        <v>0</v>
      </c>
      <c r="BJ131" s="5" t="s">
        <v>76</v>
      </c>
      <c r="BK131" s="104">
        <f t="shared" si="9"/>
        <v>0</v>
      </c>
      <c r="BL131" s="5" t="s">
        <v>86</v>
      </c>
      <c r="BM131" s="103" t="s">
        <v>222</v>
      </c>
    </row>
    <row r="132" spans="1:65" s="15" customFormat="1" ht="24.2" customHeight="1">
      <c r="A132" s="12"/>
      <c r="B132" s="13"/>
      <c r="C132" s="92" t="s">
        <v>98</v>
      </c>
      <c r="D132" s="92" t="s">
        <v>178</v>
      </c>
      <c r="E132" s="93" t="s">
        <v>2361</v>
      </c>
      <c r="F132" s="94" t="s">
        <v>2362</v>
      </c>
      <c r="G132" s="95" t="s">
        <v>2113</v>
      </c>
      <c r="H132" s="96">
        <v>2</v>
      </c>
      <c r="I132" s="1">
        <v>0</v>
      </c>
      <c r="J132" s="97">
        <f t="shared" si="0"/>
        <v>0</v>
      </c>
      <c r="K132" s="94" t="s">
        <v>1898</v>
      </c>
      <c r="L132" s="13"/>
      <c r="M132" s="98" t="s">
        <v>1</v>
      </c>
      <c r="N132" s="99" t="s">
        <v>37</v>
      </c>
      <c r="O132" s="100"/>
      <c r="P132" s="101">
        <f t="shared" si="1"/>
        <v>0</v>
      </c>
      <c r="Q132" s="101">
        <v>0</v>
      </c>
      <c r="R132" s="101">
        <f t="shared" si="2"/>
        <v>0</v>
      </c>
      <c r="S132" s="101">
        <v>0</v>
      </c>
      <c r="T132" s="102">
        <f t="shared" si="3"/>
        <v>0</v>
      </c>
      <c r="U132" s="12"/>
      <c r="V132" s="12"/>
      <c r="W132" s="12"/>
      <c r="X132" s="12"/>
      <c r="Y132" s="12"/>
      <c r="Z132" s="12"/>
      <c r="AA132" s="12"/>
      <c r="AB132" s="12"/>
      <c r="AC132" s="12"/>
      <c r="AD132" s="12"/>
      <c r="AE132" s="12"/>
      <c r="AR132" s="103" t="s">
        <v>86</v>
      </c>
      <c r="AT132" s="103" t="s">
        <v>178</v>
      </c>
      <c r="AU132" s="103" t="s">
        <v>76</v>
      </c>
      <c r="AY132" s="5" t="s">
        <v>176</v>
      </c>
      <c r="BE132" s="104">
        <f t="shared" si="4"/>
        <v>0</v>
      </c>
      <c r="BF132" s="104">
        <f t="shared" si="5"/>
        <v>0</v>
      </c>
      <c r="BG132" s="104">
        <f t="shared" si="6"/>
        <v>0</v>
      </c>
      <c r="BH132" s="104">
        <f t="shared" si="7"/>
        <v>0</v>
      </c>
      <c r="BI132" s="104">
        <f t="shared" si="8"/>
        <v>0</v>
      </c>
      <c r="BJ132" s="5" t="s">
        <v>76</v>
      </c>
      <c r="BK132" s="104">
        <f t="shared" si="9"/>
        <v>0</v>
      </c>
      <c r="BL132" s="5" t="s">
        <v>86</v>
      </c>
      <c r="BM132" s="103" t="s">
        <v>230</v>
      </c>
    </row>
    <row r="133" spans="1:65" s="15" customFormat="1" ht="33" customHeight="1">
      <c r="A133" s="12"/>
      <c r="B133" s="13"/>
      <c r="C133" s="92" t="s">
        <v>126</v>
      </c>
      <c r="D133" s="92" t="s">
        <v>178</v>
      </c>
      <c r="E133" s="93" t="s">
        <v>2363</v>
      </c>
      <c r="F133" s="94" t="s">
        <v>2364</v>
      </c>
      <c r="G133" s="95" t="s">
        <v>2113</v>
      </c>
      <c r="H133" s="96">
        <v>1</v>
      </c>
      <c r="I133" s="1">
        <v>0</v>
      </c>
      <c r="J133" s="97">
        <f t="shared" si="0"/>
        <v>0</v>
      </c>
      <c r="K133" s="94" t="s">
        <v>1898</v>
      </c>
      <c r="L133" s="13"/>
      <c r="M133" s="98" t="s">
        <v>1</v>
      </c>
      <c r="N133" s="99" t="s">
        <v>37</v>
      </c>
      <c r="O133" s="100"/>
      <c r="P133" s="101">
        <f t="shared" si="1"/>
        <v>0</v>
      </c>
      <c r="Q133" s="101">
        <v>0</v>
      </c>
      <c r="R133" s="101">
        <f t="shared" si="2"/>
        <v>0</v>
      </c>
      <c r="S133" s="101">
        <v>0</v>
      </c>
      <c r="T133" s="102">
        <f t="shared" si="3"/>
        <v>0</v>
      </c>
      <c r="U133" s="12"/>
      <c r="V133" s="12"/>
      <c r="W133" s="12"/>
      <c r="X133" s="12"/>
      <c r="Y133" s="12"/>
      <c r="Z133" s="12"/>
      <c r="AA133" s="12"/>
      <c r="AB133" s="12"/>
      <c r="AC133" s="12"/>
      <c r="AD133" s="12"/>
      <c r="AE133" s="12"/>
      <c r="AR133" s="103" t="s">
        <v>86</v>
      </c>
      <c r="AT133" s="103" t="s">
        <v>178</v>
      </c>
      <c r="AU133" s="103" t="s">
        <v>76</v>
      </c>
      <c r="AY133" s="5" t="s">
        <v>176</v>
      </c>
      <c r="BE133" s="104">
        <f t="shared" si="4"/>
        <v>0</v>
      </c>
      <c r="BF133" s="104">
        <f t="shared" si="5"/>
        <v>0</v>
      </c>
      <c r="BG133" s="104">
        <f t="shared" si="6"/>
        <v>0</v>
      </c>
      <c r="BH133" s="104">
        <f t="shared" si="7"/>
        <v>0</v>
      </c>
      <c r="BI133" s="104">
        <f t="shared" si="8"/>
        <v>0</v>
      </c>
      <c r="BJ133" s="5" t="s">
        <v>76</v>
      </c>
      <c r="BK133" s="104">
        <f t="shared" si="9"/>
        <v>0</v>
      </c>
      <c r="BL133" s="5" t="s">
        <v>86</v>
      </c>
      <c r="BM133" s="103" t="s">
        <v>245</v>
      </c>
    </row>
    <row r="134" spans="1:65" s="15" customFormat="1" ht="24.2" customHeight="1">
      <c r="A134" s="12"/>
      <c r="B134" s="13"/>
      <c r="C134" s="92" t="s">
        <v>129</v>
      </c>
      <c r="D134" s="92" t="s">
        <v>178</v>
      </c>
      <c r="E134" s="93" t="s">
        <v>2365</v>
      </c>
      <c r="F134" s="94" t="s">
        <v>2366</v>
      </c>
      <c r="G134" s="95" t="s">
        <v>2113</v>
      </c>
      <c r="H134" s="96">
        <v>1</v>
      </c>
      <c r="I134" s="1">
        <v>0</v>
      </c>
      <c r="J134" s="97">
        <f t="shared" si="0"/>
        <v>0</v>
      </c>
      <c r="K134" s="94" t="s">
        <v>1898</v>
      </c>
      <c r="L134" s="13"/>
      <c r="M134" s="98" t="s">
        <v>1</v>
      </c>
      <c r="N134" s="99" t="s">
        <v>37</v>
      </c>
      <c r="O134" s="100"/>
      <c r="P134" s="101">
        <f t="shared" si="1"/>
        <v>0</v>
      </c>
      <c r="Q134" s="101">
        <v>0</v>
      </c>
      <c r="R134" s="101">
        <f t="shared" si="2"/>
        <v>0</v>
      </c>
      <c r="S134" s="101">
        <v>0</v>
      </c>
      <c r="T134" s="102">
        <f t="shared" si="3"/>
        <v>0</v>
      </c>
      <c r="U134" s="12"/>
      <c r="V134" s="12"/>
      <c r="W134" s="12"/>
      <c r="X134" s="12"/>
      <c r="Y134" s="12"/>
      <c r="Z134" s="12"/>
      <c r="AA134" s="12"/>
      <c r="AB134" s="12"/>
      <c r="AC134" s="12"/>
      <c r="AD134" s="12"/>
      <c r="AE134" s="12"/>
      <c r="AR134" s="103" t="s">
        <v>86</v>
      </c>
      <c r="AT134" s="103" t="s">
        <v>178</v>
      </c>
      <c r="AU134" s="103" t="s">
        <v>76</v>
      </c>
      <c r="AY134" s="5" t="s">
        <v>176</v>
      </c>
      <c r="BE134" s="104">
        <f t="shared" si="4"/>
        <v>0</v>
      </c>
      <c r="BF134" s="104">
        <f t="shared" si="5"/>
        <v>0</v>
      </c>
      <c r="BG134" s="104">
        <f t="shared" si="6"/>
        <v>0</v>
      </c>
      <c r="BH134" s="104">
        <f t="shared" si="7"/>
        <v>0</v>
      </c>
      <c r="BI134" s="104">
        <f t="shared" si="8"/>
        <v>0</v>
      </c>
      <c r="BJ134" s="5" t="s">
        <v>76</v>
      </c>
      <c r="BK134" s="104">
        <f t="shared" si="9"/>
        <v>0</v>
      </c>
      <c r="BL134" s="5" t="s">
        <v>86</v>
      </c>
      <c r="BM134" s="103" t="s">
        <v>252</v>
      </c>
    </row>
    <row r="135" spans="1:65" s="15" customFormat="1" ht="37.7" customHeight="1">
      <c r="A135" s="12"/>
      <c r="B135" s="13"/>
      <c r="C135" s="92" t="s">
        <v>256</v>
      </c>
      <c r="D135" s="92" t="s">
        <v>178</v>
      </c>
      <c r="E135" s="93" t="s">
        <v>2367</v>
      </c>
      <c r="F135" s="94" t="s">
        <v>2368</v>
      </c>
      <c r="G135" s="95" t="s">
        <v>2113</v>
      </c>
      <c r="H135" s="96">
        <v>2</v>
      </c>
      <c r="I135" s="1">
        <v>0</v>
      </c>
      <c r="J135" s="97">
        <f t="shared" si="0"/>
        <v>0</v>
      </c>
      <c r="K135" s="94" t="s">
        <v>1898</v>
      </c>
      <c r="L135" s="13"/>
      <c r="M135" s="98" t="s">
        <v>1</v>
      </c>
      <c r="N135" s="99" t="s">
        <v>37</v>
      </c>
      <c r="O135" s="100"/>
      <c r="P135" s="101">
        <f t="shared" si="1"/>
        <v>0</v>
      </c>
      <c r="Q135" s="101">
        <v>0</v>
      </c>
      <c r="R135" s="101">
        <f t="shared" si="2"/>
        <v>0</v>
      </c>
      <c r="S135" s="101">
        <v>0</v>
      </c>
      <c r="T135" s="102">
        <f t="shared" si="3"/>
        <v>0</v>
      </c>
      <c r="U135" s="12"/>
      <c r="V135" s="12"/>
      <c r="W135" s="12"/>
      <c r="X135" s="12"/>
      <c r="Y135" s="12"/>
      <c r="Z135" s="12"/>
      <c r="AA135" s="12"/>
      <c r="AB135" s="12"/>
      <c r="AC135" s="12"/>
      <c r="AD135" s="12"/>
      <c r="AE135" s="12"/>
      <c r="AR135" s="103" t="s">
        <v>86</v>
      </c>
      <c r="AT135" s="103" t="s">
        <v>178</v>
      </c>
      <c r="AU135" s="103" t="s">
        <v>76</v>
      </c>
      <c r="AY135" s="5" t="s">
        <v>176</v>
      </c>
      <c r="BE135" s="104">
        <f t="shared" si="4"/>
        <v>0</v>
      </c>
      <c r="BF135" s="104">
        <f t="shared" si="5"/>
        <v>0</v>
      </c>
      <c r="BG135" s="104">
        <f t="shared" si="6"/>
        <v>0</v>
      </c>
      <c r="BH135" s="104">
        <f t="shared" si="7"/>
        <v>0</v>
      </c>
      <c r="BI135" s="104">
        <f t="shared" si="8"/>
        <v>0</v>
      </c>
      <c r="BJ135" s="5" t="s">
        <v>76</v>
      </c>
      <c r="BK135" s="104">
        <f t="shared" si="9"/>
        <v>0</v>
      </c>
      <c r="BL135" s="5" t="s">
        <v>86</v>
      </c>
      <c r="BM135" s="103" t="s">
        <v>260</v>
      </c>
    </row>
    <row r="136" spans="1:65" s="15" customFormat="1" ht="37.7" customHeight="1">
      <c r="A136" s="12"/>
      <c r="B136" s="13"/>
      <c r="C136" s="92" t="s">
        <v>211</v>
      </c>
      <c r="D136" s="92" t="s">
        <v>178</v>
      </c>
      <c r="E136" s="93" t="s">
        <v>2369</v>
      </c>
      <c r="F136" s="94" t="s">
        <v>2370</v>
      </c>
      <c r="G136" s="95" t="s">
        <v>2113</v>
      </c>
      <c r="H136" s="96">
        <v>1</v>
      </c>
      <c r="I136" s="1">
        <v>0</v>
      </c>
      <c r="J136" s="97">
        <f t="shared" si="0"/>
        <v>0</v>
      </c>
      <c r="K136" s="94" t="s">
        <v>1898</v>
      </c>
      <c r="L136" s="13"/>
      <c r="M136" s="98" t="s">
        <v>1</v>
      </c>
      <c r="N136" s="99" t="s">
        <v>37</v>
      </c>
      <c r="O136" s="100"/>
      <c r="P136" s="101">
        <f t="shared" si="1"/>
        <v>0</v>
      </c>
      <c r="Q136" s="101">
        <v>0</v>
      </c>
      <c r="R136" s="101">
        <f t="shared" si="2"/>
        <v>0</v>
      </c>
      <c r="S136" s="101">
        <v>0</v>
      </c>
      <c r="T136" s="102">
        <f t="shared" si="3"/>
        <v>0</v>
      </c>
      <c r="U136" s="12"/>
      <c r="V136" s="12"/>
      <c r="W136" s="12"/>
      <c r="X136" s="12"/>
      <c r="Y136" s="12"/>
      <c r="Z136" s="12"/>
      <c r="AA136" s="12"/>
      <c r="AB136" s="12"/>
      <c r="AC136" s="12"/>
      <c r="AD136" s="12"/>
      <c r="AE136" s="12"/>
      <c r="AR136" s="103" t="s">
        <v>86</v>
      </c>
      <c r="AT136" s="103" t="s">
        <v>178</v>
      </c>
      <c r="AU136" s="103" t="s">
        <v>76</v>
      </c>
      <c r="AY136" s="5" t="s">
        <v>176</v>
      </c>
      <c r="BE136" s="104">
        <f t="shared" si="4"/>
        <v>0</v>
      </c>
      <c r="BF136" s="104">
        <f t="shared" si="5"/>
        <v>0</v>
      </c>
      <c r="BG136" s="104">
        <f t="shared" si="6"/>
        <v>0</v>
      </c>
      <c r="BH136" s="104">
        <f t="shared" si="7"/>
        <v>0</v>
      </c>
      <c r="BI136" s="104">
        <f t="shared" si="8"/>
        <v>0</v>
      </c>
      <c r="BJ136" s="5" t="s">
        <v>76</v>
      </c>
      <c r="BK136" s="104">
        <f t="shared" si="9"/>
        <v>0</v>
      </c>
      <c r="BL136" s="5" t="s">
        <v>86</v>
      </c>
      <c r="BM136" s="103" t="s">
        <v>268</v>
      </c>
    </row>
    <row r="137" spans="1:65" s="15" customFormat="1" ht="24.2" customHeight="1">
      <c r="A137" s="12"/>
      <c r="B137" s="13"/>
      <c r="C137" s="92" t="s">
        <v>264</v>
      </c>
      <c r="D137" s="92" t="s">
        <v>178</v>
      </c>
      <c r="E137" s="93" t="s">
        <v>2371</v>
      </c>
      <c r="F137" s="94" t="s">
        <v>2372</v>
      </c>
      <c r="G137" s="95" t="s">
        <v>2113</v>
      </c>
      <c r="H137" s="96">
        <v>1</v>
      </c>
      <c r="I137" s="1">
        <v>0</v>
      </c>
      <c r="J137" s="97">
        <f t="shared" si="0"/>
        <v>0</v>
      </c>
      <c r="K137" s="94" t="s">
        <v>1898</v>
      </c>
      <c r="L137" s="13"/>
      <c r="M137" s="98" t="s">
        <v>1</v>
      </c>
      <c r="N137" s="99"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86</v>
      </c>
      <c r="AT137" s="103" t="s">
        <v>178</v>
      </c>
      <c r="AU137" s="103" t="s">
        <v>76</v>
      </c>
      <c r="AY137" s="5" t="s">
        <v>176</v>
      </c>
      <c r="BE137" s="104">
        <f t="shared" si="4"/>
        <v>0</v>
      </c>
      <c r="BF137" s="104">
        <f t="shared" si="5"/>
        <v>0</v>
      </c>
      <c r="BG137" s="104">
        <f t="shared" si="6"/>
        <v>0</v>
      </c>
      <c r="BH137" s="104">
        <f t="shared" si="7"/>
        <v>0</v>
      </c>
      <c r="BI137" s="104">
        <f t="shared" si="8"/>
        <v>0</v>
      </c>
      <c r="BJ137" s="5" t="s">
        <v>76</v>
      </c>
      <c r="BK137" s="104">
        <f t="shared" si="9"/>
        <v>0</v>
      </c>
      <c r="BL137" s="5" t="s">
        <v>86</v>
      </c>
      <c r="BM137" s="103" t="s">
        <v>272</v>
      </c>
    </row>
    <row r="138" spans="1:65" s="15" customFormat="1" ht="24.2" customHeight="1">
      <c r="A138" s="12"/>
      <c r="B138" s="13"/>
      <c r="C138" s="92" t="s">
        <v>222</v>
      </c>
      <c r="D138" s="92" t="s">
        <v>178</v>
      </c>
      <c r="E138" s="93" t="s">
        <v>2373</v>
      </c>
      <c r="F138" s="94" t="s">
        <v>2374</v>
      </c>
      <c r="G138" s="95" t="s">
        <v>2113</v>
      </c>
      <c r="H138" s="96">
        <v>2</v>
      </c>
      <c r="I138" s="1">
        <v>0</v>
      </c>
      <c r="J138" s="97">
        <f t="shared" si="0"/>
        <v>0</v>
      </c>
      <c r="K138" s="94" t="s">
        <v>1898</v>
      </c>
      <c r="L138" s="13"/>
      <c r="M138" s="98" t="s">
        <v>1</v>
      </c>
      <c r="N138" s="99" t="s">
        <v>37</v>
      </c>
      <c r="O138" s="100"/>
      <c r="P138" s="101">
        <f t="shared" si="1"/>
        <v>0</v>
      </c>
      <c r="Q138" s="101">
        <v>0</v>
      </c>
      <c r="R138" s="101">
        <f t="shared" si="2"/>
        <v>0</v>
      </c>
      <c r="S138" s="101">
        <v>0</v>
      </c>
      <c r="T138" s="102">
        <f t="shared" si="3"/>
        <v>0</v>
      </c>
      <c r="U138" s="12"/>
      <c r="V138" s="12"/>
      <c r="W138" s="12"/>
      <c r="X138" s="12"/>
      <c r="Y138" s="12"/>
      <c r="Z138" s="12"/>
      <c r="AA138" s="12"/>
      <c r="AB138" s="12"/>
      <c r="AC138" s="12"/>
      <c r="AD138" s="12"/>
      <c r="AE138" s="12"/>
      <c r="AR138" s="103" t="s">
        <v>86</v>
      </c>
      <c r="AT138" s="103" t="s">
        <v>178</v>
      </c>
      <c r="AU138" s="103" t="s">
        <v>76</v>
      </c>
      <c r="AY138" s="5" t="s">
        <v>176</v>
      </c>
      <c r="BE138" s="104">
        <f t="shared" si="4"/>
        <v>0</v>
      </c>
      <c r="BF138" s="104">
        <f t="shared" si="5"/>
        <v>0</v>
      </c>
      <c r="BG138" s="104">
        <f t="shared" si="6"/>
        <v>0</v>
      </c>
      <c r="BH138" s="104">
        <f t="shared" si="7"/>
        <v>0</v>
      </c>
      <c r="BI138" s="104">
        <f t="shared" si="8"/>
        <v>0</v>
      </c>
      <c r="BJ138" s="5" t="s">
        <v>76</v>
      </c>
      <c r="BK138" s="104">
        <f t="shared" si="9"/>
        <v>0</v>
      </c>
      <c r="BL138" s="5" t="s">
        <v>86</v>
      </c>
      <c r="BM138" s="103" t="s">
        <v>278</v>
      </c>
    </row>
    <row r="139" spans="1:65" s="15" customFormat="1" ht="33" customHeight="1">
      <c r="A139" s="12"/>
      <c r="B139" s="13"/>
      <c r="C139" s="92" t="s">
        <v>8</v>
      </c>
      <c r="D139" s="92" t="s">
        <v>178</v>
      </c>
      <c r="E139" s="93" t="s">
        <v>2375</v>
      </c>
      <c r="F139" s="94" t="s">
        <v>2376</v>
      </c>
      <c r="G139" s="95" t="s">
        <v>2113</v>
      </c>
      <c r="H139" s="96">
        <v>1</v>
      </c>
      <c r="I139" s="1">
        <v>0</v>
      </c>
      <c r="J139" s="97">
        <f t="shared" si="0"/>
        <v>0</v>
      </c>
      <c r="K139" s="94" t="s">
        <v>1898</v>
      </c>
      <c r="L139" s="13"/>
      <c r="M139" s="98" t="s">
        <v>1</v>
      </c>
      <c r="N139" s="99" t="s">
        <v>37</v>
      </c>
      <c r="O139" s="100"/>
      <c r="P139" s="101">
        <f t="shared" si="1"/>
        <v>0</v>
      </c>
      <c r="Q139" s="101">
        <v>0</v>
      </c>
      <c r="R139" s="101">
        <f t="shared" si="2"/>
        <v>0</v>
      </c>
      <c r="S139" s="101">
        <v>0</v>
      </c>
      <c r="T139" s="102">
        <f t="shared" si="3"/>
        <v>0</v>
      </c>
      <c r="U139" s="12"/>
      <c r="V139" s="12"/>
      <c r="W139" s="12"/>
      <c r="X139" s="12"/>
      <c r="Y139" s="12"/>
      <c r="Z139" s="12"/>
      <c r="AA139" s="12"/>
      <c r="AB139" s="12"/>
      <c r="AC139" s="12"/>
      <c r="AD139" s="12"/>
      <c r="AE139" s="12"/>
      <c r="AR139" s="103" t="s">
        <v>86</v>
      </c>
      <c r="AT139" s="103" t="s">
        <v>178</v>
      </c>
      <c r="AU139" s="103" t="s">
        <v>76</v>
      </c>
      <c r="AY139" s="5" t="s">
        <v>176</v>
      </c>
      <c r="BE139" s="104">
        <f t="shared" si="4"/>
        <v>0</v>
      </c>
      <c r="BF139" s="104">
        <f t="shared" si="5"/>
        <v>0</v>
      </c>
      <c r="BG139" s="104">
        <f t="shared" si="6"/>
        <v>0</v>
      </c>
      <c r="BH139" s="104">
        <f t="shared" si="7"/>
        <v>0</v>
      </c>
      <c r="BI139" s="104">
        <f t="shared" si="8"/>
        <v>0</v>
      </c>
      <c r="BJ139" s="5" t="s">
        <v>76</v>
      </c>
      <c r="BK139" s="104">
        <f t="shared" si="9"/>
        <v>0</v>
      </c>
      <c r="BL139" s="5" t="s">
        <v>86</v>
      </c>
      <c r="BM139" s="103" t="s">
        <v>284</v>
      </c>
    </row>
    <row r="140" spans="1:65" s="15" customFormat="1" ht="16.5" customHeight="1">
      <c r="A140" s="12"/>
      <c r="B140" s="13"/>
      <c r="C140" s="92" t="s">
        <v>230</v>
      </c>
      <c r="D140" s="92" t="s">
        <v>178</v>
      </c>
      <c r="E140" s="93" t="s">
        <v>2377</v>
      </c>
      <c r="F140" s="94" t="s">
        <v>2378</v>
      </c>
      <c r="G140" s="95" t="s">
        <v>2113</v>
      </c>
      <c r="H140" s="96">
        <v>1</v>
      </c>
      <c r="I140" s="1">
        <v>0</v>
      </c>
      <c r="J140" s="97">
        <f t="shared" si="0"/>
        <v>0</v>
      </c>
      <c r="K140" s="94" t="s">
        <v>1898</v>
      </c>
      <c r="L140" s="13"/>
      <c r="M140" s="98" t="s">
        <v>1</v>
      </c>
      <c r="N140" s="99" t="s">
        <v>37</v>
      </c>
      <c r="O140" s="100"/>
      <c r="P140" s="101">
        <f t="shared" si="1"/>
        <v>0</v>
      </c>
      <c r="Q140" s="101">
        <v>0</v>
      </c>
      <c r="R140" s="101">
        <f t="shared" si="2"/>
        <v>0</v>
      </c>
      <c r="S140" s="101">
        <v>0</v>
      </c>
      <c r="T140" s="102">
        <f t="shared" si="3"/>
        <v>0</v>
      </c>
      <c r="U140" s="12"/>
      <c r="V140" s="12"/>
      <c r="W140" s="12"/>
      <c r="X140" s="12"/>
      <c r="Y140" s="12"/>
      <c r="Z140" s="12"/>
      <c r="AA140" s="12"/>
      <c r="AB140" s="12"/>
      <c r="AC140" s="12"/>
      <c r="AD140" s="12"/>
      <c r="AE140" s="12"/>
      <c r="AR140" s="103" t="s">
        <v>86</v>
      </c>
      <c r="AT140" s="103" t="s">
        <v>178</v>
      </c>
      <c r="AU140" s="103" t="s">
        <v>76</v>
      </c>
      <c r="AY140" s="5" t="s">
        <v>176</v>
      </c>
      <c r="BE140" s="104">
        <f t="shared" si="4"/>
        <v>0</v>
      </c>
      <c r="BF140" s="104">
        <f t="shared" si="5"/>
        <v>0</v>
      </c>
      <c r="BG140" s="104">
        <f t="shared" si="6"/>
        <v>0</v>
      </c>
      <c r="BH140" s="104">
        <f t="shared" si="7"/>
        <v>0</v>
      </c>
      <c r="BI140" s="104">
        <f t="shared" si="8"/>
        <v>0</v>
      </c>
      <c r="BJ140" s="5" t="s">
        <v>76</v>
      </c>
      <c r="BK140" s="104">
        <f t="shared" si="9"/>
        <v>0</v>
      </c>
      <c r="BL140" s="5" t="s">
        <v>86</v>
      </c>
      <c r="BM140" s="103" t="s">
        <v>304</v>
      </c>
    </row>
    <row r="141" spans="2:63" s="79" customFormat="1" ht="26.1" customHeight="1">
      <c r="B141" s="80"/>
      <c r="D141" s="81" t="s">
        <v>71</v>
      </c>
      <c r="E141" s="82" t="s">
        <v>2379</v>
      </c>
      <c r="F141" s="82" t="s">
        <v>2380</v>
      </c>
      <c r="J141" s="83">
        <f>BK141</f>
        <v>0</v>
      </c>
      <c r="L141" s="80"/>
      <c r="M141" s="84"/>
      <c r="N141" s="85"/>
      <c r="O141" s="85"/>
      <c r="P141" s="86">
        <f>SUM(P142:P147)</f>
        <v>0</v>
      </c>
      <c r="Q141" s="85"/>
      <c r="R141" s="86">
        <f>SUM(R142:R147)</f>
        <v>0</v>
      </c>
      <c r="S141" s="85"/>
      <c r="T141" s="87">
        <f>SUM(T142:T147)</f>
        <v>0</v>
      </c>
      <c r="AR141" s="81" t="s">
        <v>76</v>
      </c>
      <c r="AT141" s="88" t="s">
        <v>71</v>
      </c>
      <c r="AU141" s="88" t="s">
        <v>72</v>
      </c>
      <c r="AY141" s="81" t="s">
        <v>176</v>
      </c>
      <c r="BK141" s="89">
        <f>SUM(BK142:BK147)</f>
        <v>0</v>
      </c>
    </row>
    <row r="142" spans="1:65" s="15" customFormat="1" ht="24.2" customHeight="1">
      <c r="A142" s="12"/>
      <c r="B142" s="13"/>
      <c r="C142" s="92" t="s">
        <v>307</v>
      </c>
      <c r="D142" s="92" t="s">
        <v>178</v>
      </c>
      <c r="E142" s="93" t="s">
        <v>2381</v>
      </c>
      <c r="F142" s="94" t="s">
        <v>2382</v>
      </c>
      <c r="G142" s="95" t="s">
        <v>2113</v>
      </c>
      <c r="H142" s="96">
        <v>3</v>
      </c>
      <c r="I142" s="1">
        <v>0</v>
      </c>
      <c r="J142" s="97">
        <f aca="true" t="shared" si="10" ref="J142:J147">ROUND(I142*H142,2)</f>
        <v>0</v>
      </c>
      <c r="K142" s="94" t="s">
        <v>1898</v>
      </c>
      <c r="L142" s="13"/>
      <c r="M142" s="98" t="s">
        <v>1</v>
      </c>
      <c r="N142" s="99" t="s">
        <v>37</v>
      </c>
      <c r="O142" s="100"/>
      <c r="P142" s="101">
        <f aca="true" t="shared" si="11" ref="P142:P147">O142*H142</f>
        <v>0</v>
      </c>
      <c r="Q142" s="101">
        <v>0</v>
      </c>
      <c r="R142" s="101">
        <f aca="true" t="shared" si="12" ref="R142:R147">Q142*H142</f>
        <v>0</v>
      </c>
      <c r="S142" s="101">
        <v>0</v>
      </c>
      <c r="T142" s="102">
        <f aca="true" t="shared" si="13" ref="T142:T147">S142*H142</f>
        <v>0</v>
      </c>
      <c r="U142" s="12"/>
      <c r="V142" s="12"/>
      <c r="W142" s="12"/>
      <c r="X142" s="12"/>
      <c r="Y142" s="12"/>
      <c r="Z142" s="12"/>
      <c r="AA142" s="12"/>
      <c r="AB142" s="12"/>
      <c r="AC142" s="12"/>
      <c r="AD142" s="12"/>
      <c r="AE142" s="12"/>
      <c r="AR142" s="103" t="s">
        <v>86</v>
      </c>
      <c r="AT142" s="103" t="s">
        <v>178</v>
      </c>
      <c r="AU142" s="103" t="s">
        <v>76</v>
      </c>
      <c r="AY142" s="5" t="s">
        <v>176</v>
      </c>
      <c r="BE142" s="104">
        <f aca="true" t="shared" si="14" ref="BE142:BE147">IF(N142="základní",J142,0)</f>
        <v>0</v>
      </c>
      <c r="BF142" s="104">
        <f aca="true" t="shared" si="15" ref="BF142:BF147">IF(N142="snížená",J142,0)</f>
        <v>0</v>
      </c>
      <c r="BG142" s="104">
        <f aca="true" t="shared" si="16" ref="BG142:BG147">IF(N142="zákl. přenesená",J142,0)</f>
        <v>0</v>
      </c>
      <c r="BH142" s="104">
        <f aca="true" t="shared" si="17" ref="BH142:BH147">IF(N142="sníž. přenesená",J142,0)</f>
        <v>0</v>
      </c>
      <c r="BI142" s="104">
        <f aca="true" t="shared" si="18" ref="BI142:BI147">IF(N142="nulová",J142,0)</f>
        <v>0</v>
      </c>
      <c r="BJ142" s="5" t="s">
        <v>76</v>
      </c>
      <c r="BK142" s="104">
        <f aca="true" t="shared" si="19" ref="BK142:BK147">ROUND(I142*H142,2)</f>
        <v>0</v>
      </c>
      <c r="BL142" s="5" t="s">
        <v>86</v>
      </c>
      <c r="BM142" s="103" t="s">
        <v>310</v>
      </c>
    </row>
    <row r="143" spans="1:65" s="15" customFormat="1" ht="33" customHeight="1">
      <c r="A143" s="12"/>
      <c r="B143" s="13"/>
      <c r="C143" s="92" t="s">
        <v>245</v>
      </c>
      <c r="D143" s="92" t="s">
        <v>178</v>
      </c>
      <c r="E143" s="93" t="s">
        <v>2383</v>
      </c>
      <c r="F143" s="94" t="s">
        <v>2384</v>
      </c>
      <c r="G143" s="95" t="s">
        <v>2113</v>
      </c>
      <c r="H143" s="96">
        <v>3</v>
      </c>
      <c r="I143" s="1">
        <v>0</v>
      </c>
      <c r="J143" s="97">
        <f t="shared" si="10"/>
        <v>0</v>
      </c>
      <c r="K143" s="94" t="s">
        <v>1898</v>
      </c>
      <c r="L143" s="13"/>
      <c r="M143" s="98" t="s">
        <v>1</v>
      </c>
      <c r="N143" s="99" t="s">
        <v>37</v>
      </c>
      <c r="O143" s="100"/>
      <c r="P143" s="101">
        <f t="shared" si="11"/>
        <v>0</v>
      </c>
      <c r="Q143" s="101">
        <v>0</v>
      </c>
      <c r="R143" s="101">
        <f t="shared" si="12"/>
        <v>0</v>
      </c>
      <c r="S143" s="101">
        <v>0</v>
      </c>
      <c r="T143" s="102">
        <f t="shared" si="13"/>
        <v>0</v>
      </c>
      <c r="U143" s="12"/>
      <c r="V143" s="12"/>
      <c r="W143" s="12"/>
      <c r="X143" s="12"/>
      <c r="Y143" s="12"/>
      <c r="Z143" s="12"/>
      <c r="AA143" s="12"/>
      <c r="AB143" s="12"/>
      <c r="AC143" s="12"/>
      <c r="AD143" s="12"/>
      <c r="AE143" s="12"/>
      <c r="AR143" s="103" t="s">
        <v>86</v>
      </c>
      <c r="AT143" s="103" t="s">
        <v>178</v>
      </c>
      <c r="AU143" s="103" t="s">
        <v>76</v>
      </c>
      <c r="AY143" s="5" t="s">
        <v>176</v>
      </c>
      <c r="BE143" s="104">
        <f t="shared" si="14"/>
        <v>0</v>
      </c>
      <c r="BF143" s="104">
        <f t="shared" si="15"/>
        <v>0</v>
      </c>
      <c r="BG143" s="104">
        <f t="shared" si="16"/>
        <v>0</v>
      </c>
      <c r="BH143" s="104">
        <f t="shared" si="17"/>
        <v>0</v>
      </c>
      <c r="BI143" s="104">
        <f t="shared" si="18"/>
        <v>0</v>
      </c>
      <c r="BJ143" s="5" t="s">
        <v>76</v>
      </c>
      <c r="BK143" s="104">
        <f t="shared" si="19"/>
        <v>0</v>
      </c>
      <c r="BL143" s="5" t="s">
        <v>86</v>
      </c>
      <c r="BM143" s="103" t="s">
        <v>329</v>
      </c>
    </row>
    <row r="144" spans="1:65" s="15" customFormat="1" ht="24.2" customHeight="1">
      <c r="A144" s="12"/>
      <c r="B144" s="13"/>
      <c r="C144" s="92" t="s">
        <v>331</v>
      </c>
      <c r="D144" s="92" t="s">
        <v>178</v>
      </c>
      <c r="E144" s="93" t="s">
        <v>2385</v>
      </c>
      <c r="F144" s="94" t="s">
        <v>2386</v>
      </c>
      <c r="G144" s="95" t="s">
        <v>2113</v>
      </c>
      <c r="H144" s="96">
        <v>5</v>
      </c>
      <c r="I144" s="1">
        <v>0</v>
      </c>
      <c r="J144" s="97">
        <f t="shared" si="10"/>
        <v>0</v>
      </c>
      <c r="K144" s="94" t="s">
        <v>1898</v>
      </c>
      <c r="L144" s="13"/>
      <c r="M144" s="98" t="s">
        <v>1</v>
      </c>
      <c r="N144" s="99" t="s">
        <v>37</v>
      </c>
      <c r="O144" s="100"/>
      <c r="P144" s="101">
        <f t="shared" si="11"/>
        <v>0</v>
      </c>
      <c r="Q144" s="101">
        <v>0</v>
      </c>
      <c r="R144" s="101">
        <f t="shared" si="12"/>
        <v>0</v>
      </c>
      <c r="S144" s="101">
        <v>0</v>
      </c>
      <c r="T144" s="102">
        <f t="shared" si="13"/>
        <v>0</v>
      </c>
      <c r="U144" s="12"/>
      <c r="V144" s="12"/>
      <c r="W144" s="12"/>
      <c r="X144" s="12"/>
      <c r="Y144" s="12"/>
      <c r="Z144" s="12"/>
      <c r="AA144" s="12"/>
      <c r="AB144" s="12"/>
      <c r="AC144" s="12"/>
      <c r="AD144" s="12"/>
      <c r="AE144" s="12"/>
      <c r="AR144" s="103" t="s">
        <v>86</v>
      </c>
      <c r="AT144" s="103" t="s">
        <v>178</v>
      </c>
      <c r="AU144" s="103" t="s">
        <v>76</v>
      </c>
      <c r="AY144" s="5" t="s">
        <v>176</v>
      </c>
      <c r="BE144" s="104">
        <f t="shared" si="14"/>
        <v>0</v>
      </c>
      <c r="BF144" s="104">
        <f t="shared" si="15"/>
        <v>0</v>
      </c>
      <c r="BG144" s="104">
        <f t="shared" si="16"/>
        <v>0</v>
      </c>
      <c r="BH144" s="104">
        <f t="shared" si="17"/>
        <v>0</v>
      </c>
      <c r="BI144" s="104">
        <f t="shared" si="18"/>
        <v>0</v>
      </c>
      <c r="BJ144" s="5" t="s">
        <v>76</v>
      </c>
      <c r="BK144" s="104">
        <f t="shared" si="19"/>
        <v>0</v>
      </c>
      <c r="BL144" s="5" t="s">
        <v>86</v>
      </c>
      <c r="BM144" s="103" t="s">
        <v>334</v>
      </c>
    </row>
    <row r="145" spans="1:65" s="15" customFormat="1" ht="24.2" customHeight="1">
      <c r="A145" s="12"/>
      <c r="B145" s="13"/>
      <c r="C145" s="92" t="s">
        <v>252</v>
      </c>
      <c r="D145" s="92" t="s">
        <v>178</v>
      </c>
      <c r="E145" s="93" t="s">
        <v>2387</v>
      </c>
      <c r="F145" s="94" t="s">
        <v>2388</v>
      </c>
      <c r="G145" s="95" t="s">
        <v>2113</v>
      </c>
      <c r="H145" s="96">
        <v>1</v>
      </c>
      <c r="I145" s="1">
        <v>0</v>
      </c>
      <c r="J145" s="97">
        <f t="shared" si="10"/>
        <v>0</v>
      </c>
      <c r="K145" s="94" t="s">
        <v>1898</v>
      </c>
      <c r="L145" s="13"/>
      <c r="M145" s="98" t="s">
        <v>1</v>
      </c>
      <c r="N145" s="99" t="s">
        <v>37</v>
      </c>
      <c r="O145" s="100"/>
      <c r="P145" s="101">
        <f t="shared" si="11"/>
        <v>0</v>
      </c>
      <c r="Q145" s="101">
        <v>0</v>
      </c>
      <c r="R145" s="101">
        <f t="shared" si="12"/>
        <v>0</v>
      </c>
      <c r="S145" s="101">
        <v>0</v>
      </c>
      <c r="T145" s="102">
        <f t="shared" si="13"/>
        <v>0</v>
      </c>
      <c r="U145" s="12"/>
      <c r="V145" s="12"/>
      <c r="W145" s="12"/>
      <c r="X145" s="12"/>
      <c r="Y145" s="12"/>
      <c r="Z145" s="12"/>
      <c r="AA145" s="12"/>
      <c r="AB145" s="12"/>
      <c r="AC145" s="12"/>
      <c r="AD145" s="12"/>
      <c r="AE145" s="12"/>
      <c r="AR145" s="103" t="s">
        <v>86</v>
      </c>
      <c r="AT145" s="103" t="s">
        <v>178</v>
      </c>
      <c r="AU145" s="103" t="s">
        <v>76</v>
      </c>
      <c r="AY145" s="5" t="s">
        <v>176</v>
      </c>
      <c r="BE145" s="104">
        <f t="shared" si="14"/>
        <v>0</v>
      </c>
      <c r="BF145" s="104">
        <f t="shared" si="15"/>
        <v>0</v>
      </c>
      <c r="BG145" s="104">
        <f t="shared" si="16"/>
        <v>0</v>
      </c>
      <c r="BH145" s="104">
        <f t="shared" si="17"/>
        <v>0</v>
      </c>
      <c r="BI145" s="104">
        <f t="shared" si="18"/>
        <v>0</v>
      </c>
      <c r="BJ145" s="5" t="s">
        <v>76</v>
      </c>
      <c r="BK145" s="104">
        <f t="shared" si="19"/>
        <v>0</v>
      </c>
      <c r="BL145" s="5" t="s">
        <v>86</v>
      </c>
      <c r="BM145" s="103" t="s">
        <v>337</v>
      </c>
    </row>
    <row r="146" spans="1:65" s="15" customFormat="1" ht="24.2" customHeight="1">
      <c r="A146" s="12"/>
      <c r="B146" s="13"/>
      <c r="C146" s="92" t="s">
        <v>7</v>
      </c>
      <c r="D146" s="92" t="s">
        <v>178</v>
      </c>
      <c r="E146" s="93" t="s">
        <v>2389</v>
      </c>
      <c r="F146" s="94" t="s">
        <v>2390</v>
      </c>
      <c r="G146" s="95" t="s">
        <v>2113</v>
      </c>
      <c r="H146" s="96">
        <v>1</v>
      </c>
      <c r="I146" s="1">
        <v>0</v>
      </c>
      <c r="J146" s="97">
        <f t="shared" si="10"/>
        <v>0</v>
      </c>
      <c r="K146" s="94" t="s">
        <v>1898</v>
      </c>
      <c r="L146" s="13"/>
      <c r="M146" s="98" t="s">
        <v>1</v>
      </c>
      <c r="N146" s="99" t="s">
        <v>37</v>
      </c>
      <c r="O146" s="100"/>
      <c r="P146" s="101">
        <f t="shared" si="11"/>
        <v>0</v>
      </c>
      <c r="Q146" s="101">
        <v>0</v>
      </c>
      <c r="R146" s="101">
        <f t="shared" si="12"/>
        <v>0</v>
      </c>
      <c r="S146" s="101">
        <v>0</v>
      </c>
      <c r="T146" s="102">
        <f t="shared" si="13"/>
        <v>0</v>
      </c>
      <c r="U146" s="12"/>
      <c r="V146" s="12"/>
      <c r="W146" s="12"/>
      <c r="X146" s="12"/>
      <c r="Y146" s="12"/>
      <c r="Z146" s="12"/>
      <c r="AA146" s="12"/>
      <c r="AB146" s="12"/>
      <c r="AC146" s="12"/>
      <c r="AD146" s="12"/>
      <c r="AE146" s="12"/>
      <c r="AR146" s="103" t="s">
        <v>86</v>
      </c>
      <c r="AT146" s="103" t="s">
        <v>178</v>
      </c>
      <c r="AU146" s="103" t="s">
        <v>76</v>
      </c>
      <c r="AY146" s="5" t="s">
        <v>176</v>
      </c>
      <c r="BE146" s="104">
        <f t="shared" si="14"/>
        <v>0</v>
      </c>
      <c r="BF146" s="104">
        <f t="shared" si="15"/>
        <v>0</v>
      </c>
      <c r="BG146" s="104">
        <f t="shared" si="16"/>
        <v>0</v>
      </c>
      <c r="BH146" s="104">
        <f t="shared" si="17"/>
        <v>0</v>
      </c>
      <c r="BI146" s="104">
        <f t="shared" si="18"/>
        <v>0</v>
      </c>
      <c r="BJ146" s="5" t="s">
        <v>76</v>
      </c>
      <c r="BK146" s="104">
        <f t="shared" si="19"/>
        <v>0</v>
      </c>
      <c r="BL146" s="5" t="s">
        <v>86</v>
      </c>
      <c r="BM146" s="103" t="s">
        <v>343</v>
      </c>
    </row>
    <row r="147" spans="1:65" s="15" customFormat="1" ht="16.5" customHeight="1">
      <c r="A147" s="12"/>
      <c r="B147" s="13"/>
      <c r="C147" s="92" t="s">
        <v>260</v>
      </c>
      <c r="D147" s="92" t="s">
        <v>178</v>
      </c>
      <c r="E147" s="93" t="s">
        <v>2391</v>
      </c>
      <c r="F147" s="94" t="s">
        <v>2392</v>
      </c>
      <c r="G147" s="95" t="s">
        <v>2113</v>
      </c>
      <c r="H147" s="96">
        <v>1</v>
      </c>
      <c r="I147" s="1">
        <v>0</v>
      </c>
      <c r="J147" s="97">
        <f t="shared" si="10"/>
        <v>0</v>
      </c>
      <c r="K147" s="94" t="s">
        <v>1898</v>
      </c>
      <c r="L147" s="13"/>
      <c r="M147" s="98" t="s">
        <v>1</v>
      </c>
      <c r="N147" s="99" t="s">
        <v>37</v>
      </c>
      <c r="O147" s="100"/>
      <c r="P147" s="101">
        <f t="shared" si="11"/>
        <v>0</v>
      </c>
      <c r="Q147" s="101">
        <v>0</v>
      </c>
      <c r="R147" s="101">
        <f t="shared" si="12"/>
        <v>0</v>
      </c>
      <c r="S147" s="101">
        <v>0</v>
      </c>
      <c r="T147" s="102">
        <f t="shared" si="13"/>
        <v>0</v>
      </c>
      <c r="U147" s="12"/>
      <c r="V147" s="12"/>
      <c r="W147" s="12"/>
      <c r="X147" s="12"/>
      <c r="Y147" s="12"/>
      <c r="Z147" s="12"/>
      <c r="AA147" s="12"/>
      <c r="AB147" s="12"/>
      <c r="AC147" s="12"/>
      <c r="AD147" s="12"/>
      <c r="AE147" s="12"/>
      <c r="AR147" s="103" t="s">
        <v>86</v>
      </c>
      <c r="AT147" s="103" t="s">
        <v>178</v>
      </c>
      <c r="AU147" s="103" t="s">
        <v>76</v>
      </c>
      <c r="AY147" s="5" t="s">
        <v>176</v>
      </c>
      <c r="BE147" s="104">
        <f t="shared" si="14"/>
        <v>0</v>
      </c>
      <c r="BF147" s="104">
        <f t="shared" si="15"/>
        <v>0</v>
      </c>
      <c r="BG147" s="104">
        <f t="shared" si="16"/>
        <v>0</v>
      </c>
      <c r="BH147" s="104">
        <f t="shared" si="17"/>
        <v>0</v>
      </c>
      <c r="BI147" s="104">
        <f t="shared" si="18"/>
        <v>0</v>
      </c>
      <c r="BJ147" s="5" t="s">
        <v>76</v>
      </c>
      <c r="BK147" s="104">
        <f t="shared" si="19"/>
        <v>0</v>
      </c>
      <c r="BL147" s="5" t="s">
        <v>86</v>
      </c>
      <c r="BM147" s="103" t="s">
        <v>349</v>
      </c>
    </row>
    <row r="148" spans="2:63" s="79" customFormat="1" ht="26.1" customHeight="1">
      <c r="B148" s="80"/>
      <c r="D148" s="81" t="s">
        <v>71</v>
      </c>
      <c r="E148" s="82" t="s">
        <v>2393</v>
      </c>
      <c r="F148" s="82" t="s">
        <v>2394</v>
      </c>
      <c r="J148" s="83">
        <f>BK148</f>
        <v>0</v>
      </c>
      <c r="L148" s="80"/>
      <c r="M148" s="84"/>
      <c r="N148" s="85"/>
      <c r="O148" s="85"/>
      <c r="P148" s="86">
        <f>SUM(P149:P150)</f>
        <v>0</v>
      </c>
      <c r="Q148" s="85"/>
      <c r="R148" s="86">
        <f>SUM(R149:R150)</f>
        <v>0</v>
      </c>
      <c r="S148" s="85"/>
      <c r="T148" s="87">
        <f>SUM(T149:T150)</f>
        <v>0</v>
      </c>
      <c r="AR148" s="81" t="s">
        <v>76</v>
      </c>
      <c r="AT148" s="88" t="s">
        <v>71</v>
      </c>
      <c r="AU148" s="88" t="s">
        <v>72</v>
      </c>
      <c r="AY148" s="81" t="s">
        <v>176</v>
      </c>
      <c r="BK148" s="89">
        <f>SUM(BK149:BK150)</f>
        <v>0</v>
      </c>
    </row>
    <row r="149" spans="1:65" s="15" customFormat="1" ht="24.2" customHeight="1">
      <c r="A149" s="12"/>
      <c r="B149" s="13"/>
      <c r="C149" s="92" t="s">
        <v>351</v>
      </c>
      <c r="D149" s="92" t="s">
        <v>178</v>
      </c>
      <c r="E149" s="93" t="s">
        <v>2395</v>
      </c>
      <c r="F149" s="94" t="s">
        <v>2396</v>
      </c>
      <c r="G149" s="95" t="s">
        <v>2113</v>
      </c>
      <c r="H149" s="96">
        <v>1</v>
      </c>
      <c r="I149" s="1">
        <v>0</v>
      </c>
      <c r="J149" s="97">
        <f>ROUND(I149*H149,2)</f>
        <v>0</v>
      </c>
      <c r="K149" s="94" t="s">
        <v>1898</v>
      </c>
      <c r="L149" s="13"/>
      <c r="M149" s="98" t="s">
        <v>1</v>
      </c>
      <c r="N149" s="99" t="s">
        <v>37</v>
      </c>
      <c r="O149" s="100"/>
      <c r="P149" s="101">
        <f>O149*H149</f>
        <v>0</v>
      </c>
      <c r="Q149" s="101">
        <v>0</v>
      </c>
      <c r="R149" s="101">
        <f>Q149*H149</f>
        <v>0</v>
      </c>
      <c r="S149" s="101">
        <v>0</v>
      </c>
      <c r="T149" s="102">
        <f>S149*H149</f>
        <v>0</v>
      </c>
      <c r="U149" s="12"/>
      <c r="V149" s="12"/>
      <c r="W149" s="12"/>
      <c r="X149" s="12"/>
      <c r="Y149" s="12"/>
      <c r="Z149" s="12"/>
      <c r="AA149" s="12"/>
      <c r="AB149" s="12"/>
      <c r="AC149" s="12"/>
      <c r="AD149" s="12"/>
      <c r="AE149" s="12"/>
      <c r="AR149" s="103" t="s">
        <v>86</v>
      </c>
      <c r="AT149" s="103" t="s">
        <v>178</v>
      </c>
      <c r="AU149" s="103" t="s">
        <v>76</v>
      </c>
      <c r="AY149" s="5" t="s">
        <v>176</v>
      </c>
      <c r="BE149" s="104">
        <f>IF(N149="základní",J149,0)</f>
        <v>0</v>
      </c>
      <c r="BF149" s="104">
        <f>IF(N149="snížená",J149,0)</f>
        <v>0</v>
      </c>
      <c r="BG149" s="104">
        <f>IF(N149="zákl. přenesená",J149,0)</f>
        <v>0</v>
      </c>
      <c r="BH149" s="104">
        <f>IF(N149="sníž. přenesená",J149,0)</f>
        <v>0</v>
      </c>
      <c r="BI149" s="104">
        <f>IF(N149="nulová",J149,0)</f>
        <v>0</v>
      </c>
      <c r="BJ149" s="5" t="s">
        <v>76</v>
      </c>
      <c r="BK149" s="104">
        <f>ROUND(I149*H149,2)</f>
        <v>0</v>
      </c>
      <c r="BL149" s="5" t="s">
        <v>86</v>
      </c>
      <c r="BM149" s="103" t="s">
        <v>354</v>
      </c>
    </row>
    <row r="150" spans="1:47" s="15" customFormat="1" ht="175.5">
      <c r="A150" s="12"/>
      <c r="B150" s="13"/>
      <c r="C150" s="12"/>
      <c r="D150" s="105" t="s">
        <v>906</v>
      </c>
      <c r="E150" s="12"/>
      <c r="F150" s="106" t="s">
        <v>2909</v>
      </c>
      <c r="G150" s="12"/>
      <c r="H150" s="12"/>
      <c r="I150" s="12"/>
      <c r="J150" s="12"/>
      <c r="K150" s="12"/>
      <c r="L150" s="13"/>
      <c r="M150" s="107"/>
      <c r="N150" s="108"/>
      <c r="O150" s="100"/>
      <c r="P150" s="100"/>
      <c r="Q150" s="100"/>
      <c r="R150" s="100"/>
      <c r="S150" s="100"/>
      <c r="T150" s="109"/>
      <c r="U150" s="12"/>
      <c r="V150" s="12"/>
      <c r="W150" s="12"/>
      <c r="X150" s="12"/>
      <c r="Y150" s="12"/>
      <c r="Z150" s="12"/>
      <c r="AA150" s="12"/>
      <c r="AB150" s="12"/>
      <c r="AC150" s="12"/>
      <c r="AD150" s="12"/>
      <c r="AE150" s="12"/>
      <c r="AT150" s="5" t="s">
        <v>906</v>
      </c>
      <c r="AU150" s="5" t="s">
        <v>76</v>
      </c>
    </row>
    <row r="151" spans="2:63" s="79" customFormat="1" ht="26.1" customHeight="1">
      <c r="B151" s="80"/>
      <c r="D151" s="81" t="s">
        <v>71</v>
      </c>
      <c r="E151" s="82" t="s">
        <v>2397</v>
      </c>
      <c r="F151" s="82" t="s">
        <v>2398</v>
      </c>
      <c r="J151" s="83">
        <f>BK151</f>
        <v>0</v>
      </c>
      <c r="L151" s="80"/>
      <c r="M151" s="84"/>
      <c r="N151" s="85"/>
      <c r="O151" s="85"/>
      <c r="P151" s="86">
        <f>SUM(P152:P170)</f>
        <v>0</v>
      </c>
      <c r="Q151" s="85"/>
      <c r="R151" s="86">
        <f>SUM(R152:R170)</f>
        <v>0</v>
      </c>
      <c r="S151" s="85"/>
      <c r="T151" s="87">
        <f>SUM(T152:T170)</f>
        <v>0</v>
      </c>
      <c r="AR151" s="81" t="s">
        <v>76</v>
      </c>
      <c r="AT151" s="88" t="s">
        <v>71</v>
      </c>
      <c r="AU151" s="88" t="s">
        <v>72</v>
      </c>
      <c r="AY151" s="81" t="s">
        <v>176</v>
      </c>
      <c r="BK151" s="89">
        <f>SUM(BK152:BK170)</f>
        <v>0</v>
      </c>
    </row>
    <row r="152" spans="1:65" s="15" customFormat="1" ht="16.5" customHeight="1">
      <c r="A152" s="12"/>
      <c r="B152" s="13"/>
      <c r="C152" s="92" t="s">
        <v>268</v>
      </c>
      <c r="D152" s="92" t="s">
        <v>178</v>
      </c>
      <c r="E152" s="93" t="s">
        <v>2399</v>
      </c>
      <c r="F152" s="94" t="s">
        <v>2400</v>
      </c>
      <c r="G152" s="95" t="s">
        <v>328</v>
      </c>
      <c r="H152" s="96">
        <v>264</v>
      </c>
      <c r="I152" s="1">
        <v>0</v>
      </c>
      <c r="J152" s="97">
        <f aca="true" t="shared" si="20" ref="J152:J170">ROUND(I152*H152,2)</f>
        <v>0</v>
      </c>
      <c r="K152" s="94" t="s">
        <v>1898</v>
      </c>
      <c r="L152" s="13"/>
      <c r="M152" s="98" t="s">
        <v>1</v>
      </c>
      <c r="N152" s="99" t="s">
        <v>37</v>
      </c>
      <c r="O152" s="100"/>
      <c r="P152" s="101">
        <f aca="true" t="shared" si="21" ref="P152:P170">O152*H152</f>
        <v>0</v>
      </c>
      <c r="Q152" s="101">
        <v>0</v>
      </c>
      <c r="R152" s="101">
        <f aca="true" t="shared" si="22" ref="R152:R170">Q152*H152</f>
        <v>0</v>
      </c>
      <c r="S152" s="101">
        <v>0</v>
      </c>
      <c r="T152" s="102">
        <f aca="true" t="shared" si="23" ref="T152:T170">S152*H152</f>
        <v>0</v>
      </c>
      <c r="U152" s="12"/>
      <c r="V152" s="12"/>
      <c r="W152" s="12"/>
      <c r="X152" s="12"/>
      <c r="Y152" s="12"/>
      <c r="Z152" s="12"/>
      <c r="AA152" s="12"/>
      <c r="AB152" s="12"/>
      <c r="AC152" s="12"/>
      <c r="AD152" s="12"/>
      <c r="AE152" s="12"/>
      <c r="AR152" s="103" t="s">
        <v>86</v>
      </c>
      <c r="AT152" s="103" t="s">
        <v>178</v>
      </c>
      <c r="AU152" s="103" t="s">
        <v>76</v>
      </c>
      <c r="AY152" s="5" t="s">
        <v>176</v>
      </c>
      <c r="BE152" s="104">
        <f aca="true" t="shared" si="24" ref="BE152:BE170">IF(N152="základní",J152,0)</f>
        <v>0</v>
      </c>
      <c r="BF152" s="104">
        <f aca="true" t="shared" si="25" ref="BF152:BF170">IF(N152="snížená",J152,0)</f>
        <v>0</v>
      </c>
      <c r="BG152" s="104">
        <f aca="true" t="shared" si="26" ref="BG152:BG170">IF(N152="zákl. přenesená",J152,0)</f>
        <v>0</v>
      </c>
      <c r="BH152" s="104">
        <f aca="true" t="shared" si="27" ref="BH152:BH170">IF(N152="sníž. přenesená",J152,0)</f>
        <v>0</v>
      </c>
      <c r="BI152" s="104">
        <f aca="true" t="shared" si="28" ref="BI152:BI170">IF(N152="nulová",J152,0)</f>
        <v>0</v>
      </c>
      <c r="BJ152" s="5" t="s">
        <v>76</v>
      </c>
      <c r="BK152" s="104">
        <f aca="true" t="shared" si="29" ref="BK152:BK170">ROUND(I152*H152,2)</f>
        <v>0</v>
      </c>
      <c r="BL152" s="5" t="s">
        <v>86</v>
      </c>
      <c r="BM152" s="103" t="s">
        <v>363</v>
      </c>
    </row>
    <row r="153" spans="1:65" s="15" customFormat="1" ht="16.5" customHeight="1">
      <c r="A153" s="12"/>
      <c r="B153" s="13"/>
      <c r="C153" s="92" t="s">
        <v>365</v>
      </c>
      <c r="D153" s="92" t="s">
        <v>178</v>
      </c>
      <c r="E153" s="93" t="s">
        <v>2401</v>
      </c>
      <c r="F153" s="94" t="s">
        <v>2402</v>
      </c>
      <c r="G153" s="95" t="s">
        <v>328</v>
      </c>
      <c r="H153" s="96">
        <v>108</v>
      </c>
      <c r="I153" s="1">
        <v>0</v>
      </c>
      <c r="J153" s="97">
        <f t="shared" si="20"/>
        <v>0</v>
      </c>
      <c r="K153" s="94" t="s">
        <v>1898</v>
      </c>
      <c r="L153" s="13"/>
      <c r="M153" s="98" t="s">
        <v>1</v>
      </c>
      <c r="N153" s="99" t="s">
        <v>37</v>
      </c>
      <c r="O153" s="100"/>
      <c r="P153" s="101">
        <f t="shared" si="21"/>
        <v>0</v>
      </c>
      <c r="Q153" s="101">
        <v>0</v>
      </c>
      <c r="R153" s="101">
        <f t="shared" si="22"/>
        <v>0</v>
      </c>
      <c r="S153" s="101">
        <v>0</v>
      </c>
      <c r="T153" s="102">
        <f t="shared" si="23"/>
        <v>0</v>
      </c>
      <c r="U153" s="12"/>
      <c r="V153" s="12"/>
      <c r="W153" s="12"/>
      <c r="X153" s="12"/>
      <c r="Y153" s="12"/>
      <c r="Z153" s="12"/>
      <c r="AA153" s="12"/>
      <c r="AB153" s="12"/>
      <c r="AC153" s="12"/>
      <c r="AD153" s="12"/>
      <c r="AE153" s="12"/>
      <c r="AR153" s="103" t="s">
        <v>86</v>
      </c>
      <c r="AT153" s="103" t="s">
        <v>178</v>
      </c>
      <c r="AU153" s="103" t="s">
        <v>76</v>
      </c>
      <c r="AY153" s="5" t="s">
        <v>176</v>
      </c>
      <c r="BE153" s="104">
        <f t="shared" si="24"/>
        <v>0</v>
      </c>
      <c r="BF153" s="104">
        <f t="shared" si="25"/>
        <v>0</v>
      </c>
      <c r="BG153" s="104">
        <f t="shared" si="26"/>
        <v>0</v>
      </c>
      <c r="BH153" s="104">
        <f t="shared" si="27"/>
        <v>0</v>
      </c>
      <c r="BI153" s="104">
        <f t="shared" si="28"/>
        <v>0</v>
      </c>
      <c r="BJ153" s="5" t="s">
        <v>76</v>
      </c>
      <c r="BK153" s="104">
        <f t="shared" si="29"/>
        <v>0</v>
      </c>
      <c r="BL153" s="5" t="s">
        <v>86</v>
      </c>
      <c r="BM153" s="103" t="s">
        <v>368</v>
      </c>
    </row>
    <row r="154" spans="1:65" s="15" customFormat="1" ht="16.5" customHeight="1">
      <c r="A154" s="12"/>
      <c r="B154" s="13"/>
      <c r="C154" s="92" t="s">
        <v>272</v>
      </c>
      <c r="D154" s="92" t="s">
        <v>178</v>
      </c>
      <c r="E154" s="93" t="s">
        <v>2403</v>
      </c>
      <c r="F154" s="94" t="s">
        <v>2404</v>
      </c>
      <c r="G154" s="95" t="s">
        <v>328</v>
      </c>
      <c r="H154" s="96">
        <v>54</v>
      </c>
      <c r="I154" s="1">
        <v>0</v>
      </c>
      <c r="J154" s="97">
        <f t="shared" si="20"/>
        <v>0</v>
      </c>
      <c r="K154" s="94" t="s">
        <v>1898</v>
      </c>
      <c r="L154" s="13"/>
      <c r="M154" s="98" t="s">
        <v>1</v>
      </c>
      <c r="N154" s="99" t="s">
        <v>37</v>
      </c>
      <c r="O154" s="100"/>
      <c r="P154" s="101">
        <f t="shared" si="21"/>
        <v>0</v>
      </c>
      <c r="Q154" s="101">
        <v>0</v>
      </c>
      <c r="R154" s="101">
        <f t="shared" si="22"/>
        <v>0</v>
      </c>
      <c r="S154" s="101">
        <v>0</v>
      </c>
      <c r="T154" s="102">
        <f t="shared" si="23"/>
        <v>0</v>
      </c>
      <c r="U154" s="12"/>
      <c r="V154" s="12"/>
      <c r="W154" s="12"/>
      <c r="X154" s="12"/>
      <c r="Y154" s="12"/>
      <c r="Z154" s="12"/>
      <c r="AA154" s="12"/>
      <c r="AB154" s="12"/>
      <c r="AC154" s="12"/>
      <c r="AD154" s="12"/>
      <c r="AE154" s="12"/>
      <c r="AR154" s="103" t="s">
        <v>86</v>
      </c>
      <c r="AT154" s="103" t="s">
        <v>178</v>
      </c>
      <c r="AU154" s="103" t="s">
        <v>76</v>
      </c>
      <c r="AY154" s="5" t="s">
        <v>176</v>
      </c>
      <c r="BE154" s="104">
        <f t="shared" si="24"/>
        <v>0</v>
      </c>
      <c r="BF154" s="104">
        <f t="shared" si="25"/>
        <v>0</v>
      </c>
      <c r="BG154" s="104">
        <f t="shared" si="26"/>
        <v>0</v>
      </c>
      <c r="BH154" s="104">
        <f t="shared" si="27"/>
        <v>0</v>
      </c>
      <c r="BI154" s="104">
        <f t="shared" si="28"/>
        <v>0</v>
      </c>
      <c r="BJ154" s="5" t="s">
        <v>76</v>
      </c>
      <c r="BK154" s="104">
        <f t="shared" si="29"/>
        <v>0</v>
      </c>
      <c r="BL154" s="5" t="s">
        <v>86</v>
      </c>
      <c r="BM154" s="103" t="s">
        <v>372</v>
      </c>
    </row>
    <row r="155" spans="1:65" s="15" customFormat="1" ht="16.5" customHeight="1">
      <c r="A155" s="12"/>
      <c r="B155" s="13"/>
      <c r="C155" s="92" t="s">
        <v>375</v>
      </c>
      <c r="D155" s="92" t="s">
        <v>178</v>
      </c>
      <c r="E155" s="93" t="s">
        <v>2405</v>
      </c>
      <c r="F155" s="94" t="s">
        <v>2406</v>
      </c>
      <c r="G155" s="95" t="s">
        <v>328</v>
      </c>
      <c r="H155" s="96">
        <v>120</v>
      </c>
      <c r="I155" s="1">
        <v>0</v>
      </c>
      <c r="J155" s="97">
        <f t="shared" si="20"/>
        <v>0</v>
      </c>
      <c r="K155" s="94" t="s">
        <v>1898</v>
      </c>
      <c r="L155" s="13"/>
      <c r="M155" s="98" t="s">
        <v>1</v>
      </c>
      <c r="N155" s="99" t="s">
        <v>37</v>
      </c>
      <c r="O155" s="100"/>
      <c r="P155" s="101">
        <f t="shared" si="21"/>
        <v>0</v>
      </c>
      <c r="Q155" s="101">
        <v>0</v>
      </c>
      <c r="R155" s="101">
        <f t="shared" si="22"/>
        <v>0</v>
      </c>
      <c r="S155" s="101">
        <v>0</v>
      </c>
      <c r="T155" s="102">
        <f t="shared" si="23"/>
        <v>0</v>
      </c>
      <c r="U155" s="12"/>
      <c r="V155" s="12"/>
      <c r="W155" s="12"/>
      <c r="X155" s="12"/>
      <c r="Y155" s="12"/>
      <c r="Z155" s="12"/>
      <c r="AA155" s="12"/>
      <c r="AB155" s="12"/>
      <c r="AC155" s="12"/>
      <c r="AD155" s="12"/>
      <c r="AE155" s="12"/>
      <c r="AR155" s="103" t="s">
        <v>86</v>
      </c>
      <c r="AT155" s="103" t="s">
        <v>178</v>
      </c>
      <c r="AU155" s="103" t="s">
        <v>76</v>
      </c>
      <c r="AY155" s="5" t="s">
        <v>176</v>
      </c>
      <c r="BE155" s="104">
        <f t="shared" si="24"/>
        <v>0</v>
      </c>
      <c r="BF155" s="104">
        <f t="shared" si="25"/>
        <v>0</v>
      </c>
      <c r="BG155" s="104">
        <f t="shared" si="26"/>
        <v>0</v>
      </c>
      <c r="BH155" s="104">
        <f t="shared" si="27"/>
        <v>0</v>
      </c>
      <c r="BI155" s="104">
        <f t="shared" si="28"/>
        <v>0</v>
      </c>
      <c r="BJ155" s="5" t="s">
        <v>76</v>
      </c>
      <c r="BK155" s="104">
        <f t="shared" si="29"/>
        <v>0</v>
      </c>
      <c r="BL155" s="5" t="s">
        <v>86</v>
      </c>
      <c r="BM155" s="103" t="s">
        <v>378</v>
      </c>
    </row>
    <row r="156" spans="1:65" s="15" customFormat="1" ht="16.5" customHeight="1">
      <c r="A156" s="12"/>
      <c r="B156" s="13"/>
      <c r="C156" s="92" t="s">
        <v>278</v>
      </c>
      <c r="D156" s="92" t="s">
        <v>178</v>
      </c>
      <c r="E156" s="93" t="s">
        <v>2407</v>
      </c>
      <c r="F156" s="94" t="s">
        <v>2408</v>
      </c>
      <c r="G156" s="95" t="s">
        <v>328</v>
      </c>
      <c r="H156" s="96">
        <v>114</v>
      </c>
      <c r="I156" s="1">
        <v>0</v>
      </c>
      <c r="J156" s="97">
        <f t="shared" si="20"/>
        <v>0</v>
      </c>
      <c r="K156" s="94" t="s">
        <v>1898</v>
      </c>
      <c r="L156" s="13"/>
      <c r="M156" s="98" t="s">
        <v>1</v>
      </c>
      <c r="N156" s="99" t="s">
        <v>37</v>
      </c>
      <c r="O156" s="100"/>
      <c r="P156" s="101">
        <f t="shared" si="21"/>
        <v>0</v>
      </c>
      <c r="Q156" s="101">
        <v>0</v>
      </c>
      <c r="R156" s="101">
        <f t="shared" si="22"/>
        <v>0</v>
      </c>
      <c r="S156" s="101">
        <v>0</v>
      </c>
      <c r="T156" s="102">
        <f t="shared" si="23"/>
        <v>0</v>
      </c>
      <c r="U156" s="12"/>
      <c r="V156" s="12"/>
      <c r="W156" s="12"/>
      <c r="X156" s="12"/>
      <c r="Y156" s="12"/>
      <c r="Z156" s="12"/>
      <c r="AA156" s="12"/>
      <c r="AB156" s="12"/>
      <c r="AC156" s="12"/>
      <c r="AD156" s="12"/>
      <c r="AE156" s="12"/>
      <c r="AR156" s="103" t="s">
        <v>86</v>
      </c>
      <c r="AT156" s="103" t="s">
        <v>178</v>
      </c>
      <c r="AU156" s="103" t="s">
        <v>76</v>
      </c>
      <c r="AY156" s="5" t="s">
        <v>176</v>
      </c>
      <c r="BE156" s="104">
        <f t="shared" si="24"/>
        <v>0</v>
      </c>
      <c r="BF156" s="104">
        <f t="shared" si="25"/>
        <v>0</v>
      </c>
      <c r="BG156" s="104">
        <f t="shared" si="26"/>
        <v>0</v>
      </c>
      <c r="BH156" s="104">
        <f t="shared" si="27"/>
        <v>0</v>
      </c>
      <c r="BI156" s="104">
        <f t="shared" si="28"/>
        <v>0</v>
      </c>
      <c r="BJ156" s="5" t="s">
        <v>76</v>
      </c>
      <c r="BK156" s="104">
        <f t="shared" si="29"/>
        <v>0</v>
      </c>
      <c r="BL156" s="5" t="s">
        <v>86</v>
      </c>
      <c r="BM156" s="103" t="s">
        <v>381</v>
      </c>
    </row>
    <row r="157" spans="1:65" s="15" customFormat="1" ht="16.5" customHeight="1">
      <c r="A157" s="12"/>
      <c r="B157" s="13"/>
      <c r="C157" s="92" t="s">
        <v>382</v>
      </c>
      <c r="D157" s="92" t="s">
        <v>178</v>
      </c>
      <c r="E157" s="93" t="s">
        <v>2409</v>
      </c>
      <c r="F157" s="94" t="s">
        <v>2410</v>
      </c>
      <c r="G157" s="95" t="s">
        <v>328</v>
      </c>
      <c r="H157" s="96">
        <v>12</v>
      </c>
      <c r="I157" s="1">
        <v>0</v>
      </c>
      <c r="J157" s="97">
        <f t="shared" si="20"/>
        <v>0</v>
      </c>
      <c r="K157" s="94" t="s">
        <v>1898</v>
      </c>
      <c r="L157" s="13"/>
      <c r="M157" s="98" t="s">
        <v>1</v>
      </c>
      <c r="N157" s="99" t="s">
        <v>37</v>
      </c>
      <c r="O157" s="100"/>
      <c r="P157" s="101">
        <f t="shared" si="21"/>
        <v>0</v>
      </c>
      <c r="Q157" s="101">
        <v>0</v>
      </c>
      <c r="R157" s="101">
        <f t="shared" si="22"/>
        <v>0</v>
      </c>
      <c r="S157" s="101">
        <v>0</v>
      </c>
      <c r="T157" s="102">
        <f t="shared" si="23"/>
        <v>0</v>
      </c>
      <c r="U157" s="12"/>
      <c r="V157" s="12"/>
      <c r="W157" s="12"/>
      <c r="X157" s="12"/>
      <c r="Y157" s="12"/>
      <c r="Z157" s="12"/>
      <c r="AA157" s="12"/>
      <c r="AB157" s="12"/>
      <c r="AC157" s="12"/>
      <c r="AD157" s="12"/>
      <c r="AE157" s="12"/>
      <c r="AR157" s="103" t="s">
        <v>86</v>
      </c>
      <c r="AT157" s="103" t="s">
        <v>178</v>
      </c>
      <c r="AU157" s="103" t="s">
        <v>76</v>
      </c>
      <c r="AY157" s="5" t="s">
        <v>176</v>
      </c>
      <c r="BE157" s="104">
        <f t="shared" si="24"/>
        <v>0</v>
      </c>
      <c r="BF157" s="104">
        <f t="shared" si="25"/>
        <v>0</v>
      </c>
      <c r="BG157" s="104">
        <f t="shared" si="26"/>
        <v>0</v>
      </c>
      <c r="BH157" s="104">
        <f t="shared" si="27"/>
        <v>0</v>
      </c>
      <c r="BI157" s="104">
        <f t="shared" si="28"/>
        <v>0</v>
      </c>
      <c r="BJ157" s="5" t="s">
        <v>76</v>
      </c>
      <c r="BK157" s="104">
        <f t="shared" si="29"/>
        <v>0</v>
      </c>
      <c r="BL157" s="5" t="s">
        <v>86</v>
      </c>
      <c r="BM157" s="103" t="s">
        <v>385</v>
      </c>
    </row>
    <row r="158" spans="1:65" s="15" customFormat="1" ht="16.5" customHeight="1">
      <c r="A158" s="12"/>
      <c r="B158" s="13"/>
      <c r="C158" s="92" t="s">
        <v>284</v>
      </c>
      <c r="D158" s="92" t="s">
        <v>178</v>
      </c>
      <c r="E158" s="93" t="s">
        <v>2411</v>
      </c>
      <c r="F158" s="94" t="s">
        <v>2412</v>
      </c>
      <c r="G158" s="95" t="s">
        <v>328</v>
      </c>
      <c r="H158" s="96">
        <v>72</v>
      </c>
      <c r="I158" s="1">
        <v>0</v>
      </c>
      <c r="J158" s="97">
        <f t="shared" si="20"/>
        <v>0</v>
      </c>
      <c r="K158" s="94" t="s">
        <v>1898</v>
      </c>
      <c r="L158" s="13"/>
      <c r="M158" s="98" t="s">
        <v>1</v>
      </c>
      <c r="N158" s="99" t="s">
        <v>37</v>
      </c>
      <c r="O158" s="100"/>
      <c r="P158" s="101">
        <f t="shared" si="21"/>
        <v>0</v>
      </c>
      <c r="Q158" s="101">
        <v>0</v>
      </c>
      <c r="R158" s="101">
        <f t="shared" si="22"/>
        <v>0</v>
      </c>
      <c r="S158" s="101">
        <v>0</v>
      </c>
      <c r="T158" s="102">
        <f t="shared" si="23"/>
        <v>0</v>
      </c>
      <c r="U158" s="12"/>
      <c r="V158" s="12"/>
      <c r="W158" s="12"/>
      <c r="X158" s="12"/>
      <c r="Y158" s="12"/>
      <c r="Z158" s="12"/>
      <c r="AA158" s="12"/>
      <c r="AB158" s="12"/>
      <c r="AC158" s="12"/>
      <c r="AD158" s="12"/>
      <c r="AE158" s="12"/>
      <c r="AR158" s="103" t="s">
        <v>86</v>
      </c>
      <c r="AT158" s="103" t="s">
        <v>178</v>
      </c>
      <c r="AU158" s="103" t="s">
        <v>76</v>
      </c>
      <c r="AY158" s="5" t="s">
        <v>176</v>
      </c>
      <c r="BE158" s="104">
        <f t="shared" si="24"/>
        <v>0</v>
      </c>
      <c r="BF158" s="104">
        <f t="shared" si="25"/>
        <v>0</v>
      </c>
      <c r="BG158" s="104">
        <f t="shared" si="26"/>
        <v>0</v>
      </c>
      <c r="BH158" s="104">
        <f t="shared" si="27"/>
        <v>0</v>
      </c>
      <c r="BI158" s="104">
        <f t="shared" si="28"/>
        <v>0</v>
      </c>
      <c r="BJ158" s="5" t="s">
        <v>76</v>
      </c>
      <c r="BK158" s="104">
        <f t="shared" si="29"/>
        <v>0</v>
      </c>
      <c r="BL158" s="5" t="s">
        <v>86</v>
      </c>
      <c r="BM158" s="103" t="s">
        <v>388</v>
      </c>
    </row>
    <row r="159" spans="1:65" s="15" customFormat="1" ht="16.5" customHeight="1">
      <c r="A159" s="12"/>
      <c r="B159" s="13"/>
      <c r="C159" s="92" t="s">
        <v>390</v>
      </c>
      <c r="D159" s="92" t="s">
        <v>178</v>
      </c>
      <c r="E159" s="93" t="s">
        <v>2413</v>
      </c>
      <c r="F159" s="94" t="s">
        <v>2414</v>
      </c>
      <c r="G159" s="95" t="s">
        <v>328</v>
      </c>
      <c r="H159" s="96">
        <v>56</v>
      </c>
      <c r="I159" s="1">
        <v>0</v>
      </c>
      <c r="J159" s="97">
        <f t="shared" si="20"/>
        <v>0</v>
      </c>
      <c r="K159" s="94" t="s">
        <v>1898</v>
      </c>
      <c r="L159" s="13"/>
      <c r="M159" s="98" t="s">
        <v>1</v>
      </c>
      <c r="N159" s="99" t="s">
        <v>37</v>
      </c>
      <c r="O159" s="100"/>
      <c r="P159" s="101">
        <f t="shared" si="21"/>
        <v>0</v>
      </c>
      <c r="Q159" s="101">
        <v>0</v>
      </c>
      <c r="R159" s="101">
        <f t="shared" si="22"/>
        <v>0</v>
      </c>
      <c r="S159" s="101">
        <v>0</v>
      </c>
      <c r="T159" s="102">
        <f t="shared" si="23"/>
        <v>0</v>
      </c>
      <c r="U159" s="12"/>
      <c r="V159" s="12"/>
      <c r="W159" s="12"/>
      <c r="X159" s="12"/>
      <c r="Y159" s="12"/>
      <c r="Z159" s="12"/>
      <c r="AA159" s="12"/>
      <c r="AB159" s="12"/>
      <c r="AC159" s="12"/>
      <c r="AD159" s="12"/>
      <c r="AE159" s="12"/>
      <c r="AR159" s="103" t="s">
        <v>86</v>
      </c>
      <c r="AT159" s="103" t="s">
        <v>178</v>
      </c>
      <c r="AU159" s="103" t="s">
        <v>76</v>
      </c>
      <c r="AY159" s="5" t="s">
        <v>176</v>
      </c>
      <c r="BE159" s="104">
        <f t="shared" si="24"/>
        <v>0</v>
      </c>
      <c r="BF159" s="104">
        <f t="shared" si="25"/>
        <v>0</v>
      </c>
      <c r="BG159" s="104">
        <f t="shared" si="26"/>
        <v>0</v>
      </c>
      <c r="BH159" s="104">
        <f t="shared" si="27"/>
        <v>0</v>
      </c>
      <c r="BI159" s="104">
        <f t="shared" si="28"/>
        <v>0</v>
      </c>
      <c r="BJ159" s="5" t="s">
        <v>76</v>
      </c>
      <c r="BK159" s="104">
        <f t="shared" si="29"/>
        <v>0</v>
      </c>
      <c r="BL159" s="5" t="s">
        <v>86</v>
      </c>
      <c r="BM159" s="103" t="s">
        <v>393</v>
      </c>
    </row>
    <row r="160" spans="1:65" s="15" customFormat="1" ht="24.2" customHeight="1">
      <c r="A160" s="12"/>
      <c r="B160" s="13"/>
      <c r="C160" s="92" t="s">
        <v>304</v>
      </c>
      <c r="D160" s="92" t="s">
        <v>178</v>
      </c>
      <c r="E160" s="93" t="s">
        <v>2415</v>
      </c>
      <c r="F160" s="94" t="s">
        <v>2416</v>
      </c>
      <c r="G160" s="95" t="s">
        <v>328</v>
      </c>
      <c r="H160" s="96">
        <v>6</v>
      </c>
      <c r="I160" s="1">
        <v>0</v>
      </c>
      <c r="J160" s="97">
        <f t="shared" si="20"/>
        <v>0</v>
      </c>
      <c r="K160" s="94" t="s">
        <v>1898</v>
      </c>
      <c r="L160" s="13"/>
      <c r="M160" s="98" t="s">
        <v>1</v>
      </c>
      <c r="N160" s="99" t="s">
        <v>37</v>
      </c>
      <c r="O160" s="100"/>
      <c r="P160" s="101">
        <f t="shared" si="21"/>
        <v>0</v>
      </c>
      <c r="Q160" s="101">
        <v>0</v>
      </c>
      <c r="R160" s="101">
        <f t="shared" si="22"/>
        <v>0</v>
      </c>
      <c r="S160" s="101">
        <v>0</v>
      </c>
      <c r="T160" s="102">
        <f t="shared" si="23"/>
        <v>0</v>
      </c>
      <c r="U160" s="12"/>
      <c r="V160" s="12"/>
      <c r="W160" s="12"/>
      <c r="X160" s="12"/>
      <c r="Y160" s="12"/>
      <c r="Z160" s="12"/>
      <c r="AA160" s="12"/>
      <c r="AB160" s="12"/>
      <c r="AC160" s="12"/>
      <c r="AD160" s="12"/>
      <c r="AE160" s="12"/>
      <c r="AR160" s="103" t="s">
        <v>86</v>
      </c>
      <c r="AT160" s="103" t="s">
        <v>178</v>
      </c>
      <c r="AU160" s="103" t="s">
        <v>76</v>
      </c>
      <c r="AY160" s="5" t="s">
        <v>176</v>
      </c>
      <c r="BE160" s="104">
        <f t="shared" si="24"/>
        <v>0</v>
      </c>
      <c r="BF160" s="104">
        <f t="shared" si="25"/>
        <v>0</v>
      </c>
      <c r="BG160" s="104">
        <f t="shared" si="26"/>
        <v>0</v>
      </c>
      <c r="BH160" s="104">
        <f t="shared" si="27"/>
        <v>0</v>
      </c>
      <c r="BI160" s="104">
        <f t="shared" si="28"/>
        <v>0</v>
      </c>
      <c r="BJ160" s="5" t="s">
        <v>76</v>
      </c>
      <c r="BK160" s="104">
        <f t="shared" si="29"/>
        <v>0</v>
      </c>
      <c r="BL160" s="5" t="s">
        <v>86</v>
      </c>
      <c r="BM160" s="103" t="s">
        <v>400</v>
      </c>
    </row>
    <row r="161" spans="1:65" s="15" customFormat="1" ht="24.2" customHeight="1">
      <c r="A161" s="12"/>
      <c r="B161" s="13"/>
      <c r="C161" s="92" t="s">
        <v>448</v>
      </c>
      <c r="D161" s="92" t="s">
        <v>178</v>
      </c>
      <c r="E161" s="93" t="s">
        <v>2417</v>
      </c>
      <c r="F161" s="94" t="s">
        <v>2418</v>
      </c>
      <c r="G161" s="95" t="s">
        <v>328</v>
      </c>
      <c r="H161" s="96">
        <v>8</v>
      </c>
      <c r="I161" s="1">
        <v>0</v>
      </c>
      <c r="J161" s="97">
        <f t="shared" si="20"/>
        <v>0</v>
      </c>
      <c r="K161" s="94" t="s">
        <v>1898</v>
      </c>
      <c r="L161" s="13"/>
      <c r="M161" s="98" t="s">
        <v>1</v>
      </c>
      <c r="N161" s="99" t="s">
        <v>37</v>
      </c>
      <c r="O161" s="100"/>
      <c r="P161" s="101">
        <f t="shared" si="21"/>
        <v>0</v>
      </c>
      <c r="Q161" s="101">
        <v>0</v>
      </c>
      <c r="R161" s="101">
        <f t="shared" si="22"/>
        <v>0</v>
      </c>
      <c r="S161" s="101">
        <v>0</v>
      </c>
      <c r="T161" s="102">
        <f t="shared" si="23"/>
        <v>0</v>
      </c>
      <c r="U161" s="12"/>
      <c r="V161" s="12"/>
      <c r="W161" s="12"/>
      <c r="X161" s="12"/>
      <c r="Y161" s="12"/>
      <c r="Z161" s="12"/>
      <c r="AA161" s="12"/>
      <c r="AB161" s="12"/>
      <c r="AC161" s="12"/>
      <c r="AD161" s="12"/>
      <c r="AE161" s="12"/>
      <c r="AR161" s="103" t="s">
        <v>86</v>
      </c>
      <c r="AT161" s="103" t="s">
        <v>178</v>
      </c>
      <c r="AU161" s="103" t="s">
        <v>76</v>
      </c>
      <c r="AY161" s="5" t="s">
        <v>176</v>
      </c>
      <c r="BE161" s="104">
        <f t="shared" si="24"/>
        <v>0</v>
      </c>
      <c r="BF161" s="104">
        <f t="shared" si="25"/>
        <v>0</v>
      </c>
      <c r="BG161" s="104">
        <f t="shared" si="26"/>
        <v>0</v>
      </c>
      <c r="BH161" s="104">
        <f t="shared" si="27"/>
        <v>0</v>
      </c>
      <c r="BI161" s="104">
        <f t="shared" si="28"/>
        <v>0</v>
      </c>
      <c r="BJ161" s="5" t="s">
        <v>76</v>
      </c>
      <c r="BK161" s="104">
        <f t="shared" si="29"/>
        <v>0</v>
      </c>
      <c r="BL161" s="5" t="s">
        <v>86</v>
      </c>
      <c r="BM161" s="103" t="s">
        <v>451</v>
      </c>
    </row>
    <row r="162" spans="1:65" s="15" customFormat="1" ht="24.2" customHeight="1">
      <c r="A162" s="12"/>
      <c r="B162" s="13"/>
      <c r="C162" s="92" t="s">
        <v>310</v>
      </c>
      <c r="D162" s="92" t="s">
        <v>178</v>
      </c>
      <c r="E162" s="93" t="s">
        <v>2419</v>
      </c>
      <c r="F162" s="94" t="s">
        <v>2420</v>
      </c>
      <c r="G162" s="95" t="s">
        <v>328</v>
      </c>
      <c r="H162" s="96">
        <v>12</v>
      </c>
      <c r="I162" s="1">
        <v>0</v>
      </c>
      <c r="J162" s="97">
        <f t="shared" si="20"/>
        <v>0</v>
      </c>
      <c r="K162" s="94" t="s">
        <v>1898</v>
      </c>
      <c r="L162" s="13"/>
      <c r="M162" s="98" t="s">
        <v>1</v>
      </c>
      <c r="N162" s="99" t="s">
        <v>37</v>
      </c>
      <c r="O162" s="100"/>
      <c r="P162" s="101">
        <f t="shared" si="21"/>
        <v>0</v>
      </c>
      <c r="Q162" s="101">
        <v>0</v>
      </c>
      <c r="R162" s="101">
        <f t="shared" si="22"/>
        <v>0</v>
      </c>
      <c r="S162" s="101">
        <v>0</v>
      </c>
      <c r="T162" s="102">
        <f t="shared" si="23"/>
        <v>0</v>
      </c>
      <c r="U162" s="12"/>
      <c r="V162" s="12"/>
      <c r="W162" s="12"/>
      <c r="X162" s="12"/>
      <c r="Y162" s="12"/>
      <c r="Z162" s="12"/>
      <c r="AA162" s="12"/>
      <c r="AB162" s="12"/>
      <c r="AC162" s="12"/>
      <c r="AD162" s="12"/>
      <c r="AE162" s="12"/>
      <c r="AR162" s="103" t="s">
        <v>86</v>
      </c>
      <c r="AT162" s="103" t="s">
        <v>178</v>
      </c>
      <c r="AU162" s="103" t="s">
        <v>76</v>
      </c>
      <c r="AY162" s="5" t="s">
        <v>176</v>
      </c>
      <c r="BE162" s="104">
        <f t="shared" si="24"/>
        <v>0</v>
      </c>
      <c r="BF162" s="104">
        <f t="shared" si="25"/>
        <v>0</v>
      </c>
      <c r="BG162" s="104">
        <f t="shared" si="26"/>
        <v>0</v>
      </c>
      <c r="BH162" s="104">
        <f t="shared" si="27"/>
        <v>0</v>
      </c>
      <c r="BI162" s="104">
        <f t="shared" si="28"/>
        <v>0</v>
      </c>
      <c r="BJ162" s="5" t="s">
        <v>76</v>
      </c>
      <c r="BK162" s="104">
        <f t="shared" si="29"/>
        <v>0</v>
      </c>
      <c r="BL162" s="5" t="s">
        <v>86</v>
      </c>
      <c r="BM162" s="103" t="s">
        <v>453</v>
      </c>
    </row>
    <row r="163" spans="1:65" s="15" customFormat="1" ht="24.2" customHeight="1">
      <c r="A163" s="12"/>
      <c r="B163" s="13"/>
      <c r="C163" s="92" t="s">
        <v>460</v>
      </c>
      <c r="D163" s="92" t="s">
        <v>178</v>
      </c>
      <c r="E163" s="93" t="s">
        <v>2421</v>
      </c>
      <c r="F163" s="94" t="s">
        <v>2422</v>
      </c>
      <c r="G163" s="95" t="s">
        <v>328</v>
      </c>
      <c r="H163" s="96">
        <v>68</v>
      </c>
      <c r="I163" s="1">
        <v>0</v>
      </c>
      <c r="J163" s="97">
        <f t="shared" si="20"/>
        <v>0</v>
      </c>
      <c r="K163" s="94" t="s">
        <v>1898</v>
      </c>
      <c r="L163" s="13"/>
      <c r="M163" s="98" t="s">
        <v>1</v>
      </c>
      <c r="N163" s="99" t="s">
        <v>37</v>
      </c>
      <c r="O163" s="100"/>
      <c r="P163" s="101">
        <f t="shared" si="21"/>
        <v>0</v>
      </c>
      <c r="Q163" s="101">
        <v>0</v>
      </c>
      <c r="R163" s="101">
        <f t="shared" si="22"/>
        <v>0</v>
      </c>
      <c r="S163" s="101">
        <v>0</v>
      </c>
      <c r="T163" s="102">
        <f t="shared" si="23"/>
        <v>0</v>
      </c>
      <c r="U163" s="12"/>
      <c r="V163" s="12"/>
      <c r="W163" s="12"/>
      <c r="X163" s="12"/>
      <c r="Y163" s="12"/>
      <c r="Z163" s="12"/>
      <c r="AA163" s="12"/>
      <c r="AB163" s="12"/>
      <c r="AC163" s="12"/>
      <c r="AD163" s="12"/>
      <c r="AE163" s="12"/>
      <c r="AR163" s="103" t="s">
        <v>86</v>
      </c>
      <c r="AT163" s="103" t="s">
        <v>178</v>
      </c>
      <c r="AU163" s="103" t="s">
        <v>76</v>
      </c>
      <c r="AY163" s="5" t="s">
        <v>176</v>
      </c>
      <c r="BE163" s="104">
        <f t="shared" si="24"/>
        <v>0</v>
      </c>
      <c r="BF163" s="104">
        <f t="shared" si="25"/>
        <v>0</v>
      </c>
      <c r="BG163" s="104">
        <f t="shared" si="26"/>
        <v>0</v>
      </c>
      <c r="BH163" s="104">
        <f t="shared" si="27"/>
        <v>0</v>
      </c>
      <c r="BI163" s="104">
        <f t="shared" si="28"/>
        <v>0</v>
      </c>
      <c r="BJ163" s="5" t="s">
        <v>76</v>
      </c>
      <c r="BK163" s="104">
        <f t="shared" si="29"/>
        <v>0</v>
      </c>
      <c r="BL163" s="5" t="s">
        <v>86</v>
      </c>
      <c r="BM163" s="103" t="s">
        <v>463</v>
      </c>
    </row>
    <row r="164" spans="1:65" s="15" customFormat="1" ht="24.2" customHeight="1">
      <c r="A164" s="12"/>
      <c r="B164" s="13"/>
      <c r="C164" s="92" t="s">
        <v>329</v>
      </c>
      <c r="D164" s="92" t="s">
        <v>178</v>
      </c>
      <c r="E164" s="93" t="s">
        <v>2423</v>
      </c>
      <c r="F164" s="94" t="s">
        <v>2424</v>
      </c>
      <c r="G164" s="95" t="s">
        <v>328</v>
      </c>
      <c r="H164" s="96">
        <v>56</v>
      </c>
      <c r="I164" s="1">
        <v>0</v>
      </c>
      <c r="J164" s="97">
        <f t="shared" si="20"/>
        <v>0</v>
      </c>
      <c r="K164" s="94" t="s">
        <v>1898</v>
      </c>
      <c r="L164" s="13"/>
      <c r="M164" s="98" t="s">
        <v>1</v>
      </c>
      <c r="N164" s="99" t="s">
        <v>37</v>
      </c>
      <c r="O164" s="100"/>
      <c r="P164" s="101">
        <f t="shared" si="21"/>
        <v>0</v>
      </c>
      <c r="Q164" s="101">
        <v>0</v>
      </c>
      <c r="R164" s="101">
        <f t="shared" si="22"/>
        <v>0</v>
      </c>
      <c r="S164" s="101">
        <v>0</v>
      </c>
      <c r="T164" s="102">
        <f t="shared" si="23"/>
        <v>0</v>
      </c>
      <c r="U164" s="12"/>
      <c r="V164" s="12"/>
      <c r="W164" s="12"/>
      <c r="X164" s="12"/>
      <c r="Y164" s="12"/>
      <c r="Z164" s="12"/>
      <c r="AA164" s="12"/>
      <c r="AB164" s="12"/>
      <c r="AC164" s="12"/>
      <c r="AD164" s="12"/>
      <c r="AE164" s="12"/>
      <c r="AR164" s="103" t="s">
        <v>86</v>
      </c>
      <c r="AT164" s="103" t="s">
        <v>178</v>
      </c>
      <c r="AU164" s="103" t="s">
        <v>76</v>
      </c>
      <c r="AY164" s="5" t="s">
        <v>176</v>
      </c>
      <c r="BE164" s="104">
        <f t="shared" si="24"/>
        <v>0</v>
      </c>
      <c r="BF164" s="104">
        <f t="shared" si="25"/>
        <v>0</v>
      </c>
      <c r="BG164" s="104">
        <f t="shared" si="26"/>
        <v>0</v>
      </c>
      <c r="BH164" s="104">
        <f t="shared" si="27"/>
        <v>0</v>
      </c>
      <c r="BI164" s="104">
        <f t="shared" si="28"/>
        <v>0</v>
      </c>
      <c r="BJ164" s="5" t="s">
        <v>76</v>
      </c>
      <c r="BK164" s="104">
        <f t="shared" si="29"/>
        <v>0</v>
      </c>
      <c r="BL164" s="5" t="s">
        <v>86</v>
      </c>
      <c r="BM164" s="103" t="s">
        <v>467</v>
      </c>
    </row>
    <row r="165" spans="1:65" s="15" customFormat="1" ht="24.2" customHeight="1">
      <c r="A165" s="12"/>
      <c r="B165" s="13"/>
      <c r="C165" s="92" t="s">
        <v>470</v>
      </c>
      <c r="D165" s="92" t="s">
        <v>178</v>
      </c>
      <c r="E165" s="93" t="s">
        <v>2425</v>
      </c>
      <c r="F165" s="94" t="s">
        <v>2426</v>
      </c>
      <c r="G165" s="95" t="s">
        <v>328</v>
      </c>
      <c r="H165" s="96">
        <v>44</v>
      </c>
      <c r="I165" s="1">
        <v>0</v>
      </c>
      <c r="J165" s="97">
        <f t="shared" si="20"/>
        <v>0</v>
      </c>
      <c r="K165" s="94" t="s">
        <v>1898</v>
      </c>
      <c r="L165" s="13"/>
      <c r="M165" s="98" t="s">
        <v>1</v>
      </c>
      <c r="N165" s="99" t="s">
        <v>37</v>
      </c>
      <c r="O165" s="100"/>
      <c r="P165" s="101">
        <f t="shared" si="21"/>
        <v>0</v>
      </c>
      <c r="Q165" s="101">
        <v>0</v>
      </c>
      <c r="R165" s="101">
        <f t="shared" si="22"/>
        <v>0</v>
      </c>
      <c r="S165" s="101">
        <v>0</v>
      </c>
      <c r="T165" s="102">
        <f t="shared" si="23"/>
        <v>0</v>
      </c>
      <c r="U165" s="12"/>
      <c r="V165" s="12"/>
      <c r="W165" s="12"/>
      <c r="X165" s="12"/>
      <c r="Y165" s="12"/>
      <c r="Z165" s="12"/>
      <c r="AA165" s="12"/>
      <c r="AB165" s="12"/>
      <c r="AC165" s="12"/>
      <c r="AD165" s="12"/>
      <c r="AE165" s="12"/>
      <c r="AR165" s="103" t="s">
        <v>86</v>
      </c>
      <c r="AT165" s="103" t="s">
        <v>178</v>
      </c>
      <c r="AU165" s="103" t="s">
        <v>76</v>
      </c>
      <c r="AY165" s="5" t="s">
        <v>176</v>
      </c>
      <c r="BE165" s="104">
        <f t="shared" si="24"/>
        <v>0</v>
      </c>
      <c r="BF165" s="104">
        <f t="shared" si="25"/>
        <v>0</v>
      </c>
      <c r="BG165" s="104">
        <f t="shared" si="26"/>
        <v>0</v>
      </c>
      <c r="BH165" s="104">
        <f t="shared" si="27"/>
        <v>0</v>
      </c>
      <c r="BI165" s="104">
        <f t="shared" si="28"/>
        <v>0</v>
      </c>
      <c r="BJ165" s="5" t="s">
        <v>76</v>
      </c>
      <c r="BK165" s="104">
        <f t="shared" si="29"/>
        <v>0</v>
      </c>
      <c r="BL165" s="5" t="s">
        <v>86</v>
      </c>
      <c r="BM165" s="103" t="s">
        <v>473</v>
      </c>
    </row>
    <row r="166" spans="1:65" s="15" customFormat="1" ht="24.2" customHeight="1">
      <c r="A166" s="12"/>
      <c r="B166" s="13"/>
      <c r="C166" s="92" t="s">
        <v>334</v>
      </c>
      <c r="D166" s="92" t="s">
        <v>178</v>
      </c>
      <c r="E166" s="93" t="s">
        <v>2427</v>
      </c>
      <c r="F166" s="94" t="s">
        <v>2428</v>
      </c>
      <c r="G166" s="95" t="s">
        <v>328</v>
      </c>
      <c r="H166" s="96">
        <v>26</v>
      </c>
      <c r="I166" s="1">
        <v>0</v>
      </c>
      <c r="J166" s="97">
        <f t="shared" si="20"/>
        <v>0</v>
      </c>
      <c r="K166" s="94" t="s">
        <v>1898</v>
      </c>
      <c r="L166" s="13"/>
      <c r="M166" s="98" t="s">
        <v>1</v>
      </c>
      <c r="N166" s="99" t="s">
        <v>37</v>
      </c>
      <c r="O166" s="100"/>
      <c r="P166" s="101">
        <f t="shared" si="21"/>
        <v>0</v>
      </c>
      <c r="Q166" s="101">
        <v>0</v>
      </c>
      <c r="R166" s="101">
        <f t="shared" si="22"/>
        <v>0</v>
      </c>
      <c r="S166" s="101">
        <v>0</v>
      </c>
      <c r="T166" s="102">
        <f t="shared" si="23"/>
        <v>0</v>
      </c>
      <c r="U166" s="12"/>
      <c r="V166" s="12"/>
      <c r="W166" s="12"/>
      <c r="X166" s="12"/>
      <c r="Y166" s="12"/>
      <c r="Z166" s="12"/>
      <c r="AA166" s="12"/>
      <c r="AB166" s="12"/>
      <c r="AC166" s="12"/>
      <c r="AD166" s="12"/>
      <c r="AE166" s="12"/>
      <c r="AR166" s="103" t="s">
        <v>86</v>
      </c>
      <c r="AT166" s="103" t="s">
        <v>178</v>
      </c>
      <c r="AU166" s="103" t="s">
        <v>76</v>
      </c>
      <c r="AY166" s="5" t="s">
        <v>176</v>
      </c>
      <c r="BE166" s="104">
        <f t="shared" si="24"/>
        <v>0</v>
      </c>
      <c r="BF166" s="104">
        <f t="shared" si="25"/>
        <v>0</v>
      </c>
      <c r="BG166" s="104">
        <f t="shared" si="26"/>
        <v>0</v>
      </c>
      <c r="BH166" s="104">
        <f t="shared" si="27"/>
        <v>0</v>
      </c>
      <c r="BI166" s="104">
        <f t="shared" si="28"/>
        <v>0</v>
      </c>
      <c r="BJ166" s="5" t="s">
        <v>76</v>
      </c>
      <c r="BK166" s="104">
        <f t="shared" si="29"/>
        <v>0</v>
      </c>
      <c r="BL166" s="5" t="s">
        <v>86</v>
      </c>
      <c r="BM166" s="103" t="s">
        <v>479</v>
      </c>
    </row>
    <row r="167" spans="1:65" s="15" customFormat="1" ht="24.2" customHeight="1">
      <c r="A167" s="12"/>
      <c r="B167" s="13"/>
      <c r="C167" s="92" t="s">
        <v>483</v>
      </c>
      <c r="D167" s="92" t="s">
        <v>178</v>
      </c>
      <c r="E167" s="93" t="s">
        <v>2429</v>
      </c>
      <c r="F167" s="94" t="s">
        <v>2430</v>
      </c>
      <c r="G167" s="95" t="s">
        <v>328</v>
      </c>
      <c r="H167" s="96">
        <v>24</v>
      </c>
      <c r="I167" s="1">
        <v>0</v>
      </c>
      <c r="J167" s="97">
        <f t="shared" si="20"/>
        <v>0</v>
      </c>
      <c r="K167" s="94" t="s">
        <v>1898</v>
      </c>
      <c r="L167" s="13"/>
      <c r="M167" s="98" t="s">
        <v>1</v>
      </c>
      <c r="N167" s="99" t="s">
        <v>37</v>
      </c>
      <c r="O167" s="100"/>
      <c r="P167" s="101">
        <f t="shared" si="21"/>
        <v>0</v>
      </c>
      <c r="Q167" s="101">
        <v>0</v>
      </c>
      <c r="R167" s="101">
        <f t="shared" si="22"/>
        <v>0</v>
      </c>
      <c r="S167" s="101">
        <v>0</v>
      </c>
      <c r="T167" s="102">
        <f t="shared" si="23"/>
        <v>0</v>
      </c>
      <c r="U167" s="12"/>
      <c r="V167" s="12"/>
      <c r="W167" s="12"/>
      <c r="X167" s="12"/>
      <c r="Y167" s="12"/>
      <c r="Z167" s="12"/>
      <c r="AA167" s="12"/>
      <c r="AB167" s="12"/>
      <c r="AC167" s="12"/>
      <c r="AD167" s="12"/>
      <c r="AE167" s="12"/>
      <c r="AR167" s="103" t="s">
        <v>86</v>
      </c>
      <c r="AT167" s="103" t="s">
        <v>178</v>
      </c>
      <c r="AU167" s="103" t="s">
        <v>76</v>
      </c>
      <c r="AY167" s="5" t="s">
        <v>176</v>
      </c>
      <c r="BE167" s="104">
        <f t="shared" si="24"/>
        <v>0</v>
      </c>
      <c r="BF167" s="104">
        <f t="shared" si="25"/>
        <v>0</v>
      </c>
      <c r="BG167" s="104">
        <f t="shared" si="26"/>
        <v>0</v>
      </c>
      <c r="BH167" s="104">
        <f t="shared" si="27"/>
        <v>0</v>
      </c>
      <c r="BI167" s="104">
        <f t="shared" si="28"/>
        <v>0</v>
      </c>
      <c r="BJ167" s="5" t="s">
        <v>76</v>
      </c>
      <c r="BK167" s="104">
        <f t="shared" si="29"/>
        <v>0</v>
      </c>
      <c r="BL167" s="5" t="s">
        <v>86</v>
      </c>
      <c r="BM167" s="103" t="s">
        <v>484</v>
      </c>
    </row>
    <row r="168" spans="1:65" s="15" customFormat="1" ht="24.2" customHeight="1">
      <c r="A168" s="12"/>
      <c r="B168" s="13"/>
      <c r="C168" s="92" t="s">
        <v>337</v>
      </c>
      <c r="D168" s="92" t="s">
        <v>178</v>
      </c>
      <c r="E168" s="93" t="s">
        <v>2431</v>
      </c>
      <c r="F168" s="94" t="s">
        <v>2432</v>
      </c>
      <c r="G168" s="95" t="s">
        <v>328</v>
      </c>
      <c r="H168" s="96">
        <v>20</v>
      </c>
      <c r="I168" s="1">
        <v>0</v>
      </c>
      <c r="J168" s="97">
        <f t="shared" si="20"/>
        <v>0</v>
      </c>
      <c r="K168" s="94" t="s">
        <v>1898</v>
      </c>
      <c r="L168" s="13"/>
      <c r="M168" s="98" t="s">
        <v>1</v>
      </c>
      <c r="N168" s="99" t="s">
        <v>37</v>
      </c>
      <c r="O168" s="100"/>
      <c r="P168" s="101">
        <f t="shared" si="21"/>
        <v>0</v>
      </c>
      <c r="Q168" s="101">
        <v>0</v>
      </c>
      <c r="R168" s="101">
        <f t="shared" si="22"/>
        <v>0</v>
      </c>
      <c r="S168" s="101">
        <v>0</v>
      </c>
      <c r="T168" s="102">
        <f t="shared" si="23"/>
        <v>0</v>
      </c>
      <c r="U168" s="12"/>
      <c r="V168" s="12"/>
      <c r="W168" s="12"/>
      <c r="X168" s="12"/>
      <c r="Y168" s="12"/>
      <c r="Z168" s="12"/>
      <c r="AA168" s="12"/>
      <c r="AB168" s="12"/>
      <c r="AC168" s="12"/>
      <c r="AD168" s="12"/>
      <c r="AE168" s="12"/>
      <c r="AR168" s="103" t="s">
        <v>86</v>
      </c>
      <c r="AT168" s="103" t="s">
        <v>178</v>
      </c>
      <c r="AU168" s="103" t="s">
        <v>76</v>
      </c>
      <c r="AY168" s="5" t="s">
        <v>176</v>
      </c>
      <c r="BE168" s="104">
        <f t="shared" si="24"/>
        <v>0</v>
      </c>
      <c r="BF168" s="104">
        <f t="shared" si="25"/>
        <v>0</v>
      </c>
      <c r="BG168" s="104">
        <f t="shared" si="26"/>
        <v>0</v>
      </c>
      <c r="BH168" s="104">
        <f t="shared" si="27"/>
        <v>0</v>
      </c>
      <c r="BI168" s="104">
        <f t="shared" si="28"/>
        <v>0</v>
      </c>
      <c r="BJ168" s="5" t="s">
        <v>76</v>
      </c>
      <c r="BK168" s="104">
        <f t="shared" si="29"/>
        <v>0</v>
      </c>
      <c r="BL168" s="5" t="s">
        <v>86</v>
      </c>
      <c r="BM168" s="103" t="s">
        <v>494</v>
      </c>
    </row>
    <row r="169" spans="1:65" s="15" customFormat="1" ht="24.2" customHeight="1">
      <c r="A169" s="12"/>
      <c r="B169" s="13"/>
      <c r="C169" s="92" t="s">
        <v>501</v>
      </c>
      <c r="D169" s="92" t="s">
        <v>178</v>
      </c>
      <c r="E169" s="93" t="s">
        <v>2433</v>
      </c>
      <c r="F169" s="94" t="s">
        <v>2434</v>
      </c>
      <c r="G169" s="95" t="s">
        <v>700</v>
      </c>
      <c r="H169" s="96">
        <v>2</v>
      </c>
      <c r="I169" s="1">
        <v>0</v>
      </c>
      <c r="J169" s="97">
        <f t="shared" si="20"/>
        <v>0</v>
      </c>
      <c r="K169" s="94" t="s">
        <v>1898</v>
      </c>
      <c r="L169" s="13"/>
      <c r="M169" s="98" t="s">
        <v>1</v>
      </c>
      <c r="N169" s="99" t="s">
        <v>37</v>
      </c>
      <c r="O169" s="100"/>
      <c r="P169" s="101">
        <f t="shared" si="21"/>
        <v>0</v>
      </c>
      <c r="Q169" s="101">
        <v>0</v>
      </c>
      <c r="R169" s="101">
        <f t="shared" si="22"/>
        <v>0</v>
      </c>
      <c r="S169" s="101">
        <v>0</v>
      </c>
      <c r="T169" s="102">
        <f t="shared" si="23"/>
        <v>0</v>
      </c>
      <c r="U169" s="12"/>
      <c r="V169" s="12"/>
      <c r="W169" s="12"/>
      <c r="X169" s="12"/>
      <c r="Y169" s="12"/>
      <c r="Z169" s="12"/>
      <c r="AA169" s="12"/>
      <c r="AB169" s="12"/>
      <c r="AC169" s="12"/>
      <c r="AD169" s="12"/>
      <c r="AE169" s="12"/>
      <c r="AR169" s="103" t="s">
        <v>86</v>
      </c>
      <c r="AT169" s="103" t="s">
        <v>178</v>
      </c>
      <c r="AU169" s="103" t="s">
        <v>76</v>
      </c>
      <c r="AY169" s="5" t="s">
        <v>176</v>
      </c>
      <c r="BE169" s="104">
        <f t="shared" si="24"/>
        <v>0</v>
      </c>
      <c r="BF169" s="104">
        <f t="shared" si="25"/>
        <v>0</v>
      </c>
      <c r="BG169" s="104">
        <f t="shared" si="26"/>
        <v>0</v>
      </c>
      <c r="BH169" s="104">
        <f t="shared" si="27"/>
        <v>0</v>
      </c>
      <c r="BI169" s="104">
        <f t="shared" si="28"/>
        <v>0</v>
      </c>
      <c r="BJ169" s="5" t="s">
        <v>76</v>
      </c>
      <c r="BK169" s="104">
        <f t="shared" si="29"/>
        <v>0</v>
      </c>
      <c r="BL169" s="5" t="s">
        <v>86</v>
      </c>
      <c r="BM169" s="103" t="s">
        <v>504</v>
      </c>
    </row>
    <row r="170" spans="1:65" s="15" customFormat="1" ht="24.2" customHeight="1">
      <c r="A170" s="12"/>
      <c r="B170" s="13"/>
      <c r="C170" s="92" t="s">
        <v>343</v>
      </c>
      <c r="D170" s="92" t="s">
        <v>178</v>
      </c>
      <c r="E170" s="93" t="s">
        <v>2435</v>
      </c>
      <c r="F170" s="94" t="s">
        <v>2436</v>
      </c>
      <c r="G170" s="95" t="s">
        <v>700</v>
      </c>
      <c r="H170" s="96">
        <v>1</v>
      </c>
      <c r="I170" s="1">
        <v>0</v>
      </c>
      <c r="J170" s="97">
        <f t="shared" si="20"/>
        <v>0</v>
      </c>
      <c r="K170" s="94" t="s">
        <v>1898</v>
      </c>
      <c r="L170" s="13"/>
      <c r="M170" s="98" t="s">
        <v>1</v>
      </c>
      <c r="N170" s="99" t="s">
        <v>37</v>
      </c>
      <c r="O170" s="100"/>
      <c r="P170" s="101">
        <f t="shared" si="21"/>
        <v>0</v>
      </c>
      <c r="Q170" s="101">
        <v>0</v>
      </c>
      <c r="R170" s="101">
        <f t="shared" si="22"/>
        <v>0</v>
      </c>
      <c r="S170" s="101">
        <v>0</v>
      </c>
      <c r="T170" s="102">
        <f t="shared" si="23"/>
        <v>0</v>
      </c>
      <c r="U170" s="12"/>
      <c r="V170" s="12"/>
      <c r="W170" s="12"/>
      <c r="X170" s="12"/>
      <c r="Y170" s="12"/>
      <c r="Z170" s="12"/>
      <c r="AA170" s="12"/>
      <c r="AB170" s="12"/>
      <c r="AC170" s="12"/>
      <c r="AD170" s="12"/>
      <c r="AE170" s="12"/>
      <c r="AR170" s="103" t="s">
        <v>86</v>
      </c>
      <c r="AT170" s="103" t="s">
        <v>178</v>
      </c>
      <c r="AU170" s="103" t="s">
        <v>76</v>
      </c>
      <c r="AY170" s="5" t="s">
        <v>176</v>
      </c>
      <c r="BE170" s="104">
        <f t="shared" si="24"/>
        <v>0</v>
      </c>
      <c r="BF170" s="104">
        <f t="shared" si="25"/>
        <v>0</v>
      </c>
      <c r="BG170" s="104">
        <f t="shared" si="26"/>
        <v>0</v>
      </c>
      <c r="BH170" s="104">
        <f t="shared" si="27"/>
        <v>0</v>
      </c>
      <c r="BI170" s="104">
        <f t="shared" si="28"/>
        <v>0</v>
      </c>
      <c r="BJ170" s="5" t="s">
        <v>76</v>
      </c>
      <c r="BK170" s="104">
        <f t="shared" si="29"/>
        <v>0</v>
      </c>
      <c r="BL170" s="5" t="s">
        <v>86</v>
      </c>
      <c r="BM170" s="103" t="s">
        <v>509</v>
      </c>
    </row>
    <row r="171" spans="2:63" s="79" customFormat="1" ht="26.1" customHeight="1">
      <c r="B171" s="80"/>
      <c r="D171" s="81" t="s">
        <v>71</v>
      </c>
      <c r="E171" s="82" t="s">
        <v>2437</v>
      </c>
      <c r="F171" s="82" t="s">
        <v>2438</v>
      </c>
      <c r="J171" s="83">
        <f>BK171</f>
        <v>0</v>
      </c>
      <c r="L171" s="80"/>
      <c r="M171" s="84"/>
      <c r="N171" s="85"/>
      <c r="O171" s="85"/>
      <c r="P171" s="86">
        <f>SUM(P172:P179)</f>
        <v>0</v>
      </c>
      <c r="Q171" s="85"/>
      <c r="R171" s="86">
        <f>SUM(R172:R179)</f>
        <v>0</v>
      </c>
      <c r="S171" s="85"/>
      <c r="T171" s="87">
        <f>SUM(T172:T179)</f>
        <v>0</v>
      </c>
      <c r="AR171" s="81" t="s">
        <v>76</v>
      </c>
      <c r="AT171" s="88" t="s">
        <v>71</v>
      </c>
      <c r="AU171" s="88" t="s">
        <v>72</v>
      </c>
      <c r="AY171" s="81" t="s">
        <v>176</v>
      </c>
      <c r="BK171" s="89">
        <f>SUM(BK172:BK179)</f>
        <v>0</v>
      </c>
    </row>
    <row r="172" spans="1:65" s="15" customFormat="1" ht="16.5" customHeight="1">
      <c r="A172" s="12"/>
      <c r="B172" s="13"/>
      <c r="C172" s="92" t="s">
        <v>511</v>
      </c>
      <c r="D172" s="92" t="s">
        <v>178</v>
      </c>
      <c r="E172" s="93" t="s">
        <v>2439</v>
      </c>
      <c r="F172" s="94" t="s">
        <v>2440</v>
      </c>
      <c r="G172" s="95" t="s">
        <v>2441</v>
      </c>
      <c r="H172" s="96">
        <v>45</v>
      </c>
      <c r="I172" s="1">
        <v>0</v>
      </c>
      <c r="J172" s="97">
        <f aca="true" t="shared" si="30" ref="J172:J179">ROUND(I172*H172,2)</f>
        <v>0</v>
      </c>
      <c r="K172" s="94" t="s">
        <v>1898</v>
      </c>
      <c r="L172" s="13"/>
      <c r="M172" s="98" t="s">
        <v>1</v>
      </c>
      <c r="N172" s="99" t="s">
        <v>37</v>
      </c>
      <c r="O172" s="100"/>
      <c r="P172" s="101">
        <f aca="true" t="shared" si="31" ref="P172:P179">O172*H172</f>
        <v>0</v>
      </c>
      <c r="Q172" s="101">
        <v>0</v>
      </c>
      <c r="R172" s="101">
        <f aca="true" t="shared" si="32" ref="R172:R179">Q172*H172</f>
        <v>0</v>
      </c>
      <c r="S172" s="101">
        <v>0</v>
      </c>
      <c r="T172" s="102">
        <f aca="true" t="shared" si="33" ref="T172:T179">S172*H172</f>
        <v>0</v>
      </c>
      <c r="U172" s="12"/>
      <c r="V172" s="12"/>
      <c r="W172" s="12"/>
      <c r="X172" s="12"/>
      <c r="Y172" s="12"/>
      <c r="Z172" s="12"/>
      <c r="AA172" s="12"/>
      <c r="AB172" s="12"/>
      <c r="AC172" s="12"/>
      <c r="AD172" s="12"/>
      <c r="AE172" s="12"/>
      <c r="AR172" s="103" t="s">
        <v>86</v>
      </c>
      <c r="AT172" s="103" t="s">
        <v>178</v>
      </c>
      <c r="AU172" s="103" t="s">
        <v>76</v>
      </c>
      <c r="AY172" s="5" t="s">
        <v>176</v>
      </c>
      <c r="BE172" s="104">
        <f aca="true" t="shared" si="34" ref="BE172:BE179">IF(N172="základní",J172,0)</f>
        <v>0</v>
      </c>
      <c r="BF172" s="104">
        <f aca="true" t="shared" si="35" ref="BF172:BF179">IF(N172="snížená",J172,0)</f>
        <v>0</v>
      </c>
      <c r="BG172" s="104">
        <f aca="true" t="shared" si="36" ref="BG172:BG179">IF(N172="zákl. přenesená",J172,0)</f>
        <v>0</v>
      </c>
      <c r="BH172" s="104">
        <f aca="true" t="shared" si="37" ref="BH172:BH179">IF(N172="sníž. přenesená",J172,0)</f>
        <v>0</v>
      </c>
      <c r="BI172" s="104">
        <f aca="true" t="shared" si="38" ref="BI172:BI179">IF(N172="nulová",J172,0)</f>
        <v>0</v>
      </c>
      <c r="BJ172" s="5" t="s">
        <v>76</v>
      </c>
      <c r="BK172" s="104">
        <f aca="true" t="shared" si="39" ref="BK172:BK179">ROUND(I172*H172,2)</f>
        <v>0</v>
      </c>
      <c r="BL172" s="5" t="s">
        <v>86</v>
      </c>
      <c r="BM172" s="103" t="s">
        <v>514</v>
      </c>
    </row>
    <row r="173" spans="1:65" s="15" customFormat="1" ht="16.5" customHeight="1">
      <c r="A173" s="12"/>
      <c r="B173" s="13"/>
      <c r="C173" s="92" t="s">
        <v>349</v>
      </c>
      <c r="D173" s="92" t="s">
        <v>178</v>
      </c>
      <c r="E173" s="93" t="s">
        <v>2442</v>
      </c>
      <c r="F173" s="94" t="s">
        <v>2443</v>
      </c>
      <c r="G173" s="95" t="s">
        <v>2441</v>
      </c>
      <c r="H173" s="96">
        <v>45</v>
      </c>
      <c r="I173" s="1">
        <v>0</v>
      </c>
      <c r="J173" s="97">
        <f t="shared" si="30"/>
        <v>0</v>
      </c>
      <c r="K173" s="94" t="s">
        <v>1898</v>
      </c>
      <c r="L173" s="13"/>
      <c r="M173" s="98" t="s">
        <v>1</v>
      </c>
      <c r="N173" s="99" t="s">
        <v>37</v>
      </c>
      <c r="O173" s="100"/>
      <c r="P173" s="101">
        <f t="shared" si="31"/>
        <v>0</v>
      </c>
      <c r="Q173" s="101">
        <v>0</v>
      </c>
      <c r="R173" s="101">
        <f t="shared" si="32"/>
        <v>0</v>
      </c>
      <c r="S173" s="101">
        <v>0</v>
      </c>
      <c r="T173" s="102">
        <f t="shared" si="33"/>
        <v>0</v>
      </c>
      <c r="U173" s="12"/>
      <c r="V173" s="12"/>
      <c r="W173" s="12"/>
      <c r="X173" s="12"/>
      <c r="Y173" s="12"/>
      <c r="Z173" s="12"/>
      <c r="AA173" s="12"/>
      <c r="AB173" s="12"/>
      <c r="AC173" s="12"/>
      <c r="AD173" s="12"/>
      <c r="AE173" s="12"/>
      <c r="AR173" s="103" t="s">
        <v>86</v>
      </c>
      <c r="AT173" s="103" t="s">
        <v>178</v>
      </c>
      <c r="AU173" s="103" t="s">
        <v>76</v>
      </c>
      <c r="AY173" s="5" t="s">
        <v>176</v>
      </c>
      <c r="BE173" s="104">
        <f t="shared" si="34"/>
        <v>0</v>
      </c>
      <c r="BF173" s="104">
        <f t="shared" si="35"/>
        <v>0</v>
      </c>
      <c r="BG173" s="104">
        <f t="shared" si="36"/>
        <v>0</v>
      </c>
      <c r="BH173" s="104">
        <f t="shared" si="37"/>
        <v>0</v>
      </c>
      <c r="BI173" s="104">
        <f t="shared" si="38"/>
        <v>0</v>
      </c>
      <c r="BJ173" s="5" t="s">
        <v>76</v>
      </c>
      <c r="BK173" s="104">
        <f t="shared" si="39"/>
        <v>0</v>
      </c>
      <c r="BL173" s="5" t="s">
        <v>86</v>
      </c>
      <c r="BM173" s="103" t="s">
        <v>520</v>
      </c>
    </row>
    <row r="174" spans="1:65" s="15" customFormat="1" ht="16.5" customHeight="1">
      <c r="A174" s="12"/>
      <c r="B174" s="13"/>
      <c r="C174" s="92" t="s">
        <v>522</v>
      </c>
      <c r="D174" s="92" t="s">
        <v>178</v>
      </c>
      <c r="E174" s="93" t="s">
        <v>2444</v>
      </c>
      <c r="F174" s="94" t="s">
        <v>2445</v>
      </c>
      <c r="G174" s="95" t="s">
        <v>2446</v>
      </c>
      <c r="H174" s="96">
        <v>40</v>
      </c>
      <c r="I174" s="1">
        <v>0</v>
      </c>
      <c r="J174" s="97">
        <f t="shared" si="30"/>
        <v>0</v>
      </c>
      <c r="K174" s="94" t="s">
        <v>1898</v>
      </c>
      <c r="L174" s="13"/>
      <c r="M174" s="98" t="s">
        <v>1</v>
      </c>
      <c r="N174" s="99" t="s">
        <v>37</v>
      </c>
      <c r="O174" s="100"/>
      <c r="P174" s="101">
        <f t="shared" si="31"/>
        <v>0</v>
      </c>
      <c r="Q174" s="101">
        <v>0</v>
      </c>
      <c r="R174" s="101">
        <f t="shared" si="32"/>
        <v>0</v>
      </c>
      <c r="S174" s="101">
        <v>0</v>
      </c>
      <c r="T174" s="102">
        <f t="shared" si="33"/>
        <v>0</v>
      </c>
      <c r="U174" s="12"/>
      <c r="V174" s="12"/>
      <c r="W174" s="12"/>
      <c r="X174" s="12"/>
      <c r="Y174" s="12"/>
      <c r="Z174" s="12"/>
      <c r="AA174" s="12"/>
      <c r="AB174" s="12"/>
      <c r="AC174" s="12"/>
      <c r="AD174" s="12"/>
      <c r="AE174" s="12"/>
      <c r="AR174" s="103" t="s">
        <v>86</v>
      </c>
      <c r="AT174" s="103" t="s">
        <v>178</v>
      </c>
      <c r="AU174" s="103" t="s">
        <v>76</v>
      </c>
      <c r="AY174" s="5" t="s">
        <v>176</v>
      </c>
      <c r="BE174" s="104">
        <f t="shared" si="34"/>
        <v>0</v>
      </c>
      <c r="BF174" s="104">
        <f t="shared" si="35"/>
        <v>0</v>
      </c>
      <c r="BG174" s="104">
        <f t="shared" si="36"/>
        <v>0</v>
      </c>
      <c r="BH174" s="104">
        <f t="shared" si="37"/>
        <v>0</v>
      </c>
      <c r="BI174" s="104">
        <f t="shared" si="38"/>
        <v>0</v>
      </c>
      <c r="BJ174" s="5" t="s">
        <v>76</v>
      </c>
      <c r="BK174" s="104">
        <f t="shared" si="39"/>
        <v>0</v>
      </c>
      <c r="BL174" s="5" t="s">
        <v>86</v>
      </c>
      <c r="BM174" s="103" t="s">
        <v>525</v>
      </c>
    </row>
    <row r="175" spans="1:65" s="15" customFormat="1" ht="16.5" customHeight="1">
      <c r="A175" s="12"/>
      <c r="B175" s="13"/>
      <c r="C175" s="92" t="s">
        <v>354</v>
      </c>
      <c r="D175" s="92" t="s">
        <v>178</v>
      </c>
      <c r="E175" s="93" t="s">
        <v>2447</v>
      </c>
      <c r="F175" s="94" t="s">
        <v>2448</v>
      </c>
      <c r="G175" s="95" t="s">
        <v>2446</v>
      </c>
      <c r="H175" s="96">
        <v>24</v>
      </c>
      <c r="I175" s="1">
        <v>0</v>
      </c>
      <c r="J175" s="97">
        <f t="shared" si="30"/>
        <v>0</v>
      </c>
      <c r="K175" s="94" t="s">
        <v>1898</v>
      </c>
      <c r="L175" s="13"/>
      <c r="M175" s="98" t="s">
        <v>1</v>
      </c>
      <c r="N175" s="99" t="s">
        <v>37</v>
      </c>
      <c r="O175" s="100"/>
      <c r="P175" s="101">
        <f t="shared" si="31"/>
        <v>0</v>
      </c>
      <c r="Q175" s="101">
        <v>0</v>
      </c>
      <c r="R175" s="101">
        <f t="shared" si="32"/>
        <v>0</v>
      </c>
      <c r="S175" s="101">
        <v>0</v>
      </c>
      <c r="T175" s="102">
        <f t="shared" si="33"/>
        <v>0</v>
      </c>
      <c r="U175" s="12"/>
      <c r="V175" s="12"/>
      <c r="W175" s="12"/>
      <c r="X175" s="12"/>
      <c r="Y175" s="12"/>
      <c r="Z175" s="12"/>
      <c r="AA175" s="12"/>
      <c r="AB175" s="12"/>
      <c r="AC175" s="12"/>
      <c r="AD175" s="12"/>
      <c r="AE175" s="12"/>
      <c r="AR175" s="103" t="s">
        <v>86</v>
      </c>
      <c r="AT175" s="103" t="s">
        <v>178</v>
      </c>
      <c r="AU175" s="103" t="s">
        <v>76</v>
      </c>
      <c r="AY175" s="5" t="s">
        <v>176</v>
      </c>
      <c r="BE175" s="104">
        <f t="shared" si="34"/>
        <v>0</v>
      </c>
      <c r="BF175" s="104">
        <f t="shared" si="35"/>
        <v>0</v>
      </c>
      <c r="BG175" s="104">
        <f t="shared" si="36"/>
        <v>0</v>
      </c>
      <c r="BH175" s="104">
        <f t="shared" si="37"/>
        <v>0</v>
      </c>
      <c r="BI175" s="104">
        <f t="shared" si="38"/>
        <v>0</v>
      </c>
      <c r="BJ175" s="5" t="s">
        <v>76</v>
      </c>
      <c r="BK175" s="104">
        <f t="shared" si="39"/>
        <v>0</v>
      </c>
      <c r="BL175" s="5" t="s">
        <v>86</v>
      </c>
      <c r="BM175" s="103" t="s">
        <v>531</v>
      </c>
    </row>
    <row r="176" spans="1:65" s="15" customFormat="1" ht="16.5" customHeight="1">
      <c r="A176" s="12"/>
      <c r="B176" s="13"/>
      <c r="C176" s="92" t="s">
        <v>533</v>
      </c>
      <c r="D176" s="92" t="s">
        <v>178</v>
      </c>
      <c r="E176" s="93" t="s">
        <v>2449</v>
      </c>
      <c r="F176" s="94" t="s">
        <v>2450</v>
      </c>
      <c r="G176" s="95" t="s">
        <v>700</v>
      </c>
      <c r="H176" s="96">
        <v>1</v>
      </c>
      <c r="I176" s="1">
        <v>0</v>
      </c>
      <c r="J176" s="97">
        <f t="shared" si="30"/>
        <v>0</v>
      </c>
      <c r="K176" s="94" t="s">
        <v>1898</v>
      </c>
      <c r="L176" s="13"/>
      <c r="M176" s="98" t="s">
        <v>1</v>
      </c>
      <c r="N176" s="99" t="s">
        <v>37</v>
      </c>
      <c r="O176" s="100"/>
      <c r="P176" s="101">
        <f t="shared" si="31"/>
        <v>0</v>
      </c>
      <c r="Q176" s="101">
        <v>0</v>
      </c>
      <c r="R176" s="101">
        <f t="shared" si="32"/>
        <v>0</v>
      </c>
      <c r="S176" s="101">
        <v>0</v>
      </c>
      <c r="T176" s="102">
        <f t="shared" si="33"/>
        <v>0</v>
      </c>
      <c r="U176" s="12"/>
      <c r="V176" s="12"/>
      <c r="W176" s="12"/>
      <c r="X176" s="12"/>
      <c r="Y176" s="12"/>
      <c r="Z176" s="12"/>
      <c r="AA176" s="12"/>
      <c r="AB176" s="12"/>
      <c r="AC176" s="12"/>
      <c r="AD176" s="12"/>
      <c r="AE176" s="12"/>
      <c r="AR176" s="103" t="s">
        <v>86</v>
      </c>
      <c r="AT176" s="103" t="s">
        <v>178</v>
      </c>
      <c r="AU176" s="103" t="s">
        <v>76</v>
      </c>
      <c r="AY176" s="5" t="s">
        <v>176</v>
      </c>
      <c r="BE176" s="104">
        <f t="shared" si="34"/>
        <v>0</v>
      </c>
      <c r="BF176" s="104">
        <f t="shared" si="35"/>
        <v>0</v>
      </c>
      <c r="BG176" s="104">
        <f t="shared" si="36"/>
        <v>0</v>
      </c>
      <c r="BH176" s="104">
        <f t="shared" si="37"/>
        <v>0</v>
      </c>
      <c r="BI176" s="104">
        <f t="shared" si="38"/>
        <v>0</v>
      </c>
      <c r="BJ176" s="5" t="s">
        <v>76</v>
      </c>
      <c r="BK176" s="104">
        <f t="shared" si="39"/>
        <v>0</v>
      </c>
      <c r="BL176" s="5" t="s">
        <v>86</v>
      </c>
      <c r="BM176" s="103" t="s">
        <v>536</v>
      </c>
    </row>
    <row r="177" spans="1:65" s="15" customFormat="1" ht="16.5" customHeight="1">
      <c r="A177" s="12"/>
      <c r="B177" s="13"/>
      <c r="C177" s="92" t="s">
        <v>363</v>
      </c>
      <c r="D177" s="92" t="s">
        <v>178</v>
      </c>
      <c r="E177" s="93" t="s">
        <v>2451</v>
      </c>
      <c r="F177" s="94" t="s">
        <v>2452</v>
      </c>
      <c r="G177" s="95" t="s">
        <v>700</v>
      </c>
      <c r="H177" s="96">
        <v>1</v>
      </c>
      <c r="I177" s="1">
        <v>0</v>
      </c>
      <c r="J177" s="97">
        <f t="shared" si="30"/>
        <v>0</v>
      </c>
      <c r="K177" s="94" t="s">
        <v>1898</v>
      </c>
      <c r="L177" s="13"/>
      <c r="M177" s="98" t="s">
        <v>1</v>
      </c>
      <c r="N177" s="99" t="s">
        <v>37</v>
      </c>
      <c r="O177" s="100"/>
      <c r="P177" s="101">
        <f t="shared" si="31"/>
        <v>0</v>
      </c>
      <c r="Q177" s="101">
        <v>0</v>
      </c>
      <c r="R177" s="101">
        <f t="shared" si="32"/>
        <v>0</v>
      </c>
      <c r="S177" s="101">
        <v>0</v>
      </c>
      <c r="T177" s="102">
        <f t="shared" si="33"/>
        <v>0</v>
      </c>
      <c r="U177" s="12"/>
      <c r="V177" s="12"/>
      <c r="W177" s="12"/>
      <c r="X177" s="12"/>
      <c r="Y177" s="12"/>
      <c r="Z177" s="12"/>
      <c r="AA177" s="12"/>
      <c r="AB177" s="12"/>
      <c r="AC177" s="12"/>
      <c r="AD177" s="12"/>
      <c r="AE177" s="12"/>
      <c r="AR177" s="103" t="s">
        <v>86</v>
      </c>
      <c r="AT177" s="103" t="s">
        <v>178</v>
      </c>
      <c r="AU177" s="103" t="s">
        <v>76</v>
      </c>
      <c r="AY177" s="5" t="s">
        <v>176</v>
      </c>
      <c r="BE177" s="104">
        <f t="shared" si="34"/>
        <v>0</v>
      </c>
      <c r="BF177" s="104">
        <f t="shared" si="35"/>
        <v>0</v>
      </c>
      <c r="BG177" s="104">
        <f t="shared" si="36"/>
        <v>0</v>
      </c>
      <c r="BH177" s="104">
        <f t="shared" si="37"/>
        <v>0</v>
      </c>
      <c r="BI177" s="104">
        <f t="shared" si="38"/>
        <v>0</v>
      </c>
      <c r="BJ177" s="5" t="s">
        <v>76</v>
      </c>
      <c r="BK177" s="104">
        <f t="shared" si="39"/>
        <v>0</v>
      </c>
      <c r="BL177" s="5" t="s">
        <v>86</v>
      </c>
      <c r="BM177" s="103" t="s">
        <v>547</v>
      </c>
    </row>
    <row r="178" spans="1:65" s="15" customFormat="1" ht="16.5" customHeight="1">
      <c r="A178" s="12"/>
      <c r="B178" s="13"/>
      <c r="C178" s="92" t="s">
        <v>549</v>
      </c>
      <c r="D178" s="92" t="s">
        <v>178</v>
      </c>
      <c r="E178" s="93" t="s">
        <v>2453</v>
      </c>
      <c r="F178" s="94" t="s">
        <v>2454</v>
      </c>
      <c r="G178" s="95" t="s">
        <v>700</v>
      </c>
      <c r="H178" s="96">
        <v>1</v>
      </c>
      <c r="I178" s="1">
        <v>0</v>
      </c>
      <c r="J178" s="97">
        <f t="shared" si="30"/>
        <v>0</v>
      </c>
      <c r="K178" s="94" t="s">
        <v>1898</v>
      </c>
      <c r="L178" s="13"/>
      <c r="M178" s="98" t="s">
        <v>1</v>
      </c>
      <c r="N178" s="99" t="s">
        <v>37</v>
      </c>
      <c r="O178" s="100"/>
      <c r="P178" s="101">
        <f t="shared" si="31"/>
        <v>0</v>
      </c>
      <c r="Q178" s="101">
        <v>0</v>
      </c>
      <c r="R178" s="101">
        <f t="shared" si="32"/>
        <v>0</v>
      </c>
      <c r="S178" s="101">
        <v>0</v>
      </c>
      <c r="T178" s="102">
        <f t="shared" si="33"/>
        <v>0</v>
      </c>
      <c r="U178" s="12"/>
      <c r="V178" s="12"/>
      <c r="W178" s="12"/>
      <c r="X178" s="12"/>
      <c r="Y178" s="12"/>
      <c r="Z178" s="12"/>
      <c r="AA178" s="12"/>
      <c r="AB178" s="12"/>
      <c r="AC178" s="12"/>
      <c r="AD178" s="12"/>
      <c r="AE178" s="12"/>
      <c r="AR178" s="103" t="s">
        <v>86</v>
      </c>
      <c r="AT178" s="103" t="s">
        <v>178</v>
      </c>
      <c r="AU178" s="103" t="s">
        <v>76</v>
      </c>
      <c r="AY178" s="5" t="s">
        <v>176</v>
      </c>
      <c r="BE178" s="104">
        <f t="shared" si="34"/>
        <v>0</v>
      </c>
      <c r="BF178" s="104">
        <f t="shared" si="35"/>
        <v>0</v>
      </c>
      <c r="BG178" s="104">
        <f t="shared" si="36"/>
        <v>0</v>
      </c>
      <c r="BH178" s="104">
        <f t="shared" si="37"/>
        <v>0</v>
      </c>
      <c r="BI178" s="104">
        <f t="shared" si="38"/>
        <v>0</v>
      </c>
      <c r="BJ178" s="5" t="s">
        <v>76</v>
      </c>
      <c r="BK178" s="104">
        <f t="shared" si="39"/>
        <v>0</v>
      </c>
      <c r="BL178" s="5" t="s">
        <v>86</v>
      </c>
      <c r="BM178" s="103" t="s">
        <v>552</v>
      </c>
    </row>
    <row r="179" spans="1:65" s="15" customFormat="1" ht="16.5" customHeight="1">
      <c r="A179" s="12"/>
      <c r="B179" s="13"/>
      <c r="C179" s="92" t="s">
        <v>368</v>
      </c>
      <c r="D179" s="92" t="s">
        <v>178</v>
      </c>
      <c r="E179" s="93" t="s">
        <v>2455</v>
      </c>
      <c r="F179" s="94" t="s">
        <v>2456</v>
      </c>
      <c r="G179" s="95" t="s">
        <v>700</v>
      </c>
      <c r="H179" s="96">
        <v>1</v>
      </c>
      <c r="I179" s="1">
        <v>0</v>
      </c>
      <c r="J179" s="97">
        <f t="shared" si="30"/>
        <v>0</v>
      </c>
      <c r="K179" s="94" t="s">
        <v>1898</v>
      </c>
      <c r="L179" s="13"/>
      <c r="M179" s="207" t="s">
        <v>1</v>
      </c>
      <c r="N179" s="208" t="s">
        <v>37</v>
      </c>
      <c r="O179" s="112"/>
      <c r="P179" s="209">
        <f t="shared" si="31"/>
        <v>0</v>
      </c>
      <c r="Q179" s="209">
        <v>0</v>
      </c>
      <c r="R179" s="209">
        <f t="shared" si="32"/>
        <v>0</v>
      </c>
      <c r="S179" s="209">
        <v>0</v>
      </c>
      <c r="T179" s="210">
        <f t="shared" si="33"/>
        <v>0</v>
      </c>
      <c r="U179" s="12"/>
      <c r="V179" s="12"/>
      <c r="W179" s="12"/>
      <c r="X179" s="12"/>
      <c r="Y179" s="12"/>
      <c r="Z179" s="12"/>
      <c r="AA179" s="12"/>
      <c r="AB179" s="12"/>
      <c r="AC179" s="12"/>
      <c r="AD179" s="12"/>
      <c r="AE179" s="12"/>
      <c r="AR179" s="103" t="s">
        <v>86</v>
      </c>
      <c r="AT179" s="103" t="s">
        <v>178</v>
      </c>
      <c r="AU179" s="103" t="s">
        <v>76</v>
      </c>
      <c r="AY179" s="5" t="s">
        <v>176</v>
      </c>
      <c r="BE179" s="104">
        <f t="shared" si="34"/>
        <v>0</v>
      </c>
      <c r="BF179" s="104">
        <f t="shared" si="35"/>
        <v>0</v>
      </c>
      <c r="BG179" s="104">
        <f t="shared" si="36"/>
        <v>0</v>
      </c>
      <c r="BH179" s="104">
        <f t="shared" si="37"/>
        <v>0</v>
      </c>
      <c r="BI179" s="104">
        <f t="shared" si="38"/>
        <v>0</v>
      </c>
      <c r="BJ179" s="5" t="s">
        <v>76</v>
      </c>
      <c r="BK179" s="104">
        <f t="shared" si="39"/>
        <v>0</v>
      </c>
      <c r="BL179" s="5" t="s">
        <v>86</v>
      </c>
      <c r="BM179" s="103" t="s">
        <v>556</v>
      </c>
    </row>
    <row r="180" spans="1:31" s="15" customFormat="1" ht="6.95" customHeight="1">
      <c r="A180" s="12"/>
      <c r="B180" s="44"/>
      <c r="C180" s="45"/>
      <c r="D180" s="45"/>
      <c r="E180" s="45"/>
      <c r="F180" s="45"/>
      <c r="G180" s="45"/>
      <c r="H180" s="45"/>
      <c r="I180" s="45"/>
      <c r="J180" s="45"/>
      <c r="K180" s="45"/>
      <c r="L180" s="13"/>
      <c r="M180" s="12"/>
      <c r="O180" s="12"/>
      <c r="P180" s="12"/>
      <c r="Q180" s="12"/>
      <c r="R180" s="12"/>
      <c r="S180" s="12"/>
      <c r="T180" s="12"/>
      <c r="U180" s="12"/>
      <c r="V180" s="12"/>
      <c r="W180" s="12"/>
      <c r="X180" s="12"/>
      <c r="Y180" s="12"/>
      <c r="Z180" s="12"/>
      <c r="AA180" s="12"/>
      <c r="AB180" s="12"/>
      <c r="AC180" s="12"/>
      <c r="AD180" s="12"/>
      <c r="AE180" s="12"/>
    </row>
  </sheetData>
  <sheetProtection algorithmName="SHA-512" hashValue="EaXxhKIkoY+ZXZRA+sDmulLno3aAsmkUJWS77UAYM1OxNgas0ffZSJIhyVvSsKnW3FEcNAxUO2/6fH7l+vi/LQ==" saltValue="YmyeQt53vXZUmkFKZeTWwg==" spinCount="100000" sheet="1" objects="1" scenarios="1"/>
  <autoFilter ref="C121:K179"/>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0"/>
  <sheetViews>
    <sheetView showGridLines="0" workbookViewId="0" topLeftCell="A112">
      <selection activeCell="H140" sqref="H140"/>
    </sheetView>
  </sheetViews>
  <sheetFormatPr defaultColWidth="8.7109375" defaultRowHeight="12"/>
  <cols>
    <col min="1" max="1" width="8.140625" style="4" customWidth="1"/>
    <col min="2" max="2" width="1.1484375" style="4" customWidth="1"/>
    <col min="3" max="3" width="4.00390625" style="4" customWidth="1"/>
    <col min="4" max="4" width="4.140625" style="4" customWidth="1"/>
    <col min="5" max="5" width="17.00390625" style="4" customWidth="1"/>
    <col min="6" max="6" width="50.7109375" style="4" customWidth="1"/>
    <col min="7" max="7" width="7.421875" style="4" customWidth="1"/>
    <col min="8" max="8" width="14.00390625" style="4" customWidth="1"/>
    <col min="9" max="9" width="15.7109375" style="4" customWidth="1"/>
    <col min="10" max="11" width="22.140625" style="4" customWidth="1"/>
    <col min="12" max="12" width="9.140625" style="4" customWidth="1"/>
    <col min="13" max="13" width="10.7109375" style="4" hidden="1" customWidth="1"/>
    <col min="14" max="14" width="9.140625" style="4" hidden="1" customWidth="1"/>
    <col min="15" max="20" width="14.00390625" style="4" hidden="1" customWidth="1"/>
    <col min="21" max="21" width="16.140625" style="4" hidden="1" customWidth="1"/>
    <col min="22" max="22" width="12.140625" style="4" customWidth="1"/>
    <col min="23" max="23" width="16.140625" style="4" customWidth="1"/>
    <col min="24" max="24" width="12.140625" style="4" customWidth="1"/>
    <col min="25" max="25" width="15.00390625" style="4" customWidth="1"/>
    <col min="26" max="26" width="11.00390625" style="4" customWidth="1"/>
    <col min="27" max="27" width="15.00390625" style="4" customWidth="1"/>
    <col min="28" max="28" width="16.140625" style="4" customWidth="1"/>
    <col min="29" max="29" width="11.00390625" style="4" customWidth="1"/>
    <col min="30" max="30" width="15.00390625" style="4" customWidth="1"/>
    <col min="31" max="31" width="16.140625" style="4" customWidth="1"/>
    <col min="32" max="43" width="8.7109375" style="4" customWidth="1"/>
    <col min="44" max="65" width="9.140625" style="4" hidden="1" customWidth="1"/>
    <col min="66" max="16384" width="8.7109375" style="4" customWidth="1"/>
  </cols>
  <sheetData>
    <row r="1" ht="12"/>
    <row r="2" spans="12:46" ht="36.95" customHeight="1">
      <c r="L2" s="271" t="s">
        <v>5</v>
      </c>
      <c r="M2" s="256"/>
      <c r="N2" s="256"/>
      <c r="O2" s="256"/>
      <c r="P2" s="256"/>
      <c r="Q2" s="256"/>
      <c r="R2" s="256"/>
      <c r="S2" s="256"/>
      <c r="T2" s="256"/>
      <c r="U2" s="256"/>
      <c r="V2" s="256"/>
      <c r="AT2" s="5" t="s">
        <v>104</v>
      </c>
    </row>
    <row r="3" spans="2:46" ht="6.95" customHeight="1">
      <c r="B3" s="6"/>
      <c r="C3" s="7"/>
      <c r="D3" s="7"/>
      <c r="E3" s="7"/>
      <c r="F3" s="7"/>
      <c r="G3" s="7"/>
      <c r="H3" s="7"/>
      <c r="I3" s="7"/>
      <c r="J3" s="7"/>
      <c r="K3" s="7"/>
      <c r="L3" s="8"/>
      <c r="AT3" s="5" t="s">
        <v>80</v>
      </c>
    </row>
    <row r="4" spans="2:46" ht="24.95" customHeight="1">
      <c r="B4" s="8"/>
      <c r="D4" s="9" t="s">
        <v>132</v>
      </c>
      <c r="L4" s="8"/>
      <c r="M4" s="10" t="s">
        <v>10</v>
      </c>
      <c r="AT4" s="5" t="s">
        <v>3</v>
      </c>
    </row>
    <row r="5" spans="2:12" ht="6.95" customHeight="1">
      <c r="B5" s="8"/>
      <c r="L5" s="8"/>
    </row>
    <row r="6" spans="2:12" ht="12" customHeight="1">
      <c r="B6" s="8"/>
      <c r="D6" s="11" t="s">
        <v>16</v>
      </c>
      <c r="L6" s="8"/>
    </row>
    <row r="7" spans="2:12" ht="16.5" customHeight="1">
      <c r="B7" s="8"/>
      <c r="E7" s="284" t="str">
        <f>'Rekapitulace stavby'!K6</f>
        <v>Soupis prací</v>
      </c>
      <c r="F7" s="285"/>
      <c r="G7" s="285"/>
      <c r="H7" s="285"/>
      <c r="L7" s="8"/>
    </row>
    <row r="8" spans="2:12" ht="12" customHeight="1">
      <c r="B8" s="8"/>
      <c r="D8" s="11" t="s">
        <v>133</v>
      </c>
      <c r="L8" s="8"/>
    </row>
    <row r="9" spans="1:31" s="15" customFormat="1" ht="16.5" customHeight="1">
      <c r="A9" s="12"/>
      <c r="B9" s="13"/>
      <c r="C9" s="12"/>
      <c r="D9" s="12"/>
      <c r="E9" s="284" t="s">
        <v>2457</v>
      </c>
      <c r="F9" s="283"/>
      <c r="G9" s="283"/>
      <c r="H9" s="283"/>
      <c r="I9" s="12"/>
      <c r="J9" s="12"/>
      <c r="K9" s="12"/>
      <c r="L9" s="14"/>
      <c r="S9" s="12"/>
      <c r="T9" s="12"/>
      <c r="U9" s="12"/>
      <c r="V9" s="12"/>
      <c r="W9" s="12"/>
      <c r="X9" s="12"/>
      <c r="Y9" s="12"/>
      <c r="Z9" s="12"/>
      <c r="AA9" s="12"/>
      <c r="AB9" s="12"/>
      <c r="AC9" s="12"/>
      <c r="AD9" s="12"/>
      <c r="AE9" s="12"/>
    </row>
    <row r="10" spans="1:31" s="15" customFormat="1" ht="12" customHeight="1">
      <c r="A10" s="12"/>
      <c r="B10" s="13"/>
      <c r="C10" s="12"/>
      <c r="D10" s="11" t="s">
        <v>2458</v>
      </c>
      <c r="E10" s="12"/>
      <c r="F10" s="12"/>
      <c r="G10" s="12"/>
      <c r="H10" s="12"/>
      <c r="I10" s="12"/>
      <c r="J10" s="12"/>
      <c r="K10" s="12"/>
      <c r="L10" s="14"/>
      <c r="S10" s="12"/>
      <c r="T10" s="12"/>
      <c r="U10" s="12"/>
      <c r="V10" s="12"/>
      <c r="W10" s="12"/>
      <c r="X10" s="12"/>
      <c r="Y10" s="12"/>
      <c r="Z10" s="12"/>
      <c r="AA10" s="12"/>
      <c r="AB10" s="12"/>
      <c r="AC10" s="12"/>
      <c r="AD10" s="12"/>
      <c r="AE10" s="12"/>
    </row>
    <row r="11" spans="1:31" s="15" customFormat="1" ht="16.5" customHeight="1">
      <c r="A11" s="12"/>
      <c r="B11" s="13"/>
      <c r="C11" s="12"/>
      <c r="D11" s="12"/>
      <c r="E11" s="243" t="s">
        <v>2459</v>
      </c>
      <c r="F11" s="283"/>
      <c r="G11" s="283"/>
      <c r="H11" s="283"/>
      <c r="I11" s="12"/>
      <c r="J11" s="12"/>
      <c r="K11" s="12"/>
      <c r="L11" s="14"/>
      <c r="S11" s="12"/>
      <c r="T11" s="12"/>
      <c r="U11" s="12"/>
      <c r="V11" s="12"/>
      <c r="W11" s="12"/>
      <c r="X11" s="12"/>
      <c r="Y11" s="12"/>
      <c r="Z11" s="12"/>
      <c r="AA11" s="12"/>
      <c r="AB11" s="12"/>
      <c r="AC11" s="12"/>
      <c r="AD11" s="12"/>
      <c r="AE11" s="12"/>
    </row>
    <row r="12" spans="1:31" s="15" customFormat="1" ht="12">
      <c r="A12" s="12"/>
      <c r="B12" s="13"/>
      <c r="C12" s="12"/>
      <c r="D12" s="12"/>
      <c r="E12" s="12"/>
      <c r="F12" s="12"/>
      <c r="G12" s="12"/>
      <c r="H12" s="12"/>
      <c r="I12" s="12"/>
      <c r="J12" s="12"/>
      <c r="K12" s="12"/>
      <c r="L12" s="14"/>
      <c r="S12" s="12"/>
      <c r="T12" s="12"/>
      <c r="U12" s="12"/>
      <c r="V12" s="12"/>
      <c r="W12" s="12"/>
      <c r="X12" s="12"/>
      <c r="Y12" s="12"/>
      <c r="Z12" s="12"/>
      <c r="AA12" s="12"/>
      <c r="AB12" s="12"/>
      <c r="AC12" s="12"/>
      <c r="AD12" s="12"/>
      <c r="AE12" s="12"/>
    </row>
    <row r="13" spans="1:31" s="15" customFormat="1" ht="12" customHeight="1">
      <c r="A13" s="12"/>
      <c r="B13" s="13"/>
      <c r="C13" s="12"/>
      <c r="D13" s="11" t="s">
        <v>18</v>
      </c>
      <c r="E13" s="12"/>
      <c r="F13" s="16" t="s">
        <v>1</v>
      </c>
      <c r="G13" s="12"/>
      <c r="H13" s="12"/>
      <c r="I13" s="11" t="s">
        <v>19</v>
      </c>
      <c r="J13" s="16" t="s">
        <v>1</v>
      </c>
      <c r="K13" s="12"/>
      <c r="L13" s="14"/>
      <c r="S13" s="12"/>
      <c r="T13" s="12"/>
      <c r="U13" s="12"/>
      <c r="V13" s="12"/>
      <c r="W13" s="12"/>
      <c r="X13" s="12"/>
      <c r="Y13" s="12"/>
      <c r="Z13" s="12"/>
      <c r="AA13" s="12"/>
      <c r="AB13" s="12"/>
      <c r="AC13" s="12"/>
      <c r="AD13" s="12"/>
      <c r="AE13" s="12"/>
    </row>
    <row r="14" spans="1:31" s="15" customFormat="1" ht="12" customHeight="1">
      <c r="A14" s="12"/>
      <c r="B14" s="13"/>
      <c r="C14" s="12"/>
      <c r="D14" s="11" t="s">
        <v>20</v>
      </c>
      <c r="E14" s="12"/>
      <c r="F14" s="16" t="s">
        <v>21</v>
      </c>
      <c r="G14" s="12"/>
      <c r="H14" s="12"/>
      <c r="I14" s="11" t="s">
        <v>22</v>
      </c>
      <c r="J14" s="17">
        <f>'Rekapitulace stavby'!AN8</f>
        <v>44663</v>
      </c>
      <c r="K14" s="12"/>
      <c r="L14" s="14"/>
      <c r="S14" s="12"/>
      <c r="T14" s="12"/>
      <c r="U14" s="12"/>
      <c r="V14" s="12"/>
      <c r="W14" s="12"/>
      <c r="X14" s="12"/>
      <c r="Y14" s="12"/>
      <c r="Z14" s="12"/>
      <c r="AA14" s="12"/>
      <c r="AB14" s="12"/>
      <c r="AC14" s="12"/>
      <c r="AD14" s="12"/>
      <c r="AE14" s="12"/>
    </row>
    <row r="15" spans="1:31" s="15" customFormat="1" ht="10.7" customHeight="1">
      <c r="A15" s="12"/>
      <c r="B15" s="13"/>
      <c r="C15" s="12"/>
      <c r="D15" s="12"/>
      <c r="E15" s="12"/>
      <c r="F15" s="12"/>
      <c r="G15" s="12"/>
      <c r="H15" s="12"/>
      <c r="I15" s="12"/>
      <c r="J15" s="12"/>
      <c r="K15" s="12"/>
      <c r="L15" s="14"/>
      <c r="S15" s="12"/>
      <c r="T15" s="12"/>
      <c r="U15" s="12"/>
      <c r="V15" s="12"/>
      <c r="W15" s="12"/>
      <c r="X15" s="12"/>
      <c r="Y15" s="12"/>
      <c r="Z15" s="12"/>
      <c r="AA15" s="12"/>
      <c r="AB15" s="12"/>
      <c r="AC15" s="12"/>
      <c r="AD15" s="12"/>
      <c r="AE15" s="12"/>
    </row>
    <row r="16" spans="1:31" s="15" customFormat="1" ht="12" customHeight="1">
      <c r="A16" s="12"/>
      <c r="B16" s="13"/>
      <c r="C16" s="12"/>
      <c r="D16" s="11" t="s">
        <v>23</v>
      </c>
      <c r="E16" s="12"/>
      <c r="F16" s="12"/>
      <c r="G16" s="12"/>
      <c r="H16" s="12"/>
      <c r="I16" s="11" t="s">
        <v>24</v>
      </c>
      <c r="J16" s="16" t="str">
        <f>IF('Rekapitulace stavby'!AN10="","",'Rekapitulace stavby'!AN10)</f>
        <v/>
      </c>
      <c r="K16" s="12"/>
      <c r="L16" s="14"/>
      <c r="S16" s="12"/>
      <c r="T16" s="12"/>
      <c r="U16" s="12"/>
      <c r="V16" s="12"/>
      <c r="W16" s="12"/>
      <c r="X16" s="12"/>
      <c r="Y16" s="12"/>
      <c r="Z16" s="12"/>
      <c r="AA16" s="12"/>
      <c r="AB16" s="12"/>
      <c r="AC16" s="12"/>
      <c r="AD16" s="12"/>
      <c r="AE16" s="12"/>
    </row>
    <row r="17" spans="1:31" s="15" customFormat="1" ht="18" customHeight="1">
      <c r="A17" s="12"/>
      <c r="B17" s="13"/>
      <c r="C17" s="12"/>
      <c r="D17" s="12"/>
      <c r="E17" s="16" t="str">
        <f>IF('Rekapitulace stavby'!E11="","",'Rekapitulace stavby'!E11)</f>
        <v xml:space="preserve"> </v>
      </c>
      <c r="F17" s="12"/>
      <c r="G17" s="12"/>
      <c r="H17" s="12"/>
      <c r="I17" s="11" t="s">
        <v>25</v>
      </c>
      <c r="J17" s="16" t="str">
        <f>IF('Rekapitulace stavby'!AN11="","",'Rekapitulace stavby'!AN11)</f>
        <v/>
      </c>
      <c r="K17" s="12"/>
      <c r="L17" s="14"/>
      <c r="S17" s="12"/>
      <c r="T17" s="12"/>
      <c r="U17" s="12"/>
      <c r="V17" s="12"/>
      <c r="W17" s="12"/>
      <c r="X17" s="12"/>
      <c r="Y17" s="12"/>
      <c r="Z17" s="12"/>
      <c r="AA17" s="12"/>
      <c r="AB17" s="12"/>
      <c r="AC17" s="12"/>
      <c r="AD17" s="12"/>
      <c r="AE17" s="12"/>
    </row>
    <row r="18" spans="1:31" s="15" customFormat="1" ht="6.95" customHeight="1">
      <c r="A18" s="12"/>
      <c r="B18" s="13"/>
      <c r="C18" s="12"/>
      <c r="D18" s="12"/>
      <c r="E18" s="12"/>
      <c r="F18" s="12"/>
      <c r="G18" s="12"/>
      <c r="H18" s="12"/>
      <c r="I18" s="12"/>
      <c r="J18" s="12"/>
      <c r="K18" s="12"/>
      <c r="L18" s="14"/>
      <c r="S18" s="12"/>
      <c r="T18" s="12"/>
      <c r="U18" s="12"/>
      <c r="V18" s="12"/>
      <c r="W18" s="12"/>
      <c r="X18" s="12"/>
      <c r="Y18" s="12"/>
      <c r="Z18" s="12"/>
      <c r="AA18" s="12"/>
      <c r="AB18" s="12"/>
      <c r="AC18" s="12"/>
      <c r="AD18" s="12"/>
      <c r="AE18" s="12"/>
    </row>
    <row r="19" spans="1:31" s="15" customFormat="1" ht="12" customHeight="1">
      <c r="A19" s="12"/>
      <c r="B19" s="13"/>
      <c r="C19" s="12"/>
      <c r="D19" s="11" t="s">
        <v>26</v>
      </c>
      <c r="E19" s="12"/>
      <c r="F19" s="12"/>
      <c r="G19" s="12"/>
      <c r="H19" s="12"/>
      <c r="I19" s="11" t="s">
        <v>24</v>
      </c>
      <c r="J19" s="18" t="str">
        <f>'Rekapitulace stavby'!AN13</f>
        <v>Vyplň údaj</v>
      </c>
      <c r="K19" s="12"/>
      <c r="L19" s="14"/>
      <c r="S19" s="12"/>
      <c r="T19" s="12"/>
      <c r="U19" s="12"/>
      <c r="V19" s="12"/>
      <c r="W19" s="12"/>
      <c r="X19" s="12"/>
      <c r="Y19" s="12"/>
      <c r="Z19" s="12"/>
      <c r="AA19" s="12"/>
      <c r="AB19" s="12"/>
      <c r="AC19" s="12"/>
      <c r="AD19" s="12"/>
      <c r="AE19" s="12"/>
    </row>
    <row r="20" spans="1:31" s="15" customFormat="1" ht="18" customHeight="1">
      <c r="A20" s="12"/>
      <c r="B20" s="13"/>
      <c r="C20" s="12"/>
      <c r="D20" s="12"/>
      <c r="E20" s="287" t="str">
        <f>'Rekapitulace stavby'!E14</f>
        <v>Vyplň údaj</v>
      </c>
      <c r="F20" s="255"/>
      <c r="G20" s="255"/>
      <c r="H20" s="255"/>
      <c r="I20" s="11" t="s">
        <v>25</v>
      </c>
      <c r="J20" s="18" t="str">
        <f>'Rekapitulace stavby'!AN14</f>
        <v>Vyplň údaj</v>
      </c>
      <c r="K20" s="12"/>
      <c r="L20" s="14"/>
      <c r="S20" s="12"/>
      <c r="T20" s="12"/>
      <c r="U20" s="12"/>
      <c r="V20" s="12"/>
      <c r="W20" s="12"/>
      <c r="X20" s="12"/>
      <c r="Y20" s="12"/>
      <c r="Z20" s="12"/>
      <c r="AA20" s="12"/>
      <c r="AB20" s="12"/>
      <c r="AC20" s="12"/>
      <c r="AD20" s="12"/>
      <c r="AE20" s="12"/>
    </row>
    <row r="21" spans="1:31" s="15" customFormat="1" ht="6.95" customHeight="1">
      <c r="A21" s="12"/>
      <c r="B21" s="13"/>
      <c r="C21" s="12"/>
      <c r="D21" s="12"/>
      <c r="E21" s="12"/>
      <c r="F21" s="12"/>
      <c r="G21" s="12"/>
      <c r="H21" s="12"/>
      <c r="I21" s="12"/>
      <c r="J21" s="12"/>
      <c r="K21" s="12"/>
      <c r="L21" s="14"/>
      <c r="S21" s="12"/>
      <c r="T21" s="12"/>
      <c r="U21" s="12"/>
      <c r="V21" s="12"/>
      <c r="W21" s="12"/>
      <c r="X21" s="12"/>
      <c r="Y21" s="12"/>
      <c r="Z21" s="12"/>
      <c r="AA21" s="12"/>
      <c r="AB21" s="12"/>
      <c r="AC21" s="12"/>
      <c r="AD21" s="12"/>
      <c r="AE21" s="12"/>
    </row>
    <row r="22" spans="1:31" s="15" customFormat="1" ht="12" customHeight="1">
      <c r="A22" s="12"/>
      <c r="B22" s="13"/>
      <c r="C22" s="12"/>
      <c r="D22" s="11" t="s">
        <v>28</v>
      </c>
      <c r="E22" s="12"/>
      <c r="F22" s="12"/>
      <c r="G22" s="12"/>
      <c r="H22" s="12"/>
      <c r="I22" s="11" t="s">
        <v>24</v>
      </c>
      <c r="J22" s="16" t="str">
        <f>IF('Rekapitulace stavby'!AN16="","",'Rekapitulace stavby'!AN16)</f>
        <v/>
      </c>
      <c r="K22" s="12"/>
      <c r="L22" s="14"/>
      <c r="S22" s="12"/>
      <c r="T22" s="12"/>
      <c r="U22" s="12"/>
      <c r="V22" s="12"/>
      <c r="W22" s="12"/>
      <c r="X22" s="12"/>
      <c r="Y22" s="12"/>
      <c r="Z22" s="12"/>
      <c r="AA22" s="12"/>
      <c r="AB22" s="12"/>
      <c r="AC22" s="12"/>
      <c r="AD22" s="12"/>
      <c r="AE22" s="12"/>
    </row>
    <row r="23" spans="1:31" s="15" customFormat="1" ht="18" customHeight="1">
      <c r="A23" s="12"/>
      <c r="B23" s="13"/>
      <c r="C23" s="12"/>
      <c r="D23" s="12"/>
      <c r="E23" s="16" t="str">
        <f>IF('Rekapitulace stavby'!E17="","",'Rekapitulace stavby'!E17)</f>
        <v xml:space="preserve"> </v>
      </c>
      <c r="F23" s="12"/>
      <c r="G23" s="12"/>
      <c r="H23" s="12"/>
      <c r="I23" s="11" t="s">
        <v>25</v>
      </c>
      <c r="J23" s="16" t="str">
        <f>IF('Rekapitulace stavby'!AN17="","",'Rekapitulace stavby'!AN17)</f>
        <v/>
      </c>
      <c r="K23" s="12"/>
      <c r="L23" s="14"/>
      <c r="S23" s="12"/>
      <c r="T23" s="12"/>
      <c r="U23" s="12"/>
      <c r="V23" s="12"/>
      <c r="W23" s="12"/>
      <c r="X23" s="12"/>
      <c r="Y23" s="12"/>
      <c r="Z23" s="12"/>
      <c r="AA23" s="12"/>
      <c r="AB23" s="12"/>
      <c r="AC23" s="12"/>
      <c r="AD23" s="12"/>
      <c r="AE23" s="12"/>
    </row>
    <row r="24" spans="1:31" s="15" customFormat="1" ht="6.95" customHeight="1">
      <c r="A24" s="12"/>
      <c r="B24" s="13"/>
      <c r="C24" s="12"/>
      <c r="D24" s="12"/>
      <c r="E24" s="12"/>
      <c r="F24" s="12"/>
      <c r="G24" s="12"/>
      <c r="H24" s="12"/>
      <c r="I24" s="12"/>
      <c r="J24" s="12"/>
      <c r="K24" s="12"/>
      <c r="L24" s="14"/>
      <c r="S24" s="12"/>
      <c r="T24" s="12"/>
      <c r="U24" s="12"/>
      <c r="V24" s="12"/>
      <c r="W24" s="12"/>
      <c r="X24" s="12"/>
      <c r="Y24" s="12"/>
      <c r="Z24" s="12"/>
      <c r="AA24" s="12"/>
      <c r="AB24" s="12"/>
      <c r="AC24" s="12"/>
      <c r="AD24" s="12"/>
      <c r="AE24" s="12"/>
    </row>
    <row r="25" spans="1:31" s="15" customFormat="1" ht="12" customHeight="1">
      <c r="A25" s="12"/>
      <c r="B25" s="13"/>
      <c r="C25" s="12"/>
      <c r="D25" s="11" t="s">
        <v>30</v>
      </c>
      <c r="E25" s="12"/>
      <c r="F25" s="12"/>
      <c r="G25" s="12"/>
      <c r="H25" s="12"/>
      <c r="I25" s="11" t="s">
        <v>24</v>
      </c>
      <c r="J25" s="16" t="str">
        <f>IF('Rekapitulace stavby'!AN19="","",'Rekapitulace stavby'!AN19)</f>
        <v/>
      </c>
      <c r="K25" s="12"/>
      <c r="L25" s="14"/>
      <c r="S25" s="12"/>
      <c r="T25" s="12"/>
      <c r="U25" s="12"/>
      <c r="V25" s="12"/>
      <c r="W25" s="12"/>
      <c r="X25" s="12"/>
      <c r="Y25" s="12"/>
      <c r="Z25" s="12"/>
      <c r="AA25" s="12"/>
      <c r="AB25" s="12"/>
      <c r="AC25" s="12"/>
      <c r="AD25" s="12"/>
      <c r="AE25" s="12"/>
    </row>
    <row r="26" spans="1:31" s="15" customFormat="1" ht="18" customHeight="1">
      <c r="A26" s="12"/>
      <c r="B26" s="13"/>
      <c r="C26" s="12"/>
      <c r="D26" s="12"/>
      <c r="E26" s="16" t="str">
        <f>IF('Rekapitulace stavby'!E20="","",'Rekapitulace stavby'!E20)</f>
        <v xml:space="preserve"> </v>
      </c>
      <c r="F26" s="12"/>
      <c r="G26" s="12"/>
      <c r="H26" s="12"/>
      <c r="I26" s="11" t="s">
        <v>25</v>
      </c>
      <c r="J26" s="16" t="str">
        <f>IF('Rekapitulace stavby'!AN20="","",'Rekapitulace stavby'!AN20)</f>
        <v/>
      </c>
      <c r="K26" s="12"/>
      <c r="L26" s="14"/>
      <c r="S26" s="12"/>
      <c r="T26" s="12"/>
      <c r="U26" s="12"/>
      <c r="V26" s="12"/>
      <c r="W26" s="12"/>
      <c r="X26" s="12"/>
      <c r="Y26" s="12"/>
      <c r="Z26" s="12"/>
      <c r="AA26" s="12"/>
      <c r="AB26" s="12"/>
      <c r="AC26" s="12"/>
      <c r="AD26" s="12"/>
      <c r="AE26" s="12"/>
    </row>
    <row r="27" spans="1:31" s="15" customFormat="1" ht="6.95" customHeight="1">
      <c r="A27" s="12"/>
      <c r="B27" s="13"/>
      <c r="C27" s="12"/>
      <c r="D27" s="12"/>
      <c r="E27" s="12"/>
      <c r="F27" s="12"/>
      <c r="G27" s="12"/>
      <c r="H27" s="12"/>
      <c r="I27" s="12"/>
      <c r="J27" s="12"/>
      <c r="K27" s="12"/>
      <c r="L27" s="14"/>
      <c r="S27" s="12"/>
      <c r="T27" s="12"/>
      <c r="U27" s="12"/>
      <c r="V27" s="12"/>
      <c r="W27" s="12"/>
      <c r="X27" s="12"/>
      <c r="Y27" s="12"/>
      <c r="Z27" s="12"/>
      <c r="AA27" s="12"/>
      <c r="AB27" s="12"/>
      <c r="AC27" s="12"/>
      <c r="AD27" s="12"/>
      <c r="AE27" s="12"/>
    </row>
    <row r="28" spans="1:31" s="15" customFormat="1" ht="12" customHeight="1">
      <c r="A28" s="12"/>
      <c r="B28" s="13"/>
      <c r="C28" s="12"/>
      <c r="D28" s="11" t="s">
        <v>31</v>
      </c>
      <c r="E28" s="12"/>
      <c r="F28" s="12"/>
      <c r="G28" s="12"/>
      <c r="H28" s="12"/>
      <c r="I28" s="12"/>
      <c r="J28" s="12"/>
      <c r="K28" s="12"/>
      <c r="L28" s="14"/>
      <c r="S28" s="12"/>
      <c r="T28" s="12"/>
      <c r="U28" s="12"/>
      <c r="V28" s="12"/>
      <c r="W28" s="12"/>
      <c r="X28" s="12"/>
      <c r="Y28" s="12"/>
      <c r="Z28" s="12"/>
      <c r="AA28" s="12"/>
      <c r="AB28" s="12"/>
      <c r="AC28" s="12"/>
      <c r="AD28" s="12"/>
      <c r="AE28" s="12"/>
    </row>
    <row r="29" spans="1:31" s="22" customFormat="1" ht="16.5" customHeight="1">
      <c r="A29" s="19"/>
      <c r="B29" s="20"/>
      <c r="C29" s="19"/>
      <c r="D29" s="19"/>
      <c r="E29" s="260" t="s">
        <v>1</v>
      </c>
      <c r="F29" s="260"/>
      <c r="G29" s="260"/>
      <c r="H29" s="260"/>
      <c r="I29" s="19"/>
      <c r="J29" s="19"/>
      <c r="K29" s="19"/>
      <c r="L29" s="21"/>
      <c r="S29" s="19"/>
      <c r="T29" s="19"/>
      <c r="U29" s="19"/>
      <c r="V29" s="19"/>
      <c r="W29" s="19"/>
      <c r="X29" s="19"/>
      <c r="Y29" s="19"/>
      <c r="Z29" s="19"/>
      <c r="AA29" s="19"/>
      <c r="AB29" s="19"/>
      <c r="AC29" s="19"/>
      <c r="AD29" s="19"/>
      <c r="AE29" s="19"/>
    </row>
    <row r="30" spans="1:31" s="15" customFormat="1" ht="6.95" customHeight="1">
      <c r="A30" s="12"/>
      <c r="B30" s="13"/>
      <c r="C30" s="12"/>
      <c r="D30" s="12"/>
      <c r="E30" s="12"/>
      <c r="F30" s="12"/>
      <c r="G30" s="12"/>
      <c r="H30" s="12"/>
      <c r="I30" s="12"/>
      <c r="J30" s="12"/>
      <c r="K30" s="12"/>
      <c r="L30" s="14"/>
      <c r="S30" s="12"/>
      <c r="T30" s="12"/>
      <c r="U30" s="12"/>
      <c r="V30" s="12"/>
      <c r="W30" s="12"/>
      <c r="X30" s="12"/>
      <c r="Y30" s="12"/>
      <c r="Z30" s="12"/>
      <c r="AA30" s="12"/>
      <c r="AB30" s="12"/>
      <c r="AC30" s="12"/>
      <c r="AD30" s="12"/>
      <c r="AE30" s="12"/>
    </row>
    <row r="31" spans="1:31" s="15" customFormat="1" ht="6.95" customHeight="1">
      <c r="A31" s="12"/>
      <c r="B31" s="13"/>
      <c r="C31" s="12"/>
      <c r="D31" s="23"/>
      <c r="E31" s="23"/>
      <c r="F31" s="23"/>
      <c r="G31" s="23"/>
      <c r="H31" s="23"/>
      <c r="I31" s="23"/>
      <c r="J31" s="23"/>
      <c r="K31" s="23"/>
      <c r="L31" s="14"/>
      <c r="S31" s="12"/>
      <c r="T31" s="12"/>
      <c r="U31" s="12"/>
      <c r="V31" s="12"/>
      <c r="W31" s="12"/>
      <c r="X31" s="12"/>
      <c r="Y31" s="12"/>
      <c r="Z31" s="12"/>
      <c r="AA31" s="12"/>
      <c r="AB31" s="12"/>
      <c r="AC31" s="12"/>
      <c r="AD31" s="12"/>
      <c r="AE31" s="12"/>
    </row>
    <row r="32" spans="1:31" s="15" customFormat="1" ht="25.5" customHeight="1">
      <c r="A32" s="12"/>
      <c r="B32" s="13"/>
      <c r="C32" s="12"/>
      <c r="D32" s="24" t="s">
        <v>32</v>
      </c>
      <c r="E32" s="12"/>
      <c r="F32" s="12"/>
      <c r="G32" s="12"/>
      <c r="H32" s="12"/>
      <c r="I32" s="12"/>
      <c r="J32" s="25">
        <f>ROUND(J127,2)</f>
        <v>0</v>
      </c>
      <c r="K32" s="12"/>
      <c r="L32" s="14"/>
      <c r="S32" s="12"/>
      <c r="T32" s="12"/>
      <c r="U32" s="12"/>
      <c r="V32" s="12"/>
      <c r="W32" s="12"/>
      <c r="X32" s="12"/>
      <c r="Y32" s="12"/>
      <c r="Z32" s="12"/>
      <c r="AA32" s="12"/>
      <c r="AB32" s="12"/>
      <c r="AC32" s="12"/>
      <c r="AD32" s="12"/>
      <c r="AE32" s="12"/>
    </row>
    <row r="33" spans="1:31" s="15" customFormat="1" ht="6.95" customHeight="1">
      <c r="A33" s="12"/>
      <c r="B33" s="13"/>
      <c r="C33" s="12"/>
      <c r="D33" s="23"/>
      <c r="E33" s="23"/>
      <c r="F33" s="23"/>
      <c r="G33" s="23"/>
      <c r="H33" s="23"/>
      <c r="I33" s="23"/>
      <c r="J33" s="23"/>
      <c r="K33" s="23"/>
      <c r="L33" s="14"/>
      <c r="S33" s="12"/>
      <c r="T33" s="12"/>
      <c r="U33" s="12"/>
      <c r="V33" s="12"/>
      <c r="W33" s="12"/>
      <c r="X33" s="12"/>
      <c r="Y33" s="12"/>
      <c r="Z33" s="12"/>
      <c r="AA33" s="12"/>
      <c r="AB33" s="12"/>
      <c r="AC33" s="12"/>
      <c r="AD33" s="12"/>
      <c r="AE33" s="12"/>
    </row>
    <row r="34" spans="1:31" s="15" customFormat="1" ht="14.45" customHeight="1">
      <c r="A34" s="12"/>
      <c r="B34" s="13"/>
      <c r="C34" s="12"/>
      <c r="D34" s="12"/>
      <c r="E34" s="12"/>
      <c r="F34" s="26" t="s">
        <v>34</v>
      </c>
      <c r="G34" s="12"/>
      <c r="H34" s="12"/>
      <c r="I34" s="26" t="s">
        <v>33</v>
      </c>
      <c r="J34" s="26" t="s">
        <v>35</v>
      </c>
      <c r="K34" s="12"/>
      <c r="L34" s="14"/>
      <c r="S34" s="12"/>
      <c r="T34" s="12"/>
      <c r="U34" s="12"/>
      <c r="V34" s="12"/>
      <c r="W34" s="12"/>
      <c r="X34" s="12"/>
      <c r="Y34" s="12"/>
      <c r="Z34" s="12"/>
      <c r="AA34" s="12"/>
      <c r="AB34" s="12"/>
      <c r="AC34" s="12"/>
      <c r="AD34" s="12"/>
      <c r="AE34" s="12"/>
    </row>
    <row r="35" spans="1:31" s="15" customFormat="1" ht="14.45" customHeight="1">
      <c r="A35" s="12"/>
      <c r="B35" s="13"/>
      <c r="C35" s="12"/>
      <c r="D35" s="27" t="s">
        <v>36</v>
      </c>
      <c r="E35" s="11" t="s">
        <v>37</v>
      </c>
      <c r="F35" s="28">
        <f>ROUND((SUM(BE127:BE179)),2)</f>
        <v>0</v>
      </c>
      <c r="G35" s="12"/>
      <c r="H35" s="12"/>
      <c r="I35" s="29">
        <v>0.21</v>
      </c>
      <c r="J35" s="28">
        <f>ROUND(((SUM(BE127:BE179))*I35),2)</f>
        <v>0</v>
      </c>
      <c r="K35" s="12"/>
      <c r="L35" s="14"/>
      <c r="S35" s="12"/>
      <c r="T35" s="12"/>
      <c r="U35" s="12"/>
      <c r="V35" s="12"/>
      <c r="W35" s="12"/>
      <c r="X35" s="12"/>
      <c r="Y35" s="12"/>
      <c r="Z35" s="12"/>
      <c r="AA35" s="12"/>
      <c r="AB35" s="12"/>
      <c r="AC35" s="12"/>
      <c r="AD35" s="12"/>
      <c r="AE35" s="12"/>
    </row>
    <row r="36" spans="1:31" s="15" customFormat="1" ht="14.45" customHeight="1">
      <c r="A36" s="12"/>
      <c r="B36" s="13"/>
      <c r="C36" s="12"/>
      <c r="D36" s="12"/>
      <c r="E36" s="11" t="s">
        <v>38</v>
      </c>
      <c r="F36" s="28">
        <f>ROUND((SUM(BF127:BF179)),2)</f>
        <v>0</v>
      </c>
      <c r="G36" s="12"/>
      <c r="H36" s="12"/>
      <c r="I36" s="29">
        <v>0.15</v>
      </c>
      <c r="J36" s="28">
        <f>ROUND(((SUM(BF127:BF179))*I36),2)</f>
        <v>0</v>
      </c>
      <c r="K36" s="12"/>
      <c r="L36" s="14"/>
      <c r="S36" s="12"/>
      <c r="T36" s="12"/>
      <c r="U36" s="12"/>
      <c r="V36" s="12"/>
      <c r="W36" s="12"/>
      <c r="X36" s="12"/>
      <c r="Y36" s="12"/>
      <c r="Z36" s="12"/>
      <c r="AA36" s="12"/>
      <c r="AB36" s="12"/>
      <c r="AC36" s="12"/>
      <c r="AD36" s="12"/>
      <c r="AE36" s="12"/>
    </row>
    <row r="37" spans="1:31" s="15" customFormat="1" ht="14.45" customHeight="1" hidden="1">
      <c r="A37" s="12"/>
      <c r="B37" s="13"/>
      <c r="C37" s="12"/>
      <c r="D37" s="12"/>
      <c r="E37" s="11" t="s">
        <v>39</v>
      </c>
      <c r="F37" s="28">
        <f>ROUND((SUM(BG127:BG179)),2)</f>
        <v>0</v>
      </c>
      <c r="G37" s="12"/>
      <c r="H37" s="12"/>
      <c r="I37" s="29">
        <v>0.21</v>
      </c>
      <c r="J37" s="28">
        <f>0</f>
        <v>0</v>
      </c>
      <c r="K37" s="12"/>
      <c r="L37" s="14"/>
      <c r="S37" s="12"/>
      <c r="T37" s="12"/>
      <c r="U37" s="12"/>
      <c r="V37" s="12"/>
      <c r="W37" s="12"/>
      <c r="X37" s="12"/>
      <c r="Y37" s="12"/>
      <c r="Z37" s="12"/>
      <c r="AA37" s="12"/>
      <c r="AB37" s="12"/>
      <c r="AC37" s="12"/>
      <c r="AD37" s="12"/>
      <c r="AE37" s="12"/>
    </row>
    <row r="38" spans="1:31" s="15" customFormat="1" ht="14.45" customHeight="1" hidden="1">
      <c r="A38" s="12"/>
      <c r="B38" s="13"/>
      <c r="C38" s="12"/>
      <c r="D38" s="12"/>
      <c r="E38" s="11" t="s">
        <v>40</v>
      </c>
      <c r="F38" s="28">
        <f>ROUND((SUM(BH127:BH179)),2)</f>
        <v>0</v>
      </c>
      <c r="G38" s="12"/>
      <c r="H38" s="12"/>
      <c r="I38" s="29">
        <v>0.15</v>
      </c>
      <c r="J38" s="28">
        <f>0</f>
        <v>0</v>
      </c>
      <c r="K38" s="12"/>
      <c r="L38" s="14"/>
      <c r="S38" s="12"/>
      <c r="T38" s="12"/>
      <c r="U38" s="12"/>
      <c r="V38" s="12"/>
      <c r="W38" s="12"/>
      <c r="X38" s="12"/>
      <c r="Y38" s="12"/>
      <c r="Z38" s="12"/>
      <c r="AA38" s="12"/>
      <c r="AB38" s="12"/>
      <c r="AC38" s="12"/>
      <c r="AD38" s="12"/>
      <c r="AE38" s="12"/>
    </row>
    <row r="39" spans="1:31" s="15" customFormat="1" ht="14.45" customHeight="1" hidden="1">
      <c r="A39" s="12"/>
      <c r="B39" s="13"/>
      <c r="C39" s="12"/>
      <c r="D39" s="12"/>
      <c r="E39" s="11" t="s">
        <v>41</v>
      </c>
      <c r="F39" s="28">
        <f>ROUND((SUM(BI127:BI179)),2)</f>
        <v>0</v>
      </c>
      <c r="G39" s="12"/>
      <c r="H39" s="12"/>
      <c r="I39" s="29">
        <v>0</v>
      </c>
      <c r="J39" s="28">
        <f>0</f>
        <v>0</v>
      </c>
      <c r="K39" s="12"/>
      <c r="L39" s="14"/>
      <c r="S39" s="12"/>
      <c r="T39" s="12"/>
      <c r="U39" s="12"/>
      <c r="V39" s="12"/>
      <c r="W39" s="12"/>
      <c r="X39" s="12"/>
      <c r="Y39" s="12"/>
      <c r="Z39" s="12"/>
      <c r="AA39" s="12"/>
      <c r="AB39" s="12"/>
      <c r="AC39" s="12"/>
      <c r="AD39" s="12"/>
      <c r="AE39" s="12"/>
    </row>
    <row r="40" spans="1:31" s="15" customFormat="1" ht="6.95" customHeight="1">
      <c r="A40" s="12"/>
      <c r="B40" s="13"/>
      <c r="C40" s="12"/>
      <c r="D40" s="12"/>
      <c r="E40" s="12"/>
      <c r="F40" s="12"/>
      <c r="G40" s="12"/>
      <c r="H40" s="12"/>
      <c r="I40" s="12"/>
      <c r="J40" s="12"/>
      <c r="K40" s="12"/>
      <c r="L40" s="14"/>
      <c r="S40" s="12"/>
      <c r="T40" s="12"/>
      <c r="U40" s="12"/>
      <c r="V40" s="12"/>
      <c r="W40" s="12"/>
      <c r="X40" s="12"/>
      <c r="Y40" s="12"/>
      <c r="Z40" s="12"/>
      <c r="AA40" s="12"/>
      <c r="AB40" s="12"/>
      <c r="AC40" s="12"/>
      <c r="AD40" s="12"/>
      <c r="AE40" s="12"/>
    </row>
    <row r="41" spans="1:31" s="15" customFormat="1" ht="25.5" customHeight="1">
      <c r="A41" s="12"/>
      <c r="B41" s="13"/>
      <c r="C41" s="30"/>
      <c r="D41" s="31" t="s">
        <v>42</v>
      </c>
      <c r="E41" s="32"/>
      <c r="F41" s="32"/>
      <c r="G41" s="33" t="s">
        <v>43</v>
      </c>
      <c r="H41" s="34" t="s">
        <v>44</v>
      </c>
      <c r="I41" s="32"/>
      <c r="J41" s="35">
        <f>SUM(J32:J39)</f>
        <v>0</v>
      </c>
      <c r="K41" s="36"/>
      <c r="L41" s="14"/>
      <c r="S41" s="12"/>
      <c r="T41" s="12"/>
      <c r="U41" s="12"/>
      <c r="V41" s="12"/>
      <c r="W41" s="12"/>
      <c r="X41" s="12"/>
      <c r="Y41" s="12"/>
      <c r="Z41" s="12"/>
      <c r="AA41" s="12"/>
      <c r="AB41" s="12"/>
      <c r="AC41" s="12"/>
      <c r="AD41" s="12"/>
      <c r="AE41" s="12"/>
    </row>
    <row r="42" spans="1:31" s="15" customFormat="1" ht="14.45" customHeight="1">
      <c r="A42" s="12"/>
      <c r="B42" s="13"/>
      <c r="C42" s="12"/>
      <c r="D42" s="12"/>
      <c r="E42" s="12"/>
      <c r="F42" s="12"/>
      <c r="G42" s="12"/>
      <c r="H42" s="12"/>
      <c r="I42" s="12"/>
      <c r="J42" s="12"/>
      <c r="K42" s="12"/>
      <c r="L42" s="14"/>
      <c r="S42" s="12"/>
      <c r="T42" s="12"/>
      <c r="U42" s="12"/>
      <c r="V42" s="12"/>
      <c r="W42" s="12"/>
      <c r="X42" s="12"/>
      <c r="Y42" s="12"/>
      <c r="Z42" s="12"/>
      <c r="AA42" s="12"/>
      <c r="AB42" s="12"/>
      <c r="AC42" s="12"/>
      <c r="AD42" s="12"/>
      <c r="AE42" s="12"/>
    </row>
    <row r="43" spans="2:12" ht="14.45" customHeight="1">
      <c r="B43" s="8"/>
      <c r="L43" s="8"/>
    </row>
    <row r="44" spans="2:12" ht="14.45" customHeight="1">
      <c r="B44" s="8"/>
      <c r="L44" s="8"/>
    </row>
    <row r="45" spans="2:12" ht="14.45" customHeight="1">
      <c r="B45" s="8"/>
      <c r="L45" s="8"/>
    </row>
    <row r="46" spans="2:12" ht="14.45" customHeight="1">
      <c r="B46" s="8"/>
      <c r="L46" s="8"/>
    </row>
    <row r="47" spans="2:12" ht="14.45" customHeight="1">
      <c r="B47" s="8"/>
      <c r="L47" s="8"/>
    </row>
    <row r="48" spans="2:12" ht="14.45" customHeight="1">
      <c r="B48" s="8"/>
      <c r="L48" s="8"/>
    </row>
    <row r="49" spans="2:12" ht="14.45" customHeight="1">
      <c r="B49" s="8"/>
      <c r="L49" s="8"/>
    </row>
    <row r="50" spans="2:12" s="15" customFormat="1" ht="14.45" customHeight="1">
      <c r="B50" s="14"/>
      <c r="D50" s="37" t="s">
        <v>45</v>
      </c>
      <c r="E50" s="38"/>
      <c r="F50" s="38"/>
      <c r="G50" s="37" t="s">
        <v>46</v>
      </c>
      <c r="H50" s="38"/>
      <c r="I50" s="38"/>
      <c r="J50" s="38"/>
      <c r="K50" s="38"/>
      <c r="L50" s="14"/>
    </row>
    <row r="51" spans="2:12" ht="12">
      <c r="B51" s="8"/>
      <c r="L51" s="8"/>
    </row>
    <row r="52" spans="2:12" ht="12">
      <c r="B52" s="8"/>
      <c r="L52" s="8"/>
    </row>
    <row r="53" spans="2:12" ht="12">
      <c r="B53" s="8"/>
      <c r="L53" s="8"/>
    </row>
    <row r="54" spans="2:12" ht="12">
      <c r="B54" s="8"/>
      <c r="L54" s="8"/>
    </row>
    <row r="55" spans="2:12" ht="12">
      <c r="B55" s="8"/>
      <c r="L55" s="8"/>
    </row>
    <row r="56" spans="2:12" ht="12">
      <c r="B56" s="8"/>
      <c r="L56" s="8"/>
    </row>
    <row r="57" spans="2:12" ht="12">
      <c r="B57" s="8"/>
      <c r="L57" s="8"/>
    </row>
    <row r="58" spans="2:12" ht="12">
      <c r="B58" s="8"/>
      <c r="L58" s="8"/>
    </row>
    <row r="59" spans="2:12" ht="12">
      <c r="B59" s="8"/>
      <c r="L59" s="8"/>
    </row>
    <row r="60" spans="2:12" ht="12">
      <c r="B60" s="8"/>
      <c r="L60" s="8"/>
    </row>
    <row r="61" spans="1:31" s="15" customFormat="1" ht="12.75">
      <c r="A61" s="12"/>
      <c r="B61" s="13"/>
      <c r="C61" s="12"/>
      <c r="D61" s="39" t="s">
        <v>47</v>
      </c>
      <c r="E61" s="40"/>
      <c r="F61" s="41" t="s">
        <v>48</v>
      </c>
      <c r="G61" s="39" t="s">
        <v>47</v>
      </c>
      <c r="H61" s="40"/>
      <c r="I61" s="40"/>
      <c r="J61" s="42" t="s">
        <v>48</v>
      </c>
      <c r="K61" s="40"/>
      <c r="L61" s="14"/>
      <c r="S61" s="12"/>
      <c r="T61" s="12"/>
      <c r="U61" s="12"/>
      <c r="V61" s="12"/>
      <c r="W61" s="12"/>
      <c r="X61" s="12"/>
      <c r="Y61" s="12"/>
      <c r="Z61" s="12"/>
      <c r="AA61" s="12"/>
      <c r="AB61" s="12"/>
      <c r="AC61" s="12"/>
      <c r="AD61" s="12"/>
      <c r="AE61" s="12"/>
    </row>
    <row r="62" spans="2:12" ht="12">
      <c r="B62" s="8"/>
      <c r="L62" s="8"/>
    </row>
    <row r="63" spans="2:12" ht="12">
      <c r="B63" s="8"/>
      <c r="L63" s="8"/>
    </row>
    <row r="64" spans="2:12" ht="12">
      <c r="B64" s="8"/>
      <c r="L64" s="8"/>
    </row>
    <row r="65" spans="1:31" s="15" customFormat="1" ht="12.75">
      <c r="A65" s="12"/>
      <c r="B65" s="13"/>
      <c r="C65" s="12"/>
      <c r="D65" s="37" t="s">
        <v>49</v>
      </c>
      <c r="E65" s="43"/>
      <c r="F65" s="43"/>
      <c r="G65" s="37" t="s">
        <v>50</v>
      </c>
      <c r="H65" s="43"/>
      <c r="I65" s="43"/>
      <c r="J65" s="43"/>
      <c r="K65" s="43"/>
      <c r="L65" s="14"/>
      <c r="S65" s="12"/>
      <c r="T65" s="12"/>
      <c r="U65" s="12"/>
      <c r="V65" s="12"/>
      <c r="W65" s="12"/>
      <c r="X65" s="12"/>
      <c r="Y65" s="12"/>
      <c r="Z65" s="12"/>
      <c r="AA65" s="12"/>
      <c r="AB65" s="12"/>
      <c r="AC65" s="12"/>
      <c r="AD65" s="12"/>
      <c r="AE65" s="12"/>
    </row>
    <row r="66" spans="2:12" ht="12">
      <c r="B66" s="8"/>
      <c r="L66" s="8"/>
    </row>
    <row r="67" spans="2:12" ht="12">
      <c r="B67" s="8"/>
      <c r="L67" s="8"/>
    </row>
    <row r="68" spans="2:12" ht="12">
      <c r="B68" s="8"/>
      <c r="L68" s="8"/>
    </row>
    <row r="69" spans="2:12" ht="12">
      <c r="B69" s="8"/>
      <c r="L69" s="8"/>
    </row>
    <row r="70" spans="2:12" ht="12">
      <c r="B70" s="8"/>
      <c r="L70" s="8"/>
    </row>
    <row r="71" spans="2:12" ht="12">
      <c r="B71" s="8"/>
      <c r="L71" s="8"/>
    </row>
    <row r="72" spans="2:12" ht="12">
      <c r="B72" s="8"/>
      <c r="L72" s="8"/>
    </row>
    <row r="73" spans="2:12" ht="12">
      <c r="B73" s="8"/>
      <c r="L73" s="8"/>
    </row>
    <row r="74" spans="2:12" ht="12">
      <c r="B74" s="8"/>
      <c r="L74" s="8"/>
    </row>
    <row r="75" spans="2:12" ht="12">
      <c r="B75" s="8"/>
      <c r="L75" s="8"/>
    </row>
    <row r="76" spans="1:31" s="15" customFormat="1" ht="12.75">
      <c r="A76" s="12"/>
      <c r="B76" s="13"/>
      <c r="C76" s="12"/>
      <c r="D76" s="39" t="s">
        <v>47</v>
      </c>
      <c r="E76" s="40"/>
      <c r="F76" s="41" t="s">
        <v>48</v>
      </c>
      <c r="G76" s="39" t="s">
        <v>47</v>
      </c>
      <c r="H76" s="40"/>
      <c r="I76" s="40"/>
      <c r="J76" s="42" t="s">
        <v>48</v>
      </c>
      <c r="K76" s="40"/>
      <c r="L76" s="14"/>
      <c r="S76" s="12"/>
      <c r="T76" s="12"/>
      <c r="U76" s="12"/>
      <c r="V76" s="12"/>
      <c r="W76" s="12"/>
      <c r="X76" s="12"/>
      <c r="Y76" s="12"/>
      <c r="Z76" s="12"/>
      <c r="AA76" s="12"/>
      <c r="AB76" s="12"/>
      <c r="AC76" s="12"/>
      <c r="AD76" s="12"/>
      <c r="AE76" s="12"/>
    </row>
    <row r="77" spans="1:31" s="15" customFormat="1" ht="14.45" customHeight="1">
      <c r="A77" s="12"/>
      <c r="B77" s="44"/>
      <c r="C77" s="45"/>
      <c r="D77" s="45"/>
      <c r="E77" s="45"/>
      <c r="F77" s="45"/>
      <c r="G77" s="45"/>
      <c r="H77" s="45"/>
      <c r="I77" s="45"/>
      <c r="J77" s="45"/>
      <c r="K77" s="45"/>
      <c r="L77" s="14"/>
      <c r="S77" s="12"/>
      <c r="T77" s="12"/>
      <c r="U77" s="12"/>
      <c r="V77" s="12"/>
      <c r="W77" s="12"/>
      <c r="X77" s="12"/>
      <c r="Y77" s="12"/>
      <c r="Z77" s="12"/>
      <c r="AA77" s="12"/>
      <c r="AB77" s="12"/>
      <c r="AC77" s="12"/>
      <c r="AD77" s="12"/>
      <c r="AE77" s="12"/>
    </row>
    <row r="81" spans="1:31" s="15" customFormat="1" ht="6.95" customHeight="1">
      <c r="A81" s="12"/>
      <c r="B81" s="46"/>
      <c r="C81" s="47"/>
      <c r="D81" s="47"/>
      <c r="E81" s="47"/>
      <c r="F81" s="47"/>
      <c r="G81" s="47"/>
      <c r="H81" s="47"/>
      <c r="I81" s="47"/>
      <c r="J81" s="47"/>
      <c r="K81" s="47"/>
      <c r="L81" s="14"/>
      <c r="S81" s="12"/>
      <c r="T81" s="12"/>
      <c r="U81" s="12"/>
      <c r="V81" s="12"/>
      <c r="W81" s="12"/>
      <c r="X81" s="12"/>
      <c r="Y81" s="12"/>
      <c r="Z81" s="12"/>
      <c r="AA81" s="12"/>
      <c r="AB81" s="12"/>
      <c r="AC81" s="12"/>
      <c r="AD81" s="12"/>
      <c r="AE81" s="12"/>
    </row>
    <row r="82" spans="1:31" s="15" customFormat="1" ht="24.95" customHeight="1">
      <c r="A82" s="12"/>
      <c r="B82" s="13"/>
      <c r="C82" s="9" t="s">
        <v>135</v>
      </c>
      <c r="D82" s="12"/>
      <c r="E82" s="12"/>
      <c r="F82" s="12"/>
      <c r="G82" s="12"/>
      <c r="H82" s="12"/>
      <c r="I82" s="12"/>
      <c r="J82" s="12"/>
      <c r="K82" s="12"/>
      <c r="L82" s="14"/>
      <c r="S82" s="12"/>
      <c r="T82" s="12"/>
      <c r="U82" s="12"/>
      <c r="V82" s="12"/>
      <c r="W82" s="12"/>
      <c r="X82" s="12"/>
      <c r="Y82" s="12"/>
      <c r="Z82" s="12"/>
      <c r="AA82" s="12"/>
      <c r="AB82" s="12"/>
      <c r="AC82" s="12"/>
      <c r="AD82" s="12"/>
      <c r="AE82" s="12"/>
    </row>
    <row r="83" spans="1:31" s="15" customFormat="1" ht="6.95" customHeight="1">
      <c r="A83" s="12"/>
      <c r="B83" s="13"/>
      <c r="C83" s="12"/>
      <c r="D83" s="12"/>
      <c r="E83" s="12"/>
      <c r="F83" s="12"/>
      <c r="G83" s="12"/>
      <c r="H83" s="12"/>
      <c r="I83" s="12"/>
      <c r="J83" s="12"/>
      <c r="K83" s="12"/>
      <c r="L83" s="14"/>
      <c r="S83" s="12"/>
      <c r="T83" s="12"/>
      <c r="U83" s="12"/>
      <c r="V83" s="12"/>
      <c r="W83" s="12"/>
      <c r="X83" s="12"/>
      <c r="Y83" s="12"/>
      <c r="Z83" s="12"/>
      <c r="AA83" s="12"/>
      <c r="AB83" s="12"/>
      <c r="AC83" s="12"/>
      <c r="AD83" s="12"/>
      <c r="AE83" s="12"/>
    </row>
    <row r="84" spans="1:31" s="15" customFormat="1" ht="12" customHeight="1">
      <c r="A84" s="12"/>
      <c r="B84" s="13"/>
      <c r="C84" s="11" t="s">
        <v>16</v>
      </c>
      <c r="D84" s="12"/>
      <c r="E84" s="12"/>
      <c r="F84" s="12"/>
      <c r="G84" s="12"/>
      <c r="H84" s="12"/>
      <c r="I84" s="12"/>
      <c r="J84" s="12"/>
      <c r="K84" s="12"/>
      <c r="L84" s="14"/>
      <c r="S84" s="12"/>
      <c r="T84" s="12"/>
      <c r="U84" s="12"/>
      <c r="V84" s="12"/>
      <c r="W84" s="12"/>
      <c r="X84" s="12"/>
      <c r="Y84" s="12"/>
      <c r="Z84" s="12"/>
      <c r="AA84" s="12"/>
      <c r="AB84" s="12"/>
      <c r="AC84" s="12"/>
      <c r="AD84" s="12"/>
      <c r="AE84" s="12"/>
    </row>
    <row r="85" spans="1:31" s="15" customFormat="1" ht="16.5" customHeight="1">
      <c r="A85" s="12"/>
      <c r="B85" s="13"/>
      <c r="C85" s="12"/>
      <c r="D85" s="12"/>
      <c r="E85" s="284" t="str">
        <f>E7</f>
        <v>Soupis prací</v>
      </c>
      <c r="F85" s="285"/>
      <c r="G85" s="285"/>
      <c r="H85" s="285"/>
      <c r="I85" s="12"/>
      <c r="J85" s="12"/>
      <c r="K85" s="12"/>
      <c r="L85" s="14"/>
      <c r="S85" s="12"/>
      <c r="T85" s="12"/>
      <c r="U85" s="12"/>
      <c r="V85" s="12"/>
      <c r="W85" s="12"/>
      <c r="X85" s="12"/>
      <c r="Y85" s="12"/>
      <c r="Z85" s="12"/>
      <c r="AA85" s="12"/>
      <c r="AB85" s="12"/>
      <c r="AC85" s="12"/>
      <c r="AD85" s="12"/>
      <c r="AE85" s="12"/>
    </row>
    <row r="86" spans="2:12" ht="12" customHeight="1">
      <c r="B86" s="8"/>
      <c r="C86" s="11" t="s">
        <v>133</v>
      </c>
      <c r="L86" s="8"/>
    </row>
    <row r="87" spans="1:31" s="15" customFormat="1" ht="16.5" customHeight="1">
      <c r="A87" s="12"/>
      <c r="B87" s="13"/>
      <c r="C87" s="12"/>
      <c r="D87" s="12"/>
      <c r="E87" s="284" t="s">
        <v>2457</v>
      </c>
      <c r="F87" s="283"/>
      <c r="G87" s="283"/>
      <c r="H87" s="283"/>
      <c r="I87" s="12"/>
      <c r="J87" s="12"/>
      <c r="K87" s="12"/>
      <c r="L87" s="14"/>
      <c r="S87" s="12"/>
      <c r="T87" s="12"/>
      <c r="U87" s="12"/>
      <c r="V87" s="12"/>
      <c r="W87" s="12"/>
      <c r="X87" s="12"/>
      <c r="Y87" s="12"/>
      <c r="Z87" s="12"/>
      <c r="AA87" s="12"/>
      <c r="AB87" s="12"/>
      <c r="AC87" s="12"/>
      <c r="AD87" s="12"/>
      <c r="AE87" s="12"/>
    </row>
    <row r="88" spans="1:31" s="15" customFormat="1" ht="12" customHeight="1">
      <c r="A88" s="12"/>
      <c r="B88" s="13"/>
      <c r="C88" s="11" t="s">
        <v>2458</v>
      </c>
      <c r="D88" s="12"/>
      <c r="E88" s="12"/>
      <c r="F88" s="12"/>
      <c r="G88" s="12"/>
      <c r="H88" s="12"/>
      <c r="I88" s="12"/>
      <c r="J88" s="12"/>
      <c r="K88" s="12"/>
      <c r="L88" s="14"/>
      <c r="S88" s="12"/>
      <c r="T88" s="12"/>
      <c r="U88" s="12"/>
      <c r="V88" s="12"/>
      <c r="W88" s="12"/>
      <c r="X88" s="12"/>
      <c r="Y88" s="12"/>
      <c r="Z88" s="12"/>
      <c r="AA88" s="12"/>
      <c r="AB88" s="12"/>
      <c r="AC88" s="12"/>
      <c r="AD88" s="12"/>
      <c r="AE88" s="12"/>
    </row>
    <row r="89" spans="1:31" s="15" customFormat="1" ht="16.5" customHeight="1">
      <c r="A89" s="12"/>
      <c r="B89" s="13"/>
      <c r="C89" s="12"/>
      <c r="D89" s="12"/>
      <c r="E89" s="243" t="str">
        <f>E11</f>
        <v>01 - Úprava elektroinstalace 1.pp</v>
      </c>
      <c r="F89" s="283"/>
      <c r="G89" s="283"/>
      <c r="H89" s="283"/>
      <c r="I89" s="12"/>
      <c r="J89" s="12"/>
      <c r="K89" s="12"/>
      <c r="L89" s="14"/>
      <c r="S89" s="12"/>
      <c r="T89" s="12"/>
      <c r="U89" s="12"/>
      <c r="V89" s="12"/>
      <c r="W89" s="12"/>
      <c r="X89" s="12"/>
      <c r="Y89" s="12"/>
      <c r="Z89" s="12"/>
      <c r="AA89" s="12"/>
      <c r="AB89" s="12"/>
      <c r="AC89" s="12"/>
      <c r="AD89" s="12"/>
      <c r="AE89" s="12"/>
    </row>
    <row r="90" spans="1:31" s="15" customFormat="1" ht="6.95" customHeight="1">
      <c r="A90" s="12"/>
      <c r="B90" s="13"/>
      <c r="C90" s="12"/>
      <c r="D90" s="12"/>
      <c r="E90" s="12"/>
      <c r="F90" s="12"/>
      <c r="G90" s="12"/>
      <c r="H90" s="12"/>
      <c r="I90" s="12"/>
      <c r="J90" s="12"/>
      <c r="K90" s="12"/>
      <c r="L90" s="14"/>
      <c r="S90" s="12"/>
      <c r="T90" s="12"/>
      <c r="U90" s="12"/>
      <c r="V90" s="12"/>
      <c r="W90" s="12"/>
      <c r="X90" s="12"/>
      <c r="Y90" s="12"/>
      <c r="Z90" s="12"/>
      <c r="AA90" s="12"/>
      <c r="AB90" s="12"/>
      <c r="AC90" s="12"/>
      <c r="AD90" s="12"/>
      <c r="AE90" s="12"/>
    </row>
    <row r="91" spans="1:31" s="15" customFormat="1" ht="12" customHeight="1">
      <c r="A91" s="12"/>
      <c r="B91" s="13"/>
      <c r="C91" s="11" t="s">
        <v>20</v>
      </c>
      <c r="D91" s="12"/>
      <c r="E91" s="12"/>
      <c r="F91" s="16" t="str">
        <f>F14</f>
        <v xml:space="preserve"> </v>
      </c>
      <c r="G91" s="12"/>
      <c r="H91" s="12"/>
      <c r="I91" s="11" t="s">
        <v>22</v>
      </c>
      <c r="J91" s="17">
        <f>IF(J14="","",J14)</f>
        <v>44663</v>
      </c>
      <c r="K91" s="12"/>
      <c r="L91" s="14"/>
      <c r="S91" s="12"/>
      <c r="T91" s="12"/>
      <c r="U91" s="12"/>
      <c r="V91" s="12"/>
      <c r="W91" s="12"/>
      <c r="X91" s="12"/>
      <c r="Y91" s="12"/>
      <c r="Z91" s="12"/>
      <c r="AA91" s="12"/>
      <c r="AB91" s="12"/>
      <c r="AC91" s="12"/>
      <c r="AD91" s="12"/>
      <c r="AE91" s="12"/>
    </row>
    <row r="92" spans="1:31" s="15" customFormat="1" ht="6.95" customHeight="1">
      <c r="A92" s="12"/>
      <c r="B92" s="13"/>
      <c r="C92" s="12"/>
      <c r="D92" s="12"/>
      <c r="E92" s="12"/>
      <c r="F92" s="12"/>
      <c r="G92" s="12"/>
      <c r="H92" s="12"/>
      <c r="I92" s="12"/>
      <c r="J92" s="12"/>
      <c r="K92" s="12"/>
      <c r="L92" s="14"/>
      <c r="S92" s="12"/>
      <c r="T92" s="12"/>
      <c r="U92" s="12"/>
      <c r="V92" s="12"/>
      <c r="W92" s="12"/>
      <c r="X92" s="12"/>
      <c r="Y92" s="12"/>
      <c r="Z92" s="12"/>
      <c r="AA92" s="12"/>
      <c r="AB92" s="12"/>
      <c r="AC92" s="12"/>
      <c r="AD92" s="12"/>
      <c r="AE92" s="12"/>
    </row>
    <row r="93" spans="1:31" s="15" customFormat="1" ht="15.2" customHeight="1">
      <c r="A93" s="12"/>
      <c r="B93" s="13"/>
      <c r="C93" s="11" t="s">
        <v>23</v>
      </c>
      <c r="D93" s="12"/>
      <c r="E93" s="12"/>
      <c r="F93" s="16" t="str">
        <f>E17</f>
        <v xml:space="preserve"> </v>
      </c>
      <c r="G93" s="12"/>
      <c r="H93" s="12"/>
      <c r="I93" s="11" t="s">
        <v>28</v>
      </c>
      <c r="J93" s="48" t="str">
        <f>E23</f>
        <v xml:space="preserve"> </v>
      </c>
      <c r="K93" s="12"/>
      <c r="L93" s="14"/>
      <c r="S93" s="12"/>
      <c r="T93" s="12"/>
      <c r="U93" s="12"/>
      <c r="V93" s="12"/>
      <c r="W93" s="12"/>
      <c r="X93" s="12"/>
      <c r="Y93" s="12"/>
      <c r="Z93" s="12"/>
      <c r="AA93" s="12"/>
      <c r="AB93" s="12"/>
      <c r="AC93" s="12"/>
      <c r="AD93" s="12"/>
      <c r="AE93" s="12"/>
    </row>
    <row r="94" spans="1:31" s="15" customFormat="1" ht="15.2" customHeight="1">
      <c r="A94" s="12"/>
      <c r="B94" s="13"/>
      <c r="C94" s="11" t="s">
        <v>26</v>
      </c>
      <c r="D94" s="12"/>
      <c r="E94" s="12"/>
      <c r="F94" s="16" t="str">
        <f>IF(E20="","",E20)</f>
        <v>Vyplň údaj</v>
      </c>
      <c r="G94" s="12"/>
      <c r="H94" s="12"/>
      <c r="I94" s="11" t="s">
        <v>30</v>
      </c>
      <c r="J94" s="48" t="str">
        <f>E26</f>
        <v xml:space="preserve"> </v>
      </c>
      <c r="K94" s="12"/>
      <c r="L94" s="14"/>
      <c r="S94" s="12"/>
      <c r="T94" s="12"/>
      <c r="U94" s="12"/>
      <c r="V94" s="12"/>
      <c r="W94" s="12"/>
      <c r="X94" s="12"/>
      <c r="Y94" s="12"/>
      <c r="Z94" s="12"/>
      <c r="AA94" s="12"/>
      <c r="AB94" s="12"/>
      <c r="AC94" s="12"/>
      <c r="AD94" s="12"/>
      <c r="AE94" s="12"/>
    </row>
    <row r="95" spans="1:31" s="15" customFormat="1" ht="10.35" customHeight="1">
      <c r="A95" s="12"/>
      <c r="B95" s="13"/>
      <c r="C95" s="12"/>
      <c r="D95" s="12"/>
      <c r="E95" s="12"/>
      <c r="F95" s="12"/>
      <c r="G95" s="12"/>
      <c r="H95" s="12"/>
      <c r="I95" s="12"/>
      <c r="J95" s="12"/>
      <c r="K95" s="12"/>
      <c r="L95" s="14"/>
      <c r="S95" s="12"/>
      <c r="T95" s="12"/>
      <c r="U95" s="12"/>
      <c r="V95" s="12"/>
      <c r="W95" s="12"/>
      <c r="X95" s="12"/>
      <c r="Y95" s="12"/>
      <c r="Z95" s="12"/>
      <c r="AA95" s="12"/>
      <c r="AB95" s="12"/>
      <c r="AC95" s="12"/>
      <c r="AD95" s="12"/>
      <c r="AE95" s="12"/>
    </row>
    <row r="96" spans="1:31" s="15" customFormat="1" ht="29.25" customHeight="1">
      <c r="A96" s="12"/>
      <c r="B96" s="13"/>
      <c r="C96" s="49" t="s">
        <v>136</v>
      </c>
      <c r="D96" s="30"/>
      <c r="E96" s="30"/>
      <c r="F96" s="30"/>
      <c r="G96" s="30"/>
      <c r="H96" s="30"/>
      <c r="I96" s="30"/>
      <c r="J96" s="50" t="s">
        <v>137</v>
      </c>
      <c r="K96" s="30"/>
      <c r="L96" s="14"/>
      <c r="S96" s="12"/>
      <c r="T96" s="12"/>
      <c r="U96" s="12"/>
      <c r="V96" s="12"/>
      <c r="W96" s="12"/>
      <c r="X96" s="12"/>
      <c r="Y96" s="12"/>
      <c r="Z96" s="12"/>
      <c r="AA96" s="12"/>
      <c r="AB96" s="12"/>
      <c r="AC96" s="12"/>
      <c r="AD96" s="12"/>
      <c r="AE96" s="12"/>
    </row>
    <row r="97" spans="1:31" s="15" customFormat="1" ht="10.35" customHeight="1">
      <c r="A97" s="12"/>
      <c r="B97" s="13"/>
      <c r="C97" s="12"/>
      <c r="D97" s="12"/>
      <c r="E97" s="12"/>
      <c r="F97" s="12"/>
      <c r="G97" s="12"/>
      <c r="H97" s="12"/>
      <c r="I97" s="12"/>
      <c r="J97" s="12"/>
      <c r="K97" s="12"/>
      <c r="L97" s="14"/>
      <c r="S97" s="12"/>
      <c r="T97" s="12"/>
      <c r="U97" s="12"/>
      <c r="V97" s="12"/>
      <c r="W97" s="12"/>
      <c r="X97" s="12"/>
      <c r="Y97" s="12"/>
      <c r="Z97" s="12"/>
      <c r="AA97" s="12"/>
      <c r="AB97" s="12"/>
      <c r="AC97" s="12"/>
      <c r="AD97" s="12"/>
      <c r="AE97" s="12"/>
    </row>
    <row r="98" spans="1:47" s="15" customFormat="1" ht="22.7" customHeight="1">
      <c r="A98" s="12"/>
      <c r="B98" s="13"/>
      <c r="C98" s="51" t="s">
        <v>138</v>
      </c>
      <c r="D98" s="12"/>
      <c r="E98" s="12"/>
      <c r="F98" s="12"/>
      <c r="G98" s="12"/>
      <c r="H98" s="12"/>
      <c r="I98" s="12"/>
      <c r="J98" s="25">
        <f>J127</f>
        <v>0</v>
      </c>
      <c r="K98" s="12"/>
      <c r="L98" s="14"/>
      <c r="S98" s="12"/>
      <c r="T98" s="12"/>
      <c r="U98" s="12"/>
      <c r="V98" s="12"/>
      <c r="W98" s="12"/>
      <c r="X98" s="12"/>
      <c r="Y98" s="12"/>
      <c r="Z98" s="12"/>
      <c r="AA98" s="12"/>
      <c r="AB98" s="12"/>
      <c r="AC98" s="12"/>
      <c r="AD98" s="12"/>
      <c r="AE98" s="12"/>
      <c r="AU98" s="5" t="s">
        <v>139</v>
      </c>
    </row>
    <row r="99" spans="2:12" s="52" customFormat="1" ht="24.95" customHeight="1">
      <c r="B99" s="53"/>
      <c r="D99" s="54" t="s">
        <v>140</v>
      </c>
      <c r="E99" s="55"/>
      <c r="F99" s="55"/>
      <c r="G99" s="55"/>
      <c r="H99" s="55"/>
      <c r="I99" s="55"/>
      <c r="J99" s="56">
        <f>J128</f>
        <v>0</v>
      </c>
      <c r="L99" s="53"/>
    </row>
    <row r="100" spans="2:12" s="57" customFormat="1" ht="20.1" customHeight="1">
      <c r="B100" s="58"/>
      <c r="D100" s="59" t="s">
        <v>144</v>
      </c>
      <c r="E100" s="60"/>
      <c r="F100" s="60"/>
      <c r="G100" s="60"/>
      <c r="H100" s="60"/>
      <c r="I100" s="60"/>
      <c r="J100" s="61">
        <f>J129</f>
        <v>0</v>
      </c>
      <c r="L100" s="58"/>
    </row>
    <row r="101" spans="2:12" s="57" customFormat="1" ht="20.1" customHeight="1">
      <c r="B101" s="58"/>
      <c r="D101" s="59" t="s">
        <v>145</v>
      </c>
      <c r="E101" s="60"/>
      <c r="F101" s="60"/>
      <c r="G101" s="60"/>
      <c r="H101" s="60"/>
      <c r="I101" s="60"/>
      <c r="J101" s="61">
        <f>J131</f>
        <v>0</v>
      </c>
      <c r="L101" s="58"/>
    </row>
    <row r="102" spans="2:12" s="52" customFormat="1" ht="24.95" customHeight="1">
      <c r="B102" s="53"/>
      <c r="D102" s="54" t="s">
        <v>148</v>
      </c>
      <c r="E102" s="55"/>
      <c r="F102" s="55"/>
      <c r="G102" s="55"/>
      <c r="H102" s="55"/>
      <c r="I102" s="55"/>
      <c r="J102" s="56">
        <f>J134</f>
        <v>0</v>
      </c>
      <c r="L102" s="53"/>
    </row>
    <row r="103" spans="2:12" s="57" customFormat="1" ht="20.1" customHeight="1">
      <c r="B103" s="58"/>
      <c r="D103" s="59" t="s">
        <v>2460</v>
      </c>
      <c r="E103" s="60"/>
      <c r="F103" s="60"/>
      <c r="G103" s="60"/>
      <c r="H103" s="60"/>
      <c r="I103" s="60"/>
      <c r="J103" s="61">
        <f>J135</f>
        <v>0</v>
      </c>
      <c r="L103" s="58"/>
    </row>
    <row r="104" spans="2:12" s="57" customFormat="1" ht="20.1" customHeight="1">
      <c r="B104" s="58"/>
      <c r="D104" s="59" t="s">
        <v>2461</v>
      </c>
      <c r="E104" s="60"/>
      <c r="F104" s="60"/>
      <c r="G104" s="60"/>
      <c r="H104" s="60"/>
      <c r="I104" s="60"/>
      <c r="J104" s="61">
        <f>J160</f>
        <v>0</v>
      </c>
      <c r="L104" s="58"/>
    </row>
    <row r="105" spans="2:12" s="57" customFormat="1" ht="20.1" customHeight="1">
      <c r="B105" s="58"/>
      <c r="D105" s="59" t="s">
        <v>2462</v>
      </c>
      <c r="E105" s="60"/>
      <c r="F105" s="60"/>
      <c r="G105" s="60"/>
      <c r="H105" s="60"/>
      <c r="I105" s="60"/>
      <c r="J105" s="61">
        <f>J176</f>
        <v>0</v>
      </c>
      <c r="L105" s="58"/>
    </row>
    <row r="106" spans="1:31" s="15" customFormat="1" ht="21.75" customHeight="1">
      <c r="A106" s="12"/>
      <c r="B106" s="13"/>
      <c r="C106" s="12"/>
      <c r="D106" s="12"/>
      <c r="E106" s="12"/>
      <c r="F106" s="12"/>
      <c r="G106" s="12"/>
      <c r="H106" s="12"/>
      <c r="I106" s="12"/>
      <c r="J106" s="12"/>
      <c r="K106" s="12"/>
      <c r="L106" s="14"/>
      <c r="S106" s="12"/>
      <c r="T106" s="12"/>
      <c r="U106" s="12"/>
      <c r="V106" s="12"/>
      <c r="W106" s="12"/>
      <c r="X106" s="12"/>
      <c r="Y106" s="12"/>
      <c r="Z106" s="12"/>
      <c r="AA106" s="12"/>
      <c r="AB106" s="12"/>
      <c r="AC106" s="12"/>
      <c r="AD106" s="12"/>
      <c r="AE106" s="12"/>
    </row>
    <row r="107" spans="1:31" s="15" customFormat="1" ht="6.95" customHeight="1">
      <c r="A107" s="12"/>
      <c r="B107" s="44"/>
      <c r="C107" s="45"/>
      <c r="D107" s="45"/>
      <c r="E107" s="45"/>
      <c r="F107" s="45"/>
      <c r="G107" s="45"/>
      <c r="H107" s="45"/>
      <c r="I107" s="45"/>
      <c r="J107" s="45"/>
      <c r="K107" s="45"/>
      <c r="L107" s="14"/>
      <c r="S107" s="12"/>
      <c r="T107" s="12"/>
      <c r="U107" s="12"/>
      <c r="V107" s="12"/>
      <c r="W107" s="12"/>
      <c r="X107" s="12"/>
      <c r="Y107" s="12"/>
      <c r="Z107" s="12"/>
      <c r="AA107" s="12"/>
      <c r="AB107" s="12"/>
      <c r="AC107" s="12"/>
      <c r="AD107" s="12"/>
      <c r="AE107" s="12"/>
    </row>
    <row r="111" spans="1:31" s="15" customFormat="1" ht="6.95" customHeight="1">
      <c r="A111" s="12"/>
      <c r="B111" s="46"/>
      <c r="C111" s="47"/>
      <c r="D111" s="47"/>
      <c r="E111" s="47"/>
      <c r="F111" s="47"/>
      <c r="G111" s="47"/>
      <c r="H111" s="47"/>
      <c r="I111" s="47"/>
      <c r="J111" s="47"/>
      <c r="K111" s="47"/>
      <c r="L111" s="14"/>
      <c r="S111" s="12"/>
      <c r="T111" s="12"/>
      <c r="U111" s="12"/>
      <c r="V111" s="12"/>
      <c r="W111" s="12"/>
      <c r="X111" s="12"/>
      <c r="Y111" s="12"/>
      <c r="Z111" s="12"/>
      <c r="AA111" s="12"/>
      <c r="AB111" s="12"/>
      <c r="AC111" s="12"/>
      <c r="AD111" s="12"/>
      <c r="AE111" s="12"/>
    </row>
    <row r="112" spans="1:31" s="15" customFormat="1" ht="24.95" customHeight="1">
      <c r="A112" s="12"/>
      <c r="B112" s="13"/>
      <c r="C112" s="9" t="s">
        <v>161</v>
      </c>
      <c r="D112" s="12"/>
      <c r="E112" s="12"/>
      <c r="F112" s="12"/>
      <c r="G112" s="12"/>
      <c r="H112" s="12"/>
      <c r="I112" s="12"/>
      <c r="J112" s="12"/>
      <c r="K112" s="12"/>
      <c r="L112" s="14"/>
      <c r="S112" s="12"/>
      <c r="T112" s="12"/>
      <c r="U112" s="12"/>
      <c r="V112" s="12"/>
      <c r="W112" s="12"/>
      <c r="X112" s="12"/>
      <c r="Y112" s="12"/>
      <c r="Z112" s="12"/>
      <c r="AA112" s="12"/>
      <c r="AB112" s="12"/>
      <c r="AC112" s="12"/>
      <c r="AD112" s="12"/>
      <c r="AE112" s="12"/>
    </row>
    <row r="113" spans="1:31" s="15" customFormat="1" ht="6.95" customHeight="1">
      <c r="A113" s="12"/>
      <c r="B113" s="13"/>
      <c r="C113" s="12"/>
      <c r="D113" s="12"/>
      <c r="E113" s="12"/>
      <c r="F113" s="12"/>
      <c r="G113" s="12"/>
      <c r="H113" s="12"/>
      <c r="I113" s="12"/>
      <c r="J113" s="12"/>
      <c r="K113" s="12"/>
      <c r="L113" s="14"/>
      <c r="S113" s="12"/>
      <c r="T113" s="12"/>
      <c r="U113" s="12"/>
      <c r="V113" s="12"/>
      <c r="W113" s="12"/>
      <c r="X113" s="12"/>
      <c r="Y113" s="12"/>
      <c r="Z113" s="12"/>
      <c r="AA113" s="12"/>
      <c r="AB113" s="12"/>
      <c r="AC113" s="12"/>
      <c r="AD113" s="12"/>
      <c r="AE113" s="12"/>
    </row>
    <row r="114" spans="1:31" s="15" customFormat="1" ht="12" customHeight="1">
      <c r="A114" s="12"/>
      <c r="B114" s="13"/>
      <c r="C114" s="11" t="s">
        <v>16</v>
      </c>
      <c r="D114" s="12"/>
      <c r="E114" s="12"/>
      <c r="F114" s="12"/>
      <c r="G114" s="12"/>
      <c r="H114" s="12"/>
      <c r="I114" s="12"/>
      <c r="J114" s="12"/>
      <c r="K114" s="12"/>
      <c r="L114" s="14"/>
      <c r="S114" s="12"/>
      <c r="T114" s="12"/>
      <c r="U114" s="12"/>
      <c r="V114" s="12"/>
      <c r="W114" s="12"/>
      <c r="X114" s="12"/>
      <c r="Y114" s="12"/>
      <c r="Z114" s="12"/>
      <c r="AA114" s="12"/>
      <c r="AB114" s="12"/>
      <c r="AC114" s="12"/>
      <c r="AD114" s="12"/>
      <c r="AE114" s="12"/>
    </row>
    <row r="115" spans="1:31" s="15" customFormat="1" ht="16.5" customHeight="1">
      <c r="A115" s="12"/>
      <c r="B115" s="13"/>
      <c r="C115" s="12"/>
      <c r="D115" s="12"/>
      <c r="E115" s="284" t="str">
        <f>E7</f>
        <v>Soupis prací</v>
      </c>
      <c r="F115" s="285"/>
      <c r="G115" s="285"/>
      <c r="H115" s="285"/>
      <c r="I115" s="12"/>
      <c r="J115" s="12"/>
      <c r="K115" s="12"/>
      <c r="L115" s="14"/>
      <c r="S115" s="12"/>
      <c r="T115" s="12"/>
      <c r="U115" s="12"/>
      <c r="V115" s="12"/>
      <c r="W115" s="12"/>
      <c r="X115" s="12"/>
      <c r="Y115" s="12"/>
      <c r="Z115" s="12"/>
      <c r="AA115" s="12"/>
      <c r="AB115" s="12"/>
      <c r="AC115" s="12"/>
      <c r="AD115" s="12"/>
      <c r="AE115" s="12"/>
    </row>
    <row r="116" spans="2:12" ht="12" customHeight="1">
      <c r="B116" s="8"/>
      <c r="C116" s="11" t="s">
        <v>133</v>
      </c>
      <c r="L116" s="8"/>
    </row>
    <row r="117" spans="1:31" s="15" customFormat="1" ht="16.5" customHeight="1">
      <c r="A117" s="12"/>
      <c r="B117" s="13"/>
      <c r="C117" s="12"/>
      <c r="D117" s="12"/>
      <c r="E117" s="284" t="s">
        <v>2457</v>
      </c>
      <c r="F117" s="283"/>
      <c r="G117" s="283"/>
      <c r="H117" s="283"/>
      <c r="I117" s="12"/>
      <c r="J117" s="12"/>
      <c r="K117" s="12"/>
      <c r="L117" s="14"/>
      <c r="S117" s="12"/>
      <c r="T117" s="12"/>
      <c r="U117" s="12"/>
      <c r="V117" s="12"/>
      <c r="W117" s="12"/>
      <c r="X117" s="12"/>
      <c r="Y117" s="12"/>
      <c r="Z117" s="12"/>
      <c r="AA117" s="12"/>
      <c r="AB117" s="12"/>
      <c r="AC117" s="12"/>
      <c r="AD117" s="12"/>
      <c r="AE117" s="12"/>
    </row>
    <row r="118" spans="1:31" s="15" customFormat="1" ht="12" customHeight="1">
      <c r="A118" s="12"/>
      <c r="B118" s="13"/>
      <c r="C118" s="11" t="s">
        <v>2458</v>
      </c>
      <c r="D118" s="12"/>
      <c r="E118" s="12"/>
      <c r="F118" s="12"/>
      <c r="G118" s="12"/>
      <c r="H118" s="12"/>
      <c r="I118" s="12"/>
      <c r="J118" s="12"/>
      <c r="K118" s="12"/>
      <c r="L118" s="14"/>
      <c r="S118" s="12"/>
      <c r="T118" s="12"/>
      <c r="U118" s="12"/>
      <c r="V118" s="12"/>
      <c r="W118" s="12"/>
      <c r="X118" s="12"/>
      <c r="Y118" s="12"/>
      <c r="Z118" s="12"/>
      <c r="AA118" s="12"/>
      <c r="AB118" s="12"/>
      <c r="AC118" s="12"/>
      <c r="AD118" s="12"/>
      <c r="AE118" s="12"/>
    </row>
    <row r="119" spans="1:31" s="15" customFormat="1" ht="16.5" customHeight="1">
      <c r="A119" s="12"/>
      <c r="B119" s="13"/>
      <c r="C119" s="12"/>
      <c r="D119" s="12"/>
      <c r="E119" s="243" t="str">
        <f>E11</f>
        <v>01 - Úprava elektroinstalace 1.pp</v>
      </c>
      <c r="F119" s="283"/>
      <c r="G119" s="283"/>
      <c r="H119" s="283"/>
      <c r="I119" s="12"/>
      <c r="J119" s="12"/>
      <c r="K119" s="12"/>
      <c r="L119" s="14"/>
      <c r="S119" s="12"/>
      <c r="T119" s="12"/>
      <c r="U119" s="12"/>
      <c r="V119" s="12"/>
      <c r="W119" s="12"/>
      <c r="X119" s="12"/>
      <c r="Y119" s="12"/>
      <c r="Z119" s="12"/>
      <c r="AA119" s="12"/>
      <c r="AB119" s="12"/>
      <c r="AC119" s="12"/>
      <c r="AD119" s="12"/>
      <c r="AE119" s="12"/>
    </row>
    <row r="120" spans="1:31" s="15" customFormat="1" ht="6.95" customHeight="1">
      <c r="A120" s="12"/>
      <c r="B120" s="13"/>
      <c r="C120" s="12"/>
      <c r="D120" s="12"/>
      <c r="E120" s="12"/>
      <c r="F120" s="12"/>
      <c r="G120" s="12"/>
      <c r="H120" s="12"/>
      <c r="I120" s="12"/>
      <c r="J120" s="12"/>
      <c r="K120" s="12"/>
      <c r="L120" s="14"/>
      <c r="S120" s="12"/>
      <c r="T120" s="12"/>
      <c r="U120" s="12"/>
      <c r="V120" s="12"/>
      <c r="W120" s="12"/>
      <c r="X120" s="12"/>
      <c r="Y120" s="12"/>
      <c r="Z120" s="12"/>
      <c r="AA120" s="12"/>
      <c r="AB120" s="12"/>
      <c r="AC120" s="12"/>
      <c r="AD120" s="12"/>
      <c r="AE120" s="12"/>
    </row>
    <row r="121" spans="1:31" s="15" customFormat="1" ht="12" customHeight="1">
      <c r="A121" s="12"/>
      <c r="B121" s="13"/>
      <c r="C121" s="11" t="s">
        <v>20</v>
      </c>
      <c r="D121" s="12"/>
      <c r="E121" s="12"/>
      <c r="F121" s="16" t="str">
        <f>F14</f>
        <v xml:space="preserve"> </v>
      </c>
      <c r="G121" s="12"/>
      <c r="H121" s="12"/>
      <c r="I121" s="11" t="s">
        <v>22</v>
      </c>
      <c r="J121" s="17">
        <f>IF(J14="","",J14)</f>
        <v>44663</v>
      </c>
      <c r="K121" s="12"/>
      <c r="L121" s="14"/>
      <c r="S121" s="12"/>
      <c r="T121" s="12"/>
      <c r="U121" s="12"/>
      <c r="V121" s="12"/>
      <c r="W121" s="12"/>
      <c r="X121" s="12"/>
      <c r="Y121" s="12"/>
      <c r="Z121" s="12"/>
      <c r="AA121" s="12"/>
      <c r="AB121" s="12"/>
      <c r="AC121" s="12"/>
      <c r="AD121" s="12"/>
      <c r="AE121" s="12"/>
    </row>
    <row r="122" spans="1:31" s="15" customFormat="1" ht="6.95" customHeight="1">
      <c r="A122" s="12"/>
      <c r="B122" s="13"/>
      <c r="C122" s="12"/>
      <c r="D122" s="12"/>
      <c r="E122" s="12"/>
      <c r="F122" s="12"/>
      <c r="G122" s="12"/>
      <c r="H122" s="12"/>
      <c r="I122" s="12"/>
      <c r="J122" s="12"/>
      <c r="K122" s="12"/>
      <c r="L122" s="14"/>
      <c r="S122" s="12"/>
      <c r="T122" s="12"/>
      <c r="U122" s="12"/>
      <c r="V122" s="12"/>
      <c r="W122" s="12"/>
      <c r="X122" s="12"/>
      <c r="Y122" s="12"/>
      <c r="Z122" s="12"/>
      <c r="AA122" s="12"/>
      <c r="AB122" s="12"/>
      <c r="AC122" s="12"/>
      <c r="AD122" s="12"/>
      <c r="AE122" s="12"/>
    </row>
    <row r="123" spans="1:31" s="15" customFormat="1" ht="15.2" customHeight="1">
      <c r="A123" s="12"/>
      <c r="B123" s="13"/>
      <c r="C123" s="11" t="s">
        <v>23</v>
      </c>
      <c r="D123" s="12"/>
      <c r="E123" s="12"/>
      <c r="F123" s="16" t="str">
        <f>E17</f>
        <v xml:space="preserve"> </v>
      </c>
      <c r="G123" s="12"/>
      <c r="H123" s="12"/>
      <c r="I123" s="11" t="s">
        <v>28</v>
      </c>
      <c r="J123" s="48" t="str">
        <f>E23</f>
        <v xml:space="preserve"> </v>
      </c>
      <c r="K123" s="12"/>
      <c r="L123" s="14"/>
      <c r="S123" s="12"/>
      <c r="T123" s="12"/>
      <c r="U123" s="12"/>
      <c r="V123" s="12"/>
      <c r="W123" s="12"/>
      <c r="X123" s="12"/>
      <c r="Y123" s="12"/>
      <c r="Z123" s="12"/>
      <c r="AA123" s="12"/>
      <c r="AB123" s="12"/>
      <c r="AC123" s="12"/>
      <c r="AD123" s="12"/>
      <c r="AE123" s="12"/>
    </row>
    <row r="124" spans="1:31" s="15" customFormat="1" ht="15.2" customHeight="1">
      <c r="A124" s="12"/>
      <c r="B124" s="13"/>
      <c r="C124" s="11" t="s">
        <v>26</v>
      </c>
      <c r="D124" s="12"/>
      <c r="E124" s="12"/>
      <c r="F124" s="16" t="str">
        <f>IF(E20="","",E20)</f>
        <v>Vyplň údaj</v>
      </c>
      <c r="G124" s="12"/>
      <c r="H124" s="12"/>
      <c r="I124" s="11" t="s">
        <v>30</v>
      </c>
      <c r="J124" s="48" t="str">
        <f>E26</f>
        <v xml:space="preserve"> </v>
      </c>
      <c r="K124" s="12"/>
      <c r="L124" s="14"/>
      <c r="S124" s="12"/>
      <c r="T124" s="12"/>
      <c r="U124" s="12"/>
      <c r="V124" s="12"/>
      <c r="W124" s="12"/>
      <c r="X124" s="12"/>
      <c r="Y124" s="12"/>
      <c r="Z124" s="12"/>
      <c r="AA124" s="12"/>
      <c r="AB124" s="12"/>
      <c r="AC124" s="12"/>
      <c r="AD124" s="12"/>
      <c r="AE124" s="12"/>
    </row>
    <row r="125" spans="1:31" s="15" customFormat="1" ht="10.35" customHeight="1">
      <c r="A125" s="12"/>
      <c r="B125" s="13"/>
      <c r="C125" s="12"/>
      <c r="D125" s="12"/>
      <c r="E125" s="12"/>
      <c r="F125" s="12"/>
      <c r="G125" s="12"/>
      <c r="H125" s="12"/>
      <c r="I125" s="12"/>
      <c r="J125" s="12"/>
      <c r="K125" s="12"/>
      <c r="L125" s="14"/>
      <c r="S125" s="12"/>
      <c r="T125" s="12"/>
      <c r="U125" s="12"/>
      <c r="V125" s="12"/>
      <c r="W125" s="12"/>
      <c r="X125" s="12"/>
      <c r="Y125" s="12"/>
      <c r="Z125" s="12"/>
      <c r="AA125" s="12"/>
      <c r="AB125" s="12"/>
      <c r="AC125" s="12"/>
      <c r="AD125" s="12"/>
      <c r="AE125" s="12"/>
    </row>
    <row r="126" spans="1:31" s="71" customFormat="1" ht="29.25" customHeight="1">
      <c r="A126" s="62"/>
      <c r="B126" s="63"/>
      <c r="C126" s="64" t="s">
        <v>162</v>
      </c>
      <c r="D126" s="65" t="s">
        <v>57</v>
      </c>
      <c r="E126" s="65" t="s">
        <v>53</v>
      </c>
      <c r="F126" s="65" t="s">
        <v>54</v>
      </c>
      <c r="G126" s="65" t="s">
        <v>163</v>
      </c>
      <c r="H126" s="65" t="s">
        <v>164</v>
      </c>
      <c r="I126" s="65" t="s">
        <v>165</v>
      </c>
      <c r="J126" s="65" t="s">
        <v>137</v>
      </c>
      <c r="K126" s="66" t="s">
        <v>166</v>
      </c>
      <c r="L126" s="67"/>
      <c r="M126" s="68" t="s">
        <v>1</v>
      </c>
      <c r="N126" s="69" t="s">
        <v>36</v>
      </c>
      <c r="O126" s="69" t="s">
        <v>167</v>
      </c>
      <c r="P126" s="69" t="s">
        <v>168</v>
      </c>
      <c r="Q126" s="69" t="s">
        <v>169</v>
      </c>
      <c r="R126" s="69" t="s">
        <v>170</v>
      </c>
      <c r="S126" s="69" t="s">
        <v>171</v>
      </c>
      <c r="T126" s="70" t="s">
        <v>172</v>
      </c>
      <c r="U126" s="62"/>
      <c r="V126" s="62"/>
      <c r="W126" s="62"/>
      <c r="X126" s="62"/>
      <c r="Y126" s="62"/>
      <c r="Z126" s="62"/>
      <c r="AA126" s="62"/>
      <c r="AB126" s="62"/>
      <c r="AC126" s="62"/>
      <c r="AD126" s="62"/>
      <c r="AE126" s="62"/>
    </row>
    <row r="127" spans="1:63" s="15" customFormat="1" ht="22.7" customHeight="1">
      <c r="A127" s="12"/>
      <c r="B127" s="13"/>
      <c r="C127" s="72" t="s">
        <v>173</v>
      </c>
      <c r="D127" s="12"/>
      <c r="E127" s="12"/>
      <c r="F127" s="12"/>
      <c r="G127" s="12"/>
      <c r="H127" s="12"/>
      <c r="I127" s="12"/>
      <c r="J127" s="73">
        <f>BK127</f>
        <v>0</v>
      </c>
      <c r="K127" s="12"/>
      <c r="L127" s="13"/>
      <c r="M127" s="74"/>
      <c r="N127" s="75"/>
      <c r="O127" s="23"/>
      <c r="P127" s="76">
        <f>P128+P134</f>
        <v>0</v>
      </c>
      <c r="Q127" s="23"/>
      <c r="R127" s="76">
        <f>R128+R134</f>
        <v>0</v>
      </c>
      <c r="S127" s="23"/>
      <c r="T127" s="77">
        <f>T128+T134</f>
        <v>0</v>
      </c>
      <c r="U127" s="12"/>
      <c r="V127" s="12"/>
      <c r="W127" s="12"/>
      <c r="X127" s="12"/>
      <c r="Y127" s="12"/>
      <c r="Z127" s="12"/>
      <c r="AA127" s="12"/>
      <c r="AB127" s="12"/>
      <c r="AC127" s="12"/>
      <c r="AD127" s="12"/>
      <c r="AE127" s="12"/>
      <c r="AT127" s="5" t="s">
        <v>71</v>
      </c>
      <c r="AU127" s="5" t="s">
        <v>139</v>
      </c>
      <c r="BK127" s="78">
        <f>BK128+BK134</f>
        <v>0</v>
      </c>
    </row>
    <row r="128" spans="2:63" s="79" customFormat="1" ht="26.1" customHeight="1">
      <c r="B128" s="80"/>
      <c r="D128" s="81" t="s">
        <v>71</v>
      </c>
      <c r="E128" s="82" t="s">
        <v>174</v>
      </c>
      <c r="F128" s="82" t="s">
        <v>175</v>
      </c>
      <c r="J128" s="83">
        <f>BK128</f>
        <v>0</v>
      </c>
      <c r="L128" s="80"/>
      <c r="M128" s="84"/>
      <c r="N128" s="85"/>
      <c r="O128" s="85"/>
      <c r="P128" s="86">
        <f>P129+P131</f>
        <v>0</v>
      </c>
      <c r="Q128" s="85"/>
      <c r="R128" s="86">
        <f>R129+R131</f>
        <v>0</v>
      </c>
      <c r="S128" s="85"/>
      <c r="T128" s="87">
        <f>T129+T131</f>
        <v>0</v>
      </c>
      <c r="AR128" s="81" t="s">
        <v>76</v>
      </c>
      <c r="AT128" s="88" t="s">
        <v>71</v>
      </c>
      <c r="AU128" s="88" t="s">
        <v>72</v>
      </c>
      <c r="AY128" s="81" t="s">
        <v>176</v>
      </c>
      <c r="BK128" s="89">
        <f>BK129+BK131</f>
        <v>0</v>
      </c>
    </row>
    <row r="129" spans="2:63" s="79" customFormat="1" ht="22.7" customHeight="1">
      <c r="B129" s="80"/>
      <c r="D129" s="81" t="s">
        <v>71</v>
      </c>
      <c r="E129" s="90" t="s">
        <v>92</v>
      </c>
      <c r="F129" s="90" t="s">
        <v>269</v>
      </c>
      <c r="J129" s="91">
        <f>BK129</f>
        <v>0</v>
      </c>
      <c r="L129" s="80"/>
      <c r="M129" s="84"/>
      <c r="N129" s="85"/>
      <c r="O129" s="85"/>
      <c r="P129" s="86">
        <f>P130</f>
        <v>0</v>
      </c>
      <c r="Q129" s="85"/>
      <c r="R129" s="86">
        <f>R130</f>
        <v>0</v>
      </c>
      <c r="S129" s="85"/>
      <c r="T129" s="87">
        <f>T130</f>
        <v>0</v>
      </c>
      <c r="AR129" s="81" t="s">
        <v>76</v>
      </c>
      <c r="AT129" s="88" t="s">
        <v>71</v>
      </c>
      <c r="AU129" s="88" t="s">
        <v>76</v>
      </c>
      <c r="AY129" s="81" t="s">
        <v>176</v>
      </c>
      <c r="BK129" s="89">
        <f>BK130</f>
        <v>0</v>
      </c>
    </row>
    <row r="130" spans="1:65" s="15" customFormat="1" ht="24.2" customHeight="1">
      <c r="A130" s="12"/>
      <c r="B130" s="13"/>
      <c r="C130" s="92" t="s">
        <v>76</v>
      </c>
      <c r="D130" s="92" t="s">
        <v>178</v>
      </c>
      <c r="E130" s="93" t="s">
        <v>2463</v>
      </c>
      <c r="F130" s="94" t="s">
        <v>2464</v>
      </c>
      <c r="G130" s="95" t="s">
        <v>181</v>
      </c>
      <c r="H130" s="96">
        <v>18.93</v>
      </c>
      <c r="I130" s="1">
        <v>0</v>
      </c>
      <c r="J130" s="97">
        <f>ROUND(I130*H130,2)</f>
        <v>0</v>
      </c>
      <c r="K130" s="94" t="s">
        <v>182</v>
      </c>
      <c r="L130" s="13"/>
      <c r="M130" s="98" t="s">
        <v>1</v>
      </c>
      <c r="N130" s="99" t="s">
        <v>37</v>
      </c>
      <c r="O130" s="100"/>
      <c r="P130" s="101">
        <f>O130*H130</f>
        <v>0</v>
      </c>
      <c r="Q130" s="101">
        <v>0</v>
      </c>
      <c r="R130" s="101">
        <f>Q130*H130</f>
        <v>0</v>
      </c>
      <c r="S130" s="101">
        <v>0</v>
      </c>
      <c r="T130" s="102">
        <f>S130*H130</f>
        <v>0</v>
      </c>
      <c r="U130" s="12"/>
      <c r="V130" s="12"/>
      <c r="W130" s="12"/>
      <c r="X130" s="12"/>
      <c r="Y130" s="12"/>
      <c r="Z130" s="12"/>
      <c r="AA130" s="12"/>
      <c r="AB130" s="12"/>
      <c r="AC130" s="12"/>
      <c r="AD130" s="12"/>
      <c r="AE130" s="12"/>
      <c r="AR130" s="103" t="s">
        <v>86</v>
      </c>
      <c r="AT130" s="103" t="s">
        <v>178</v>
      </c>
      <c r="AU130" s="103" t="s">
        <v>80</v>
      </c>
      <c r="AY130" s="5" t="s">
        <v>176</v>
      </c>
      <c r="BE130" s="104">
        <f>IF(N130="základní",J130,0)</f>
        <v>0</v>
      </c>
      <c r="BF130" s="104">
        <f>IF(N130="snížená",J130,0)</f>
        <v>0</v>
      </c>
      <c r="BG130" s="104">
        <f>IF(N130="zákl. přenesená",J130,0)</f>
        <v>0</v>
      </c>
      <c r="BH130" s="104">
        <f>IF(N130="sníž. přenesená",J130,0)</f>
        <v>0</v>
      </c>
      <c r="BI130" s="104">
        <f>IF(N130="nulová",J130,0)</f>
        <v>0</v>
      </c>
      <c r="BJ130" s="5" t="s">
        <v>76</v>
      </c>
      <c r="BK130" s="104">
        <f>ROUND(I130*H130,2)</f>
        <v>0</v>
      </c>
      <c r="BL130" s="5" t="s">
        <v>86</v>
      </c>
      <c r="BM130" s="103" t="s">
        <v>80</v>
      </c>
    </row>
    <row r="131" spans="2:63" s="79" customFormat="1" ht="22.7" customHeight="1">
      <c r="B131" s="80"/>
      <c r="D131" s="81" t="s">
        <v>71</v>
      </c>
      <c r="E131" s="90" t="s">
        <v>126</v>
      </c>
      <c r="F131" s="90" t="s">
        <v>696</v>
      </c>
      <c r="J131" s="91">
        <f>BK131</f>
        <v>0</v>
      </c>
      <c r="L131" s="80"/>
      <c r="M131" s="84"/>
      <c r="N131" s="85"/>
      <c r="O131" s="85"/>
      <c r="P131" s="86">
        <f>SUM(P132:P133)</f>
        <v>0</v>
      </c>
      <c r="Q131" s="85"/>
      <c r="R131" s="86">
        <f>SUM(R132:R133)</f>
        <v>0</v>
      </c>
      <c r="S131" s="85"/>
      <c r="T131" s="87">
        <f>SUM(T132:T133)</f>
        <v>0</v>
      </c>
      <c r="AR131" s="81" t="s">
        <v>76</v>
      </c>
      <c r="AT131" s="88" t="s">
        <v>71</v>
      </c>
      <c r="AU131" s="88" t="s">
        <v>76</v>
      </c>
      <c r="AY131" s="81" t="s">
        <v>176</v>
      </c>
      <c r="BK131" s="89">
        <f>SUM(BK132:BK133)</f>
        <v>0</v>
      </c>
    </row>
    <row r="132" spans="1:65" s="15" customFormat="1" ht="24.2" customHeight="1">
      <c r="A132" s="12"/>
      <c r="B132" s="13"/>
      <c r="C132" s="92" t="s">
        <v>80</v>
      </c>
      <c r="D132" s="92" t="s">
        <v>178</v>
      </c>
      <c r="E132" s="93" t="s">
        <v>2465</v>
      </c>
      <c r="F132" s="94" t="s">
        <v>2466</v>
      </c>
      <c r="G132" s="95" t="s">
        <v>259</v>
      </c>
      <c r="H132" s="96">
        <v>24</v>
      </c>
      <c r="I132" s="1">
        <v>0</v>
      </c>
      <c r="J132" s="97">
        <f>ROUND(I132*H132,2)</f>
        <v>0</v>
      </c>
      <c r="K132" s="94" t="s">
        <v>182</v>
      </c>
      <c r="L132" s="13"/>
      <c r="M132" s="98" t="s">
        <v>1</v>
      </c>
      <c r="N132" s="99" t="s">
        <v>37</v>
      </c>
      <c r="O132" s="100"/>
      <c r="P132" s="101">
        <f>O132*H132</f>
        <v>0</v>
      </c>
      <c r="Q132" s="101">
        <v>0</v>
      </c>
      <c r="R132" s="101">
        <f>Q132*H132</f>
        <v>0</v>
      </c>
      <c r="S132" s="101">
        <v>0</v>
      </c>
      <c r="T132" s="102">
        <f>S132*H132</f>
        <v>0</v>
      </c>
      <c r="U132" s="12"/>
      <c r="V132" s="12"/>
      <c r="W132" s="12"/>
      <c r="X132" s="12"/>
      <c r="Y132" s="12"/>
      <c r="Z132" s="12"/>
      <c r="AA132" s="12"/>
      <c r="AB132" s="12"/>
      <c r="AC132" s="12"/>
      <c r="AD132" s="12"/>
      <c r="AE132" s="12"/>
      <c r="AR132" s="103" t="s">
        <v>86</v>
      </c>
      <c r="AT132" s="103" t="s">
        <v>178</v>
      </c>
      <c r="AU132" s="103" t="s">
        <v>80</v>
      </c>
      <c r="AY132" s="5" t="s">
        <v>176</v>
      </c>
      <c r="BE132" s="104">
        <f>IF(N132="základní",J132,0)</f>
        <v>0</v>
      </c>
      <c r="BF132" s="104">
        <f>IF(N132="snížená",J132,0)</f>
        <v>0</v>
      </c>
      <c r="BG132" s="104">
        <f>IF(N132="zákl. přenesená",J132,0)</f>
        <v>0</v>
      </c>
      <c r="BH132" s="104">
        <f>IF(N132="sníž. přenesená",J132,0)</f>
        <v>0</v>
      </c>
      <c r="BI132" s="104">
        <f>IF(N132="nulová",J132,0)</f>
        <v>0</v>
      </c>
      <c r="BJ132" s="5" t="s">
        <v>76</v>
      </c>
      <c r="BK132" s="104">
        <f>ROUND(I132*H132,2)</f>
        <v>0</v>
      </c>
      <c r="BL132" s="5" t="s">
        <v>86</v>
      </c>
      <c r="BM132" s="103" t="s">
        <v>86</v>
      </c>
    </row>
    <row r="133" spans="1:65" s="15" customFormat="1" ht="21.75" customHeight="1">
      <c r="A133" s="12"/>
      <c r="B133" s="13"/>
      <c r="C133" s="92" t="s">
        <v>83</v>
      </c>
      <c r="D133" s="92" t="s">
        <v>178</v>
      </c>
      <c r="E133" s="93" t="s">
        <v>2467</v>
      </c>
      <c r="F133" s="94" t="s">
        <v>2468</v>
      </c>
      <c r="G133" s="95" t="s">
        <v>328</v>
      </c>
      <c r="H133" s="96">
        <v>631</v>
      </c>
      <c r="I133" s="1">
        <v>0</v>
      </c>
      <c r="J133" s="97">
        <f>ROUND(I133*H133,2)</f>
        <v>0</v>
      </c>
      <c r="K133" s="94" t="s">
        <v>182</v>
      </c>
      <c r="L133" s="13"/>
      <c r="M133" s="98" t="s">
        <v>1</v>
      </c>
      <c r="N133" s="99" t="s">
        <v>37</v>
      </c>
      <c r="O133" s="100"/>
      <c r="P133" s="101">
        <f>O133*H133</f>
        <v>0</v>
      </c>
      <c r="Q133" s="101">
        <v>0</v>
      </c>
      <c r="R133" s="101">
        <f>Q133*H133</f>
        <v>0</v>
      </c>
      <c r="S133" s="101">
        <v>0</v>
      </c>
      <c r="T133" s="102">
        <f>S133*H133</f>
        <v>0</v>
      </c>
      <c r="U133" s="12"/>
      <c r="V133" s="12"/>
      <c r="W133" s="12"/>
      <c r="X133" s="12"/>
      <c r="Y133" s="12"/>
      <c r="Z133" s="12"/>
      <c r="AA133" s="12"/>
      <c r="AB133" s="12"/>
      <c r="AC133" s="12"/>
      <c r="AD133" s="12"/>
      <c r="AE133" s="12"/>
      <c r="AR133" s="103" t="s">
        <v>86</v>
      </c>
      <c r="AT133" s="103" t="s">
        <v>178</v>
      </c>
      <c r="AU133" s="103" t="s">
        <v>80</v>
      </c>
      <c r="AY133" s="5" t="s">
        <v>176</v>
      </c>
      <c r="BE133" s="104">
        <f>IF(N133="základní",J133,0)</f>
        <v>0</v>
      </c>
      <c r="BF133" s="104">
        <f>IF(N133="snížená",J133,0)</f>
        <v>0</v>
      </c>
      <c r="BG133" s="104">
        <f>IF(N133="zákl. přenesená",J133,0)</f>
        <v>0</v>
      </c>
      <c r="BH133" s="104">
        <f>IF(N133="sníž. přenesená",J133,0)</f>
        <v>0</v>
      </c>
      <c r="BI133" s="104">
        <f>IF(N133="nulová",J133,0)</f>
        <v>0</v>
      </c>
      <c r="BJ133" s="5" t="s">
        <v>76</v>
      </c>
      <c r="BK133" s="104">
        <f>ROUND(I133*H133,2)</f>
        <v>0</v>
      </c>
      <c r="BL133" s="5" t="s">
        <v>86</v>
      </c>
      <c r="BM133" s="103" t="s">
        <v>92</v>
      </c>
    </row>
    <row r="134" spans="2:63" s="79" customFormat="1" ht="26.1" customHeight="1">
      <c r="B134" s="80"/>
      <c r="D134" s="81" t="s">
        <v>71</v>
      </c>
      <c r="E134" s="82" t="s">
        <v>893</v>
      </c>
      <c r="F134" s="82" t="s">
        <v>894</v>
      </c>
      <c r="J134" s="83">
        <f>BK134</f>
        <v>0</v>
      </c>
      <c r="L134" s="80"/>
      <c r="M134" s="84"/>
      <c r="N134" s="85"/>
      <c r="O134" s="85"/>
      <c r="P134" s="86">
        <f>P135+P160+P176</f>
        <v>0</v>
      </c>
      <c r="Q134" s="85"/>
      <c r="R134" s="86">
        <f>R135+R160+R176</f>
        <v>0</v>
      </c>
      <c r="S134" s="85"/>
      <c r="T134" s="87">
        <f>T135+T160+T176</f>
        <v>0</v>
      </c>
      <c r="AR134" s="81" t="s">
        <v>80</v>
      </c>
      <c r="AT134" s="88" t="s">
        <v>71</v>
      </c>
      <c r="AU134" s="88" t="s">
        <v>72</v>
      </c>
      <c r="AY134" s="81" t="s">
        <v>176</v>
      </c>
      <c r="BK134" s="89">
        <f>BK135+BK160+BK176</f>
        <v>0</v>
      </c>
    </row>
    <row r="135" spans="2:63" s="79" customFormat="1" ht="22.7" customHeight="1">
      <c r="B135" s="80"/>
      <c r="D135" s="81" t="s">
        <v>71</v>
      </c>
      <c r="E135" s="90" t="s">
        <v>72</v>
      </c>
      <c r="F135" s="90" t="s">
        <v>2469</v>
      </c>
      <c r="J135" s="91">
        <f>BK135</f>
        <v>0</v>
      </c>
      <c r="L135" s="80"/>
      <c r="M135" s="84"/>
      <c r="N135" s="85"/>
      <c r="O135" s="85"/>
      <c r="P135" s="86">
        <f>SUM(P136:P159)</f>
        <v>0</v>
      </c>
      <c r="Q135" s="85"/>
      <c r="R135" s="86">
        <f>SUM(R136:R159)</f>
        <v>0</v>
      </c>
      <c r="S135" s="85"/>
      <c r="T135" s="87">
        <f>SUM(T136:T159)</f>
        <v>0</v>
      </c>
      <c r="AR135" s="81" t="s">
        <v>76</v>
      </c>
      <c r="AT135" s="88" t="s">
        <v>71</v>
      </c>
      <c r="AU135" s="88" t="s">
        <v>76</v>
      </c>
      <c r="AY135" s="81" t="s">
        <v>176</v>
      </c>
      <c r="BK135" s="89">
        <f>SUM(BK136:BK159)</f>
        <v>0</v>
      </c>
    </row>
    <row r="136" spans="1:65" s="15" customFormat="1" ht="33" customHeight="1">
      <c r="A136" s="12"/>
      <c r="B136" s="13"/>
      <c r="C136" s="190" t="s">
        <v>86</v>
      </c>
      <c r="D136" s="190" t="s">
        <v>265</v>
      </c>
      <c r="E136" s="191" t="s">
        <v>2470</v>
      </c>
      <c r="F136" s="192" t="s">
        <v>2471</v>
      </c>
      <c r="G136" s="193" t="s">
        <v>259</v>
      </c>
      <c r="H136" s="194">
        <v>1</v>
      </c>
      <c r="I136" s="2">
        <v>0</v>
      </c>
      <c r="J136" s="195">
        <f aca="true" t="shared" si="0" ref="J136:J159">ROUND(I136*H136,2)</f>
        <v>0</v>
      </c>
      <c r="K136" s="192" t="s">
        <v>1898</v>
      </c>
      <c r="L136" s="196"/>
      <c r="M136" s="197" t="s">
        <v>1</v>
      </c>
      <c r="N136" s="198" t="s">
        <v>37</v>
      </c>
      <c r="O136" s="100"/>
      <c r="P136" s="101">
        <f aca="true" t="shared" si="1" ref="P136:P159">O136*H136</f>
        <v>0</v>
      </c>
      <c r="Q136" s="101">
        <v>0</v>
      </c>
      <c r="R136" s="101">
        <f aca="true" t="shared" si="2" ref="R136:R159">Q136*H136</f>
        <v>0</v>
      </c>
      <c r="S136" s="101">
        <v>0</v>
      </c>
      <c r="T136" s="102">
        <f aca="true" t="shared" si="3" ref="T136:T159">S136*H136</f>
        <v>0</v>
      </c>
      <c r="U136" s="12"/>
      <c r="V136" s="12"/>
      <c r="W136" s="12"/>
      <c r="X136" s="12"/>
      <c r="Y136" s="12"/>
      <c r="Z136" s="12"/>
      <c r="AA136" s="12"/>
      <c r="AB136" s="12"/>
      <c r="AC136" s="12"/>
      <c r="AD136" s="12"/>
      <c r="AE136" s="12"/>
      <c r="AR136" s="103" t="s">
        <v>98</v>
      </c>
      <c r="AT136" s="103" t="s">
        <v>265</v>
      </c>
      <c r="AU136" s="103" t="s">
        <v>80</v>
      </c>
      <c r="AY136" s="5" t="s">
        <v>176</v>
      </c>
      <c r="BE136" s="104">
        <f aca="true" t="shared" si="4" ref="BE136:BE159">IF(N136="základní",J136,0)</f>
        <v>0</v>
      </c>
      <c r="BF136" s="104">
        <f aca="true" t="shared" si="5" ref="BF136:BF159">IF(N136="snížená",J136,0)</f>
        <v>0</v>
      </c>
      <c r="BG136" s="104">
        <f aca="true" t="shared" si="6" ref="BG136:BG159">IF(N136="zákl. přenesená",J136,0)</f>
        <v>0</v>
      </c>
      <c r="BH136" s="104">
        <f aca="true" t="shared" si="7" ref="BH136:BH159">IF(N136="sníž. přenesená",J136,0)</f>
        <v>0</v>
      </c>
      <c r="BI136" s="104">
        <f aca="true" t="shared" si="8" ref="BI136:BI159">IF(N136="nulová",J136,0)</f>
        <v>0</v>
      </c>
      <c r="BJ136" s="5" t="s">
        <v>76</v>
      </c>
      <c r="BK136" s="104">
        <f aca="true" t="shared" si="9" ref="BK136:BK159">ROUND(I136*H136,2)</f>
        <v>0</v>
      </c>
      <c r="BL136" s="5" t="s">
        <v>86</v>
      </c>
      <c r="BM136" s="103" t="s">
        <v>98</v>
      </c>
    </row>
    <row r="137" spans="1:65" s="15" customFormat="1" ht="33" customHeight="1">
      <c r="A137" s="12"/>
      <c r="B137" s="13"/>
      <c r="C137" s="190" t="s">
        <v>89</v>
      </c>
      <c r="D137" s="190" t="s">
        <v>265</v>
      </c>
      <c r="E137" s="191" t="s">
        <v>2472</v>
      </c>
      <c r="F137" s="192" t="s">
        <v>2473</v>
      </c>
      <c r="G137" s="193" t="s">
        <v>259</v>
      </c>
      <c r="H137" s="194">
        <v>30</v>
      </c>
      <c r="I137" s="2">
        <v>0</v>
      </c>
      <c r="J137" s="195">
        <f t="shared" si="0"/>
        <v>0</v>
      </c>
      <c r="K137" s="192" t="s">
        <v>1898</v>
      </c>
      <c r="L137" s="196"/>
      <c r="M137" s="197" t="s">
        <v>1</v>
      </c>
      <c r="N137" s="198" t="s">
        <v>37</v>
      </c>
      <c r="O137" s="100"/>
      <c r="P137" s="101">
        <f t="shared" si="1"/>
        <v>0</v>
      </c>
      <c r="Q137" s="101">
        <v>0</v>
      </c>
      <c r="R137" s="101">
        <f t="shared" si="2"/>
        <v>0</v>
      </c>
      <c r="S137" s="101">
        <v>0</v>
      </c>
      <c r="T137" s="102">
        <f t="shared" si="3"/>
        <v>0</v>
      </c>
      <c r="U137" s="12"/>
      <c r="V137" s="12"/>
      <c r="W137" s="12"/>
      <c r="X137" s="12"/>
      <c r="Y137" s="12"/>
      <c r="Z137" s="12"/>
      <c r="AA137" s="12"/>
      <c r="AB137" s="12"/>
      <c r="AC137" s="12"/>
      <c r="AD137" s="12"/>
      <c r="AE137" s="12"/>
      <c r="AR137" s="103" t="s">
        <v>98</v>
      </c>
      <c r="AT137" s="103" t="s">
        <v>265</v>
      </c>
      <c r="AU137" s="103" t="s">
        <v>80</v>
      </c>
      <c r="AY137" s="5" t="s">
        <v>176</v>
      </c>
      <c r="BE137" s="104">
        <f t="shared" si="4"/>
        <v>0</v>
      </c>
      <c r="BF137" s="104">
        <f t="shared" si="5"/>
        <v>0</v>
      </c>
      <c r="BG137" s="104">
        <f t="shared" si="6"/>
        <v>0</v>
      </c>
      <c r="BH137" s="104">
        <f t="shared" si="7"/>
        <v>0</v>
      </c>
      <c r="BI137" s="104">
        <f t="shared" si="8"/>
        <v>0</v>
      </c>
      <c r="BJ137" s="5" t="s">
        <v>76</v>
      </c>
      <c r="BK137" s="104">
        <f t="shared" si="9"/>
        <v>0</v>
      </c>
      <c r="BL137" s="5" t="s">
        <v>86</v>
      </c>
      <c r="BM137" s="103" t="s">
        <v>129</v>
      </c>
    </row>
    <row r="138" spans="1:65" s="15" customFormat="1" ht="24">
      <c r="A138" s="12"/>
      <c r="B138" s="13"/>
      <c r="C138" s="190" t="s">
        <v>92</v>
      </c>
      <c r="D138" s="190" t="s">
        <v>265</v>
      </c>
      <c r="E138" s="191" t="s">
        <v>2474</v>
      </c>
      <c r="F138" s="192" t="s">
        <v>2475</v>
      </c>
      <c r="G138" s="193" t="s">
        <v>2476</v>
      </c>
      <c r="H138" s="194">
        <v>1</v>
      </c>
      <c r="I138" s="2">
        <v>0</v>
      </c>
      <c r="J138" s="195">
        <f t="shared" si="0"/>
        <v>0</v>
      </c>
      <c r="K138" s="192" t="s">
        <v>1898</v>
      </c>
      <c r="L138" s="196"/>
      <c r="M138" s="197" t="s">
        <v>1</v>
      </c>
      <c r="N138" s="198" t="s">
        <v>37</v>
      </c>
      <c r="O138" s="100"/>
      <c r="P138" s="101">
        <f t="shared" si="1"/>
        <v>0</v>
      </c>
      <c r="Q138" s="101">
        <v>0</v>
      </c>
      <c r="R138" s="101">
        <f t="shared" si="2"/>
        <v>0</v>
      </c>
      <c r="S138" s="101">
        <v>0</v>
      </c>
      <c r="T138" s="102">
        <f t="shared" si="3"/>
        <v>0</v>
      </c>
      <c r="U138" s="12"/>
      <c r="V138" s="12"/>
      <c r="W138" s="12"/>
      <c r="X138" s="12"/>
      <c r="Y138" s="12"/>
      <c r="Z138" s="12"/>
      <c r="AA138" s="12"/>
      <c r="AB138" s="12"/>
      <c r="AC138" s="12"/>
      <c r="AD138" s="12"/>
      <c r="AE138" s="12"/>
      <c r="AR138" s="103" t="s">
        <v>98</v>
      </c>
      <c r="AT138" s="103" t="s">
        <v>265</v>
      </c>
      <c r="AU138" s="103" t="s">
        <v>80</v>
      </c>
      <c r="AY138" s="5" t="s">
        <v>176</v>
      </c>
      <c r="BE138" s="104">
        <f t="shared" si="4"/>
        <v>0</v>
      </c>
      <c r="BF138" s="104">
        <f t="shared" si="5"/>
        <v>0</v>
      </c>
      <c r="BG138" s="104">
        <f t="shared" si="6"/>
        <v>0</v>
      </c>
      <c r="BH138" s="104">
        <f t="shared" si="7"/>
        <v>0</v>
      </c>
      <c r="BI138" s="104">
        <f t="shared" si="8"/>
        <v>0</v>
      </c>
      <c r="BJ138" s="5" t="s">
        <v>76</v>
      </c>
      <c r="BK138" s="104">
        <f t="shared" si="9"/>
        <v>0</v>
      </c>
      <c r="BL138" s="5" t="s">
        <v>86</v>
      </c>
      <c r="BM138" s="103" t="s">
        <v>211</v>
      </c>
    </row>
    <row r="139" spans="1:65" s="15" customFormat="1" ht="24.2" customHeight="1">
      <c r="A139" s="12"/>
      <c r="B139" s="13"/>
      <c r="C139" s="190" t="s">
        <v>95</v>
      </c>
      <c r="D139" s="190" t="s">
        <v>265</v>
      </c>
      <c r="E139" s="191" t="s">
        <v>2477</v>
      </c>
      <c r="F139" s="192" t="s">
        <v>2478</v>
      </c>
      <c r="G139" s="193" t="s">
        <v>259</v>
      </c>
      <c r="H139" s="194">
        <v>1</v>
      </c>
      <c r="I139" s="2">
        <v>0</v>
      </c>
      <c r="J139" s="195">
        <f t="shared" si="0"/>
        <v>0</v>
      </c>
      <c r="K139" s="192" t="s">
        <v>1898</v>
      </c>
      <c r="L139" s="196"/>
      <c r="M139" s="197" t="s">
        <v>1</v>
      </c>
      <c r="N139" s="198" t="s">
        <v>37</v>
      </c>
      <c r="O139" s="100"/>
      <c r="P139" s="101">
        <f t="shared" si="1"/>
        <v>0</v>
      </c>
      <c r="Q139" s="101">
        <v>0</v>
      </c>
      <c r="R139" s="101">
        <f t="shared" si="2"/>
        <v>0</v>
      </c>
      <c r="S139" s="101">
        <v>0</v>
      </c>
      <c r="T139" s="102">
        <f t="shared" si="3"/>
        <v>0</v>
      </c>
      <c r="U139" s="12"/>
      <c r="V139" s="12"/>
      <c r="W139" s="12"/>
      <c r="X139" s="12"/>
      <c r="Y139" s="12"/>
      <c r="Z139" s="12"/>
      <c r="AA139" s="12"/>
      <c r="AB139" s="12"/>
      <c r="AC139" s="12"/>
      <c r="AD139" s="12"/>
      <c r="AE139" s="12"/>
      <c r="AR139" s="103" t="s">
        <v>98</v>
      </c>
      <c r="AT139" s="103" t="s">
        <v>265</v>
      </c>
      <c r="AU139" s="103" t="s">
        <v>80</v>
      </c>
      <c r="AY139" s="5" t="s">
        <v>176</v>
      </c>
      <c r="BE139" s="104">
        <f t="shared" si="4"/>
        <v>0</v>
      </c>
      <c r="BF139" s="104">
        <f t="shared" si="5"/>
        <v>0</v>
      </c>
      <c r="BG139" s="104">
        <f t="shared" si="6"/>
        <v>0</v>
      </c>
      <c r="BH139" s="104">
        <f t="shared" si="7"/>
        <v>0</v>
      </c>
      <c r="BI139" s="104">
        <f t="shared" si="8"/>
        <v>0</v>
      </c>
      <c r="BJ139" s="5" t="s">
        <v>76</v>
      </c>
      <c r="BK139" s="104">
        <f t="shared" si="9"/>
        <v>0</v>
      </c>
      <c r="BL139" s="5" t="s">
        <v>86</v>
      </c>
      <c r="BM139" s="103" t="s">
        <v>222</v>
      </c>
    </row>
    <row r="140" spans="1:65" s="15" customFormat="1" ht="24.2" customHeight="1">
      <c r="A140" s="12"/>
      <c r="B140" s="13"/>
      <c r="C140" s="190" t="s">
        <v>98</v>
      </c>
      <c r="D140" s="190" t="s">
        <v>265</v>
      </c>
      <c r="E140" s="191" t="s">
        <v>2479</v>
      </c>
      <c r="F140" s="192" t="s">
        <v>2480</v>
      </c>
      <c r="G140" s="193" t="s">
        <v>259</v>
      </c>
      <c r="H140" s="194">
        <v>1</v>
      </c>
      <c r="I140" s="2">
        <v>0</v>
      </c>
      <c r="J140" s="195">
        <f t="shared" si="0"/>
        <v>0</v>
      </c>
      <c r="K140" s="192" t="s">
        <v>1898</v>
      </c>
      <c r="L140" s="196"/>
      <c r="M140" s="197" t="s">
        <v>1</v>
      </c>
      <c r="N140" s="198" t="s">
        <v>37</v>
      </c>
      <c r="O140" s="100"/>
      <c r="P140" s="101">
        <f t="shared" si="1"/>
        <v>0</v>
      </c>
      <c r="Q140" s="101">
        <v>0</v>
      </c>
      <c r="R140" s="101">
        <f t="shared" si="2"/>
        <v>0</v>
      </c>
      <c r="S140" s="101">
        <v>0</v>
      </c>
      <c r="T140" s="102">
        <f t="shared" si="3"/>
        <v>0</v>
      </c>
      <c r="U140" s="12"/>
      <c r="V140" s="12"/>
      <c r="W140" s="12"/>
      <c r="X140" s="12"/>
      <c r="Y140" s="12"/>
      <c r="Z140" s="12"/>
      <c r="AA140" s="12"/>
      <c r="AB140" s="12"/>
      <c r="AC140" s="12"/>
      <c r="AD140" s="12"/>
      <c r="AE140" s="12"/>
      <c r="AR140" s="103" t="s">
        <v>98</v>
      </c>
      <c r="AT140" s="103" t="s">
        <v>265</v>
      </c>
      <c r="AU140" s="103" t="s">
        <v>80</v>
      </c>
      <c r="AY140" s="5" t="s">
        <v>176</v>
      </c>
      <c r="BE140" s="104">
        <f t="shared" si="4"/>
        <v>0</v>
      </c>
      <c r="BF140" s="104">
        <f t="shared" si="5"/>
        <v>0</v>
      </c>
      <c r="BG140" s="104">
        <f t="shared" si="6"/>
        <v>0</v>
      </c>
      <c r="BH140" s="104">
        <f t="shared" si="7"/>
        <v>0</v>
      </c>
      <c r="BI140" s="104">
        <f t="shared" si="8"/>
        <v>0</v>
      </c>
      <c r="BJ140" s="5" t="s">
        <v>76</v>
      </c>
      <c r="BK140" s="104">
        <f t="shared" si="9"/>
        <v>0</v>
      </c>
      <c r="BL140" s="5" t="s">
        <v>86</v>
      </c>
      <c r="BM140" s="103" t="s">
        <v>230</v>
      </c>
    </row>
    <row r="141" spans="1:65" s="15" customFormat="1" ht="24.2" customHeight="1">
      <c r="A141" s="12"/>
      <c r="B141" s="13"/>
      <c r="C141" s="190" t="s">
        <v>126</v>
      </c>
      <c r="D141" s="190" t="s">
        <v>265</v>
      </c>
      <c r="E141" s="191" t="s">
        <v>2481</v>
      </c>
      <c r="F141" s="192" t="s">
        <v>2482</v>
      </c>
      <c r="G141" s="193" t="s">
        <v>259</v>
      </c>
      <c r="H141" s="194">
        <v>100</v>
      </c>
      <c r="I141" s="2">
        <v>0</v>
      </c>
      <c r="J141" s="195">
        <f t="shared" si="0"/>
        <v>0</v>
      </c>
      <c r="K141" s="192" t="s">
        <v>182</v>
      </c>
      <c r="L141" s="196"/>
      <c r="M141" s="197" t="s">
        <v>1</v>
      </c>
      <c r="N141" s="198" t="s">
        <v>37</v>
      </c>
      <c r="O141" s="100"/>
      <c r="P141" s="101">
        <f t="shared" si="1"/>
        <v>0</v>
      </c>
      <c r="Q141" s="101">
        <v>0</v>
      </c>
      <c r="R141" s="101">
        <f t="shared" si="2"/>
        <v>0</v>
      </c>
      <c r="S141" s="101">
        <v>0</v>
      </c>
      <c r="T141" s="102">
        <f t="shared" si="3"/>
        <v>0</v>
      </c>
      <c r="U141" s="12"/>
      <c r="V141" s="12"/>
      <c r="W141" s="12"/>
      <c r="X141" s="12"/>
      <c r="Y141" s="12"/>
      <c r="Z141" s="12"/>
      <c r="AA141" s="12"/>
      <c r="AB141" s="12"/>
      <c r="AC141" s="12"/>
      <c r="AD141" s="12"/>
      <c r="AE141" s="12"/>
      <c r="AR141" s="103" t="s">
        <v>98</v>
      </c>
      <c r="AT141" s="103" t="s">
        <v>265</v>
      </c>
      <c r="AU141" s="103" t="s">
        <v>80</v>
      </c>
      <c r="AY141" s="5" t="s">
        <v>176</v>
      </c>
      <c r="BE141" s="104">
        <f t="shared" si="4"/>
        <v>0</v>
      </c>
      <c r="BF141" s="104">
        <f t="shared" si="5"/>
        <v>0</v>
      </c>
      <c r="BG141" s="104">
        <f t="shared" si="6"/>
        <v>0</v>
      </c>
      <c r="BH141" s="104">
        <f t="shared" si="7"/>
        <v>0</v>
      </c>
      <c r="BI141" s="104">
        <f t="shared" si="8"/>
        <v>0</v>
      </c>
      <c r="BJ141" s="5" t="s">
        <v>76</v>
      </c>
      <c r="BK141" s="104">
        <f t="shared" si="9"/>
        <v>0</v>
      </c>
      <c r="BL141" s="5" t="s">
        <v>86</v>
      </c>
      <c r="BM141" s="103" t="s">
        <v>245</v>
      </c>
    </row>
    <row r="142" spans="1:65" s="15" customFormat="1" ht="24.2" customHeight="1">
      <c r="A142" s="12"/>
      <c r="B142" s="13"/>
      <c r="C142" s="190" t="s">
        <v>129</v>
      </c>
      <c r="D142" s="190" t="s">
        <v>265</v>
      </c>
      <c r="E142" s="191" t="s">
        <v>2483</v>
      </c>
      <c r="F142" s="192" t="s">
        <v>2484</v>
      </c>
      <c r="G142" s="193" t="s">
        <v>259</v>
      </c>
      <c r="H142" s="194">
        <v>100</v>
      </c>
      <c r="I142" s="2">
        <v>0</v>
      </c>
      <c r="J142" s="195">
        <f t="shared" si="0"/>
        <v>0</v>
      </c>
      <c r="K142" s="192" t="s">
        <v>182</v>
      </c>
      <c r="L142" s="196"/>
      <c r="M142" s="197" t="s">
        <v>1</v>
      </c>
      <c r="N142" s="198" t="s">
        <v>37</v>
      </c>
      <c r="O142" s="100"/>
      <c r="P142" s="101">
        <f t="shared" si="1"/>
        <v>0</v>
      </c>
      <c r="Q142" s="101">
        <v>0</v>
      </c>
      <c r="R142" s="101">
        <f t="shared" si="2"/>
        <v>0</v>
      </c>
      <c r="S142" s="101">
        <v>0</v>
      </c>
      <c r="T142" s="102">
        <f t="shared" si="3"/>
        <v>0</v>
      </c>
      <c r="U142" s="12"/>
      <c r="V142" s="12"/>
      <c r="W142" s="12"/>
      <c r="X142" s="12"/>
      <c r="Y142" s="12"/>
      <c r="Z142" s="12"/>
      <c r="AA142" s="12"/>
      <c r="AB142" s="12"/>
      <c r="AC142" s="12"/>
      <c r="AD142" s="12"/>
      <c r="AE142" s="12"/>
      <c r="AR142" s="103" t="s">
        <v>98</v>
      </c>
      <c r="AT142" s="103" t="s">
        <v>265</v>
      </c>
      <c r="AU142" s="103" t="s">
        <v>80</v>
      </c>
      <c r="AY142" s="5" t="s">
        <v>176</v>
      </c>
      <c r="BE142" s="104">
        <f t="shared" si="4"/>
        <v>0</v>
      </c>
      <c r="BF142" s="104">
        <f t="shared" si="5"/>
        <v>0</v>
      </c>
      <c r="BG142" s="104">
        <f t="shared" si="6"/>
        <v>0</v>
      </c>
      <c r="BH142" s="104">
        <f t="shared" si="7"/>
        <v>0</v>
      </c>
      <c r="BI142" s="104">
        <f t="shared" si="8"/>
        <v>0</v>
      </c>
      <c r="BJ142" s="5" t="s">
        <v>76</v>
      </c>
      <c r="BK142" s="104">
        <f t="shared" si="9"/>
        <v>0</v>
      </c>
      <c r="BL142" s="5" t="s">
        <v>86</v>
      </c>
      <c r="BM142" s="103" t="s">
        <v>252</v>
      </c>
    </row>
    <row r="143" spans="1:65" s="15" customFormat="1" ht="21.75" customHeight="1">
      <c r="A143" s="12"/>
      <c r="B143" s="13"/>
      <c r="C143" s="190" t="s">
        <v>256</v>
      </c>
      <c r="D143" s="190" t="s">
        <v>265</v>
      </c>
      <c r="E143" s="191" t="s">
        <v>2485</v>
      </c>
      <c r="F143" s="192" t="s">
        <v>2486</v>
      </c>
      <c r="G143" s="193" t="s">
        <v>259</v>
      </c>
      <c r="H143" s="194">
        <v>24</v>
      </c>
      <c r="I143" s="2">
        <v>0</v>
      </c>
      <c r="J143" s="195">
        <f t="shared" si="0"/>
        <v>0</v>
      </c>
      <c r="K143" s="192" t="s">
        <v>182</v>
      </c>
      <c r="L143" s="196"/>
      <c r="M143" s="197" t="s">
        <v>1</v>
      </c>
      <c r="N143" s="198" t="s">
        <v>37</v>
      </c>
      <c r="O143" s="100"/>
      <c r="P143" s="101">
        <f t="shared" si="1"/>
        <v>0</v>
      </c>
      <c r="Q143" s="101">
        <v>0</v>
      </c>
      <c r="R143" s="101">
        <f t="shared" si="2"/>
        <v>0</v>
      </c>
      <c r="S143" s="101">
        <v>0</v>
      </c>
      <c r="T143" s="102">
        <f t="shared" si="3"/>
        <v>0</v>
      </c>
      <c r="U143" s="12"/>
      <c r="V143" s="12"/>
      <c r="W143" s="12"/>
      <c r="X143" s="12"/>
      <c r="Y143" s="12"/>
      <c r="Z143" s="12"/>
      <c r="AA143" s="12"/>
      <c r="AB143" s="12"/>
      <c r="AC143" s="12"/>
      <c r="AD143" s="12"/>
      <c r="AE143" s="12"/>
      <c r="AR143" s="103" t="s">
        <v>98</v>
      </c>
      <c r="AT143" s="103" t="s">
        <v>265</v>
      </c>
      <c r="AU143" s="103" t="s">
        <v>80</v>
      </c>
      <c r="AY143" s="5" t="s">
        <v>176</v>
      </c>
      <c r="BE143" s="104">
        <f t="shared" si="4"/>
        <v>0</v>
      </c>
      <c r="BF143" s="104">
        <f t="shared" si="5"/>
        <v>0</v>
      </c>
      <c r="BG143" s="104">
        <f t="shared" si="6"/>
        <v>0</v>
      </c>
      <c r="BH143" s="104">
        <f t="shared" si="7"/>
        <v>0</v>
      </c>
      <c r="BI143" s="104">
        <f t="shared" si="8"/>
        <v>0</v>
      </c>
      <c r="BJ143" s="5" t="s">
        <v>76</v>
      </c>
      <c r="BK143" s="104">
        <f t="shared" si="9"/>
        <v>0</v>
      </c>
      <c r="BL143" s="5" t="s">
        <v>86</v>
      </c>
      <c r="BM143" s="103" t="s">
        <v>260</v>
      </c>
    </row>
    <row r="144" spans="1:65" s="15" customFormat="1" ht="16.5" customHeight="1">
      <c r="A144" s="12"/>
      <c r="B144" s="13"/>
      <c r="C144" s="190" t="s">
        <v>211</v>
      </c>
      <c r="D144" s="190" t="s">
        <v>265</v>
      </c>
      <c r="E144" s="191" t="s">
        <v>2487</v>
      </c>
      <c r="F144" s="192" t="s">
        <v>2488</v>
      </c>
      <c r="G144" s="193" t="s">
        <v>259</v>
      </c>
      <c r="H144" s="194">
        <v>1</v>
      </c>
      <c r="I144" s="2">
        <v>0</v>
      </c>
      <c r="J144" s="195">
        <f t="shared" si="0"/>
        <v>0</v>
      </c>
      <c r="K144" s="192" t="s">
        <v>182</v>
      </c>
      <c r="L144" s="196"/>
      <c r="M144" s="197" t="s">
        <v>1</v>
      </c>
      <c r="N144" s="198" t="s">
        <v>37</v>
      </c>
      <c r="O144" s="100"/>
      <c r="P144" s="101">
        <f t="shared" si="1"/>
        <v>0</v>
      </c>
      <c r="Q144" s="101">
        <v>0</v>
      </c>
      <c r="R144" s="101">
        <f t="shared" si="2"/>
        <v>0</v>
      </c>
      <c r="S144" s="101">
        <v>0</v>
      </c>
      <c r="T144" s="102">
        <f t="shared" si="3"/>
        <v>0</v>
      </c>
      <c r="U144" s="12"/>
      <c r="V144" s="12"/>
      <c r="W144" s="12"/>
      <c r="X144" s="12"/>
      <c r="Y144" s="12"/>
      <c r="Z144" s="12"/>
      <c r="AA144" s="12"/>
      <c r="AB144" s="12"/>
      <c r="AC144" s="12"/>
      <c r="AD144" s="12"/>
      <c r="AE144" s="12"/>
      <c r="AR144" s="103" t="s">
        <v>98</v>
      </c>
      <c r="AT144" s="103" t="s">
        <v>265</v>
      </c>
      <c r="AU144" s="103" t="s">
        <v>80</v>
      </c>
      <c r="AY144" s="5" t="s">
        <v>176</v>
      </c>
      <c r="BE144" s="104">
        <f t="shared" si="4"/>
        <v>0</v>
      </c>
      <c r="BF144" s="104">
        <f t="shared" si="5"/>
        <v>0</v>
      </c>
      <c r="BG144" s="104">
        <f t="shared" si="6"/>
        <v>0</v>
      </c>
      <c r="BH144" s="104">
        <f t="shared" si="7"/>
        <v>0</v>
      </c>
      <c r="BI144" s="104">
        <f t="shared" si="8"/>
        <v>0</v>
      </c>
      <c r="BJ144" s="5" t="s">
        <v>76</v>
      </c>
      <c r="BK144" s="104">
        <f t="shared" si="9"/>
        <v>0</v>
      </c>
      <c r="BL144" s="5" t="s">
        <v>86</v>
      </c>
      <c r="BM144" s="103" t="s">
        <v>268</v>
      </c>
    </row>
    <row r="145" spans="1:65" s="15" customFormat="1" ht="24.2" customHeight="1">
      <c r="A145" s="12"/>
      <c r="B145" s="13"/>
      <c r="C145" s="190" t="s">
        <v>264</v>
      </c>
      <c r="D145" s="190" t="s">
        <v>265</v>
      </c>
      <c r="E145" s="191" t="s">
        <v>2489</v>
      </c>
      <c r="F145" s="192" t="s">
        <v>2490</v>
      </c>
      <c r="G145" s="193" t="s">
        <v>259</v>
      </c>
      <c r="H145" s="194">
        <v>1</v>
      </c>
      <c r="I145" s="2">
        <v>0</v>
      </c>
      <c r="J145" s="195">
        <f t="shared" si="0"/>
        <v>0</v>
      </c>
      <c r="K145" s="192" t="s">
        <v>182</v>
      </c>
      <c r="L145" s="196"/>
      <c r="M145" s="197" t="s">
        <v>1</v>
      </c>
      <c r="N145" s="198" t="s">
        <v>37</v>
      </c>
      <c r="O145" s="100"/>
      <c r="P145" s="101">
        <f t="shared" si="1"/>
        <v>0</v>
      </c>
      <c r="Q145" s="101">
        <v>0</v>
      </c>
      <c r="R145" s="101">
        <f t="shared" si="2"/>
        <v>0</v>
      </c>
      <c r="S145" s="101">
        <v>0</v>
      </c>
      <c r="T145" s="102">
        <f t="shared" si="3"/>
        <v>0</v>
      </c>
      <c r="U145" s="12"/>
      <c r="V145" s="12"/>
      <c r="W145" s="12"/>
      <c r="X145" s="12"/>
      <c r="Y145" s="12"/>
      <c r="Z145" s="12"/>
      <c r="AA145" s="12"/>
      <c r="AB145" s="12"/>
      <c r="AC145" s="12"/>
      <c r="AD145" s="12"/>
      <c r="AE145" s="12"/>
      <c r="AR145" s="103" t="s">
        <v>98</v>
      </c>
      <c r="AT145" s="103" t="s">
        <v>265</v>
      </c>
      <c r="AU145" s="103" t="s">
        <v>80</v>
      </c>
      <c r="AY145" s="5" t="s">
        <v>176</v>
      </c>
      <c r="BE145" s="104">
        <f t="shared" si="4"/>
        <v>0</v>
      </c>
      <c r="BF145" s="104">
        <f t="shared" si="5"/>
        <v>0</v>
      </c>
      <c r="BG145" s="104">
        <f t="shared" si="6"/>
        <v>0</v>
      </c>
      <c r="BH145" s="104">
        <f t="shared" si="7"/>
        <v>0</v>
      </c>
      <c r="BI145" s="104">
        <f t="shared" si="8"/>
        <v>0</v>
      </c>
      <c r="BJ145" s="5" t="s">
        <v>76</v>
      </c>
      <c r="BK145" s="104">
        <f t="shared" si="9"/>
        <v>0</v>
      </c>
      <c r="BL145" s="5" t="s">
        <v>86</v>
      </c>
      <c r="BM145" s="103" t="s">
        <v>272</v>
      </c>
    </row>
    <row r="146" spans="1:65" s="15" customFormat="1" ht="24.2" customHeight="1">
      <c r="A146" s="12"/>
      <c r="B146" s="13"/>
      <c r="C146" s="190" t="s">
        <v>222</v>
      </c>
      <c r="D146" s="190" t="s">
        <v>265</v>
      </c>
      <c r="E146" s="191" t="s">
        <v>2491</v>
      </c>
      <c r="F146" s="192" t="s">
        <v>2492</v>
      </c>
      <c r="G146" s="193" t="s">
        <v>259</v>
      </c>
      <c r="H146" s="194">
        <v>2</v>
      </c>
      <c r="I146" s="2">
        <v>0</v>
      </c>
      <c r="J146" s="195">
        <f t="shared" si="0"/>
        <v>0</v>
      </c>
      <c r="K146" s="192" t="s">
        <v>182</v>
      </c>
      <c r="L146" s="196"/>
      <c r="M146" s="197" t="s">
        <v>1</v>
      </c>
      <c r="N146" s="198" t="s">
        <v>37</v>
      </c>
      <c r="O146" s="100"/>
      <c r="P146" s="101">
        <f t="shared" si="1"/>
        <v>0</v>
      </c>
      <c r="Q146" s="101">
        <v>0</v>
      </c>
      <c r="R146" s="101">
        <f t="shared" si="2"/>
        <v>0</v>
      </c>
      <c r="S146" s="101">
        <v>0</v>
      </c>
      <c r="T146" s="102">
        <f t="shared" si="3"/>
        <v>0</v>
      </c>
      <c r="U146" s="12"/>
      <c r="V146" s="12"/>
      <c r="W146" s="12"/>
      <c r="X146" s="12"/>
      <c r="Y146" s="12"/>
      <c r="Z146" s="12"/>
      <c r="AA146" s="12"/>
      <c r="AB146" s="12"/>
      <c r="AC146" s="12"/>
      <c r="AD146" s="12"/>
      <c r="AE146" s="12"/>
      <c r="AR146" s="103" t="s">
        <v>98</v>
      </c>
      <c r="AT146" s="103" t="s">
        <v>265</v>
      </c>
      <c r="AU146" s="103" t="s">
        <v>80</v>
      </c>
      <c r="AY146" s="5" t="s">
        <v>176</v>
      </c>
      <c r="BE146" s="104">
        <f t="shared" si="4"/>
        <v>0</v>
      </c>
      <c r="BF146" s="104">
        <f t="shared" si="5"/>
        <v>0</v>
      </c>
      <c r="BG146" s="104">
        <f t="shared" si="6"/>
        <v>0</v>
      </c>
      <c r="BH146" s="104">
        <f t="shared" si="7"/>
        <v>0</v>
      </c>
      <c r="BI146" s="104">
        <f t="shared" si="8"/>
        <v>0</v>
      </c>
      <c r="BJ146" s="5" t="s">
        <v>76</v>
      </c>
      <c r="BK146" s="104">
        <f t="shared" si="9"/>
        <v>0</v>
      </c>
      <c r="BL146" s="5" t="s">
        <v>86</v>
      </c>
      <c r="BM146" s="103" t="s">
        <v>278</v>
      </c>
    </row>
    <row r="147" spans="1:65" s="15" customFormat="1" ht="24.2" customHeight="1">
      <c r="A147" s="12"/>
      <c r="B147" s="13"/>
      <c r="C147" s="190" t="s">
        <v>8</v>
      </c>
      <c r="D147" s="190" t="s">
        <v>265</v>
      </c>
      <c r="E147" s="191" t="s">
        <v>2493</v>
      </c>
      <c r="F147" s="192" t="s">
        <v>2494</v>
      </c>
      <c r="G147" s="193" t="s">
        <v>259</v>
      </c>
      <c r="H147" s="194">
        <v>4</v>
      </c>
      <c r="I147" s="2">
        <v>0</v>
      </c>
      <c r="J147" s="195">
        <f t="shared" si="0"/>
        <v>0</v>
      </c>
      <c r="K147" s="192" t="s">
        <v>182</v>
      </c>
      <c r="L147" s="196"/>
      <c r="M147" s="197" t="s">
        <v>1</v>
      </c>
      <c r="N147" s="198" t="s">
        <v>37</v>
      </c>
      <c r="O147" s="100"/>
      <c r="P147" s="101">
        <f t="shared" si="1"/>
        <v>0</v>
      </c>
      <c r="Q147" s="101">
        <v>0</v>
      </c>
      <c r="R147" s="101">
        <f t="shared" si="2"/>
        <v>0</v>
      </c>
      <c r="S147" s="101">
        <v>0</v>
      </c>
      <c r="T147" s="102">
        <f t="shared" si="3"/>
        <v>0</v>
      </c>
      <c r="U147" s="12"/>
      <c r="V147" s="12"/>
      <c r="W147" s="12"/>
      <c r="X147" s="12"/>
      <c r="Y147" s="12"/>
      <c r="Z147" s="12"/>
      <c r="AA147" s="12"/>
      <c r="AB147" s="12"/>
      <c r="AC147" s="12"/>
      <c r="AD147" s="12"/>
      <c r="AE147" s="12"/>
      <c r="AR147" s="103" t="s">
        <v>98</v>
      </c>
      <c r="AT147" s="103" t="s">
        <v>265</v>
      </c>
      <c r="AU147" s="103" t="s">
        <v>80</v>
      </c>
      <c r="AY147" s="5" t="s">
        <v>176</v>
      </c>
      <c r="BE147" s="104">
        <f t="shared" si="4"/>
        <v>0</v>
      </c>
      <c r="BF147" s="104">
        <f t="shared" si="5"/>
        <v>0</v>
      </c>
      <c r="BG147" s="104">
        <f t="shared" si="6"/>
        <v>0</v>
      </c>
      <c r="BH147" s="104">
        <f t="shared" si="7"/>
        <v>0</v>
      </c>
      <c r="BI147" s="104">
        <f t="shared" si="8"/>
        <v>0</v>
      </c>
      <c r="BJ147" s="5" t="s">
        <v>76</v>
      </c>
      <c r="BK147" s="104">
        <f t="shared" si="9"/>
        <v>0</v>
      </c>
      <c r="BL147" s="5" t="s">
        <v>86</v>
      </c>
      <c r="BM147" s="103" t="s">
        <v>284</v>
      </c>
    </row>
    <row r="148" spans="1:65" s="15" customFormat="1" ht="24.2" customHeight="1">
      <c r="A148" s="12"/>
      <c r="B148" s="13"/>
      <c r="C148" s="190" t="s">
        <v>230</v>
      </c>
      <c r="D148" s="190" t="s">
        <v>265</v>
      </c>
      <c r="E148" s="191" t="s">
        <v>2495</v>
      </c>
      <c r="F148" s="192" t="s">
        <v>2496</v>
      </c>
      <c r="G148" s="193" t="s">
        <v>259</v>
      </c>
      <c r="H148" s="194">
        <v>2</v>
      </c>
      <c r="I148" s="2">
        <v>0</v>
      </c>
      <c r="J148" s="195">
        <f t="shared" si="0"/>
        <v>0</v>
      </c>
      <c r="K148" s="192" t="s">
        <v>182</v>
      </c>
      <c r="L148" s="196"/>
      <c r="M148" s="197" t="s">
        <v>1</v>
      </c>
      <c r="N148" s="198" t="s">
        <v>37</v>
      </c>
      <c r="O148" s="100"/>
      <c r="P148" s="101">
        <f t="shared" si="1"/>
        <v>0</v>
      </c>
      <c r="Q148" s="101">
        <v>0</v>
      </c>
      <c r="R148" s="101">
        <f t="shared" si="2"/>
        <v>0</v>
      </c>
      <c r="S148" s="101">
        <v>0</v>
      </c>
      <c r="T148" s="102">
        <f t="shared" si="3"/>
        <v>0</v>
      </c>
      <c r="U148" s="12"/>
      <c r="V148" s="12"/>
      <c r="W148" s="12"/>
      <c r="X148" s="12"/>
      <c r="Y148" s="12"/>
      <c r="Z148" s="12"/>
      <c r="AA148" s="12"/>
      <c r="AB148" s="12"/>
      <c r="AC148" s="12"/>
      <c r="AD148" s="12"/>
      <c r="AE148" s="12"/>
      <c r="AR148" s="103" t="s">
        <v>98</v>
      </c>
      <c r="AT148" s="103" t="s">
        <v>265</v>
      </c>
      <c r="AU148" s="103" t="s">
        <v>80</v>
      </c>
      <c r="AY148" s="5" t="s">
        <v>176</v>
      </c>
      <c r="BE148" s="104">
        <f t="shared" si="4"/>
        <v>0</v>
      </c>
      <c r="BF148" s="104">
        <f t="shared" si="5"/>
        <v>0</v>
      </c>
      <c r="BG148" s="104">
        <f t="shared" si="6"/>
        <v>0</v>
      </c>
      <c r="BH148" s="104">
        <f t="shared" si="7"/>
        <v>0</v>
      </c>
      <c r="BI148" s="104">
        <f t="shared" si="8"/>
        <v>0</v>
      </c>
      <c r="BJ148" s="5" t="s">
        <v>76</v>
      </c>
      <c r="BK148" s="104">
        <f t="shared" si="9"/>
        <v>0</v>
      </c>
      <c r="BL148" s="5" t="s">
        <v>86</v>
      </c>
      <c r="BM148" s="103" t="s">
        <v>304</v>
      </c>
    </row>
    <row r="149" spans="1:65" s="15" customFormat="1" ht="24.2" customHeight="1">
      <c r="A149" s="12"/>
      <c r="B149" s="13"/>
      <c r="C149" s="190" t="s">
        <v>307</v>
      </c>
      <c r="D149" s="190" t="s">
        <v>265</v>
      </c>
      <c r="E149" s="191" t="s">
        <v>2497</v>
      </c>
      <c r="F149" s="192" t="s">
        <v>2498</v>
      </c>
      <c r="G149" s="193" t="s">
        <v>259</v>
      </c>
      <c r="H149" s="194">
        <v>14</v>
      </c>
      <c r="I149" s="2">
        <v>0</v>
      </c>
      <c r="J149" s="195">
        <f t="shared" si="0"/>
        <v>0</v>
      </c>
      <c r="K149" s="192" t="s">
        <v>182</v>
      </c>
      <c r="L149" s="196"/>
      <c r="M149" s="197" t="s">
        <v>1</v>
      </c>
      <c r="N149" s="198" t="s">
        <v>37</v>
      </c>
      <c r="O149" s="100"/>
      <c r="P149" s="101">
        <f t="shared" si="1"/>
        <v>0</v>
      </c>
      <c r="Q149" s="101">
        <v>0</v>
      </c>
      <c r="R149" s="101">
        <f t="shared" si="2"/>
        <v>0</v>
      </c>
      <c r="S149" s="101">
        <v>0</v>
      </c>
      <c r="T149" s="102">
        <f t="shared" si="3"/>
        <v>0</v>
      </c>
      <c r="U149" s="12"/>
      <c r="V149" s="12"/>
      <c r="W149" s="12"/>
      <c r="X149" s="12"/>
      <c r="Y149" s="12"/>
      <c r="Z149" s="12"/>
      <c r="AA149" s="12"/>
      <c r="AB149" s="12"/>
      <c r="AC149" s="12"/>
      <c r="AD149" s="12"/>
      <c r="AE149" s="12"/>
      <c r="AR149" s="103" t="s">
        <v>98</v>
      </c>
      <c r="AT149" s="103" t="s">
        <v>265</v>
      </c>
      <c r="AU149" s="103" t="s">
        <v>80</v>
      </c>
      <c r="AY149" s="5" t="s">
        <v>176</v>
      </c>
      <c r="BE149" s="104">
        <f t="shared" si="4"/>
        <v>0</v>
      </c>
      <c r="BF149" s="104">
        <f t="shared" si="5"/>
        <v>0</v>
      </c>
      <c r="BG149" s="104">
        <f t="shared" si="6"/>
        <v>0</v>
      </c>
      <c r="BH149" s="104">
        <f t="shared" si="7"/>
        <v>0</v>
      </c>
      <c r="BI149" s="104">
        <f t="shared" si="8"/>
        <v>0</v>
      </c>
      <c r="BJ149" s="5" t="s">
        <v>76</v>
      </c>
      <c r="BK149" s="104">
        <f t="shared" si="9"/>
        <v>0</v>
      </c>
      <c r="BL149" s="5" t="s">
        <v>86</v>
      </c>
      <c r="BM149" s="103" t="s">
        <v>310</v>
      </c>
    </row>
    <row r="150" spans="1:65" s="15" customFormat="1" ht="24.2" customHeight="1">
      <c r="A150" s="12"/>
      <c r="B150" s="13"/>
      <c r="C150" s="190" t="s">
        <v>245</v>
      </c>
      <c r="D150" s="190" t="s">
        <v>265</v>
      </c>
      <c r="E150" s="191" t="s">
        <v>2499</v>
      </c>
      <c r="F150" s="192" t="s">
        <v>2500</v>
      </c>
      <c r="G150" s="193" t="s">
        <v>259</v>
      </c>
      <c r="H150" s="194">
        <v>2</v>
      </c>
      <c r="I150" s="2">
        <v>0</v>
      </c>
      <c r="J150" s="195">
        <f t="shared" si="0"/>
        <v>0</v>
      </c>
      <c r="K150" s="192" t="s">
        <v>182</v>
      </c>
      <c r="L150" s="196"/>
      <c r="M150" s="197" t="s">
        <v>1</v>
      </c>
      <c r="N150" s="198" t="s">
        <v>37</v>
      </c>
      <c r="O150" s="100"/>
      <c r="P150" s="101">
        <f t="shared" si="1"/>
        <v>0</v>
      </c>
      <c r="Q150" s="101">
        <v>0</v>
      </c>
      <c r="R150" s="101">
        <f t="shared" si="2"/>
        <v>0</v>
      </c>
      <c r="S150" s="101">
        <v>0</v>
      </c>
      <c r="T150" s="102">
        <f t="shared" si="3"/>
        <v>0</v>
      </c>
      <c r="U150" s="12"/>
      <c r="V150" s="12"/>
      <c r="W150" s="12"/>
      <c r="X150" s="12"/>
      <c r="Y150" s="12"/>
      <c r="Z150" s="12"/>
      <c r="AA150" s="12"/>
      <c r="AB150" s="12"/>
      <c r="AC150" s="12"/>
      <c r="AD150" s="12"/>
      <c r="AE150" s="12"/>
      <c r="AR150" s="103" t="s">
        <v>98</v>
      </c>
      <c r="AT150" s="103" t="s">
        <v>265</v>
      </c>
      <c r="AU150" s="103" t="s">
        <v>80</v>
      </c>
      <c r="AY150" s="5" t="s">
        <v>176</v>
      </c>
      <c r="BE150" s="104">
        <f t="shared" si="4"/>
        <v>0</v>
      </c>
      <c r="BF150" s="104">
        <f t="shared" si="5"/>
        <v>0</v>
      </c>
      <c r="BG150" s="104">
        <f t="shared" si="6"/>
        <v>0</v>
      </c>
      <c r="BH150" s="104">
        <f t="shared" si="7"/>
        <v>0</v>
      </c>
      <c r="BI150" s="104">
        <f t="shared" si="8"/>
        <v>0</v>
      </c>
      <c r="BJ150" s="5" t="s">
        <v>76</v>
      </c>
      <c r="BK150" s="104">
        <f t="shared" si="9"/>
        <v>0</v>
      </c>
      <c r="BL150" s="5" t="s">
        <v>86</v>
      </c>
      <c r="BM150" s="103" t="s">
        <v>329</v>
      </c>
    </row>
    <row r="151" spans="1:65" s="15" customFormat="1" ht="24.2" customHeight="1">
      <c r="A151" s="12"/>
      <c r="B151" s="13"/>
      <c r="C151" s="190" t="s">
        <v>331</v>
      </c>
      <c r="D151" s="190" t="s">
        <v>265</v>
      </c>
      <c r="E151" s="191" t="s">
        <v>2501</v>
      </c>
      <c r="F151" s="192" t="s">
        <v>2502</v>
      </c>
      <c r="G151" s="193" t="s">
        <v>259</v>
      </c>
      <c r="H151" s="194">
        <v>2</v>
      </c>
      <c r="I151" s="2">
        <v>0</v>
      </c>
      <c r="J151" s="195">
        <f t="shared" si="0"/>
        <v>0</v>
      </c>
      <c r="K151" s="192" t="s">
        <v>1898</v>
      </c>
      <c r="L151" s="196"/>
      <c r="M151" s="197" t="s">
        <v>1</v>
      </c>
      <c r="N151" s="198" t="s">
        <v>37</v>
      </c>
      <c r="O151" s="100"/>
      <c r="P151" s="101">
        <f t="shared" si="1"/>
        <v>0</v>
      </c>
      <c r="Q151" s="101">
        <v>0</v>
      </c>
      <c r="R151" s="101">
        <f t="shared" si="2"/>
        <v>0</v>
      </c>
      <c r="S151" s="101">
        <v>0</v>
      </c>
      <c r="T151" s="102">
        <f t="shared" si="3"/>
        <v>0</v>
      </c>
      <c r="U151" s="12"/>
      <c r="V151" s="12"/>
      <c r="W151" s="12"/>
      <c r="X151" s="12"/>
      <c r="Y151" s="12"/>
      <c r="Z151" s="12"/>
      <c r="AA151" s="12"/>
      <c r="AB151" s="12"/>
      <c r="AC151" s="12"/>
      <c r="AD151" s="12"/>
      <c r="AE151" s="12"/>
      <c r="AR151" s="103" t="s">
        <v>98</v>
      </c>
      <c r="AT151" s="103" t="s">
        <v>265</v>
      </c>
      <c r="AU151" s="103" t="s">
        <v>80</v>
      </c>
      <c r="AY151" s="5" t="s">
        <v>176</v>
      </c>
      <c r="BE151" s="104">
        <f t="shared" si="4"/>
        <v>0</v>
      </c>
      <c r="BF151" s="104">
        <f t="shared" si="5"/>
        <v>0</v>
      </c>
      <c r="BG151" s="104">
        <f t="shared" si="6"/>
        <v>0</v>
      </c>
      <c r="BH151" s="104">
        <f t="shared" si="7"/>
        <v>0</v>
      </c>
      <c r="BI151" s="104">
        <f t="shared" si="8"/>
        <v>0</v>
      </c>
      <c r="BJ151" s="5" t="s">
        <v>76</v>
      </c>
      <c r="BK151" s="104">
        <f t="shared" si="9"/>
        <v>0</v>
      </c>
      <c r="BL151" s="5" t="s">
        <v>86</v>
      </c>
      <c r="BM151" s="103" t="s">
        <v>334</v>
      </c>
    </row>
    <row r="152" spans="1:65" s="15" customFormat="1" ht="24.2" customHeight="1">
      <c r="A152" s="12"/>
      <c r="B152" s="13"/>
      <c r="C152" s="190" t="s">
        <v>252</v>
      </c>
      <c r="D152" s="190" t="s">
        <v>265</v>
      </c>
      <c r="E152" s="191" t="s">
        <v>2503</v>
      </c>
      <c r="F152" s="192" t="s">
        <v>2504</v>
      </c>
      <c r="G152" s="193" t="s">
        <v>328</v>
      </c>
      <c r="H152" s="194">
        <v>235</v>
      </c>
      <c r="I152" s="2">
        <v>0</v>
      </c>
      <c r="J152" s="195">
        <f t="shared" si="0"/>
        <v>0</v>
      </c>
      <c r="K152" s="192" t="s">
        <v>182</v>
      </c>
      <c r="L152" s="196"/>
      <c r="M152" s="197" t="s">
        <v>1</v>
      </c>
      <c r="N152" s="198" t="s">
        <v>37</v>
      </c>
      <c r="O152" s="100"/>
      <c r="P152" s="101">
        <f t="shared" si="1"/>
        <v>0</v>
      </c>
      <c r="Q152" s="101">
        <v>0</v>
      </c>
      <c r="R152" s="101">
        <f t="shared" si="2"/>
        <v>0</v>
      </c>
      <c r="S152" s="101">
        <v>0</v>
      </c>
      <c r="T152" s="102">
        <f t="shared" si="3"/>
        <v>0</v>
      </c>
      <c r="U152" s="12"/>
      <c r="V152" s="12"/>
      <c r="W152" s="12"/>
      <c r="X152" s="12"/>
      <c r="Y152" s="12"/>
      <c r="Z152" s="12"/>
      <c r="AA152" s="12"/>
      <c r="AB152" s="12"/>
      <c r="AC152" s="12"/>
      <c r="AD152" s="12"/>
      <c r="AE152" s="12"/>
      <c r="AR152" s="103" t="s">
        <v>98</v>
      </c>
      <c r="AT152" s="103" t="s">
        <v>265</v>
      </c>
      <c r="AU152" s="103" t="s">
        <v>80</v>
      </c>
      <c r="AY152" s="5" t="s">
        <v>176</v>
      </c>
      <c r="BE152" s="104">
        <f t="shared" si="4"/>
        <v>0</v>
      </c>
      <c r="BF152" s="104">
        <f t="shared" si="5"/>
        <v>0</v>
      </c>
      <c r="BG152" s="104">
        <f t="shared" si="6"/>
        <v>0</v>
      </c>
      <c r="BH152" s="104">
        <f t="shared" si="7"/>
        <v>0</v>
      </c>
      <c r="BI152" s="104">
        <f t="shared" si="8"/>
        <v>0</v>
      </c>
      <c r="BJ152" s="5" t="s">
        <v>76</v>
      </c>
      <c r="BK152" s="104">
        <f t="shared" si="9"/>
        <v>0</v>
      </c>
      <c r="BL152" s="5" t="s">
        <v>86</v>
      </c>
      <c r="BM152" s="103" t="s">
        <v>337</v>
      </c>
    </row>
    <row r="153" spans="1:65" s="15" customFormat="1" ht="37.7" customHeight="1">
      <c r="A153" s="12"/>
      <c r="B153" s="13"/>
      <c r="C153" s="190" t="s">
        <v>7</v>
      </c>
      <c r="D153" s="190" t="s">
        <v>265</v>
      </c>
      <c r="E153" s="191" t="s">
        <v>2505</v>
      </c>
      <c r="F153" s="192" t="s">
        <v>2506</v>
      </c>
      <c r="G153" s="193" t="s">
        <v>328</v>
      </c>
      <c r="H153" s="194">
        <v>45</v>
      </c>
      <c r="I153" s="2">
        <v>0</v>
      </c>
      <c r="J153" s="195">
        <f t="shared" si="0"/>
        <v>0</v>
      </c>
      <c r="K153" s="192" t="s">
        <v>182</v>
      </c>
      <c r="L153" s="196"/>
      <c r="M153" s="197" t="s">
        <v>1</v>
      </c>
      <c r="N153" s="198" t="s">
        <v>37</v>
      </c>
      <c r="O153" s="100"/>
      <c r="P153" s="101">
        <f t="shared" si="1"/>
        <v>0</v>
      </c>
      <c r="Q153" s="101">
        <v>0</v>
      </c>
      <c r="R153" s="101">
        <f t="shared" si="2"/>
        <v>0</v>
      </c>
      <c r="S153" s="101">
        <v>0</v>
      </c>
      <c r="T153" s="102">
        <f t="shared" si="3"/>
        <v>0</v>
      </c>
      <c r="U153" s="12"/>
      <c r="V153" s="12"/>
      <c r="W153" s="12"/>
      <c r="X153" s="12"/>
      <c r="Y153" s="12"/>
      <c r="Z153" s="12"/>
      <c r="AA153" s="12"/>
      <c r="AB153" s="12"/>
      <c r="AC153" s="12"/>
      <c r="AD153" s="12"/>
      <c r="AE153" s="12"/>
      <c r="AR153" s="103" t="s">
        <v>98</v>
      </c>
      <c r="AT153" s="103" t="s">
        <v>265</v>
      </c>
      <c r="AU153" s="103" t="s">
        <v>80</v>
      </c>
      <c r="AY153" s="5" t="s">
        <v>176</v>
      </c>
      <c r="BE153" s="104">
        <f t="shared" si="4"/>
        <v>0</v>
      </c>
      <c r="BF153" s="104">
        <f t="shared" si="5"/>
        <v>0</v>
      </c>
      <c r="BG153" s="104">
        <f t="shared" si="6"/>
        <v>0</v>
      </c>
      <c r="BH153" s="104">
        <f t="shared" si="7"/>
        <v>0</v>
      </c>
      <c r="BI153" s="104">
        <f t="shared" si="8"/>
        <v>0</v>
      </c>
      <c r="BJ153" s="5" t="s">
        <v>76</v>
      </c>
      <c r="BK153" s="104">
        <f t="shared" si="9"/>
        <v>0</v>
      </c>
      <c r="BL153" s="5" t="s">
        <v>86</v>
      </c>
      <c r="BM153" s="103" t="s">
        <v>343</v>
      </c>
    </row>
    <row r="154" spans="1:65" s="15" customFormat="1" ht="24.2" customHeight="1">
      <c r="A154" s="12"/>
      <c r="B154" s="13"/>
      <c r="C154" s="190" t="s">
        <v>260</v>
      </c>
      <c r="D154" s="190" t="s">
        <v>265</v>
      </c>
      <c r="E154" s="191" t="s">
        <v>2507</v>
      </c>
      <c r="F154" s="192" t="s">
        <v>2508</v>
      </c>
      <c r="G154" s="193" t="s">
        <v>328</v>
      </c>
      <c r="H154" s="194">
        <v>297</v>
      </c>
      <c r="I154" s="2">
        <v>0</v>
      </c>
      <c r="J154" s="195">
        <f t="shared" si="0"/>
        <v>0</v>
      </c>
      <c r="K154" s="192" t="s">
        <v>182</v>
      </c>
      <c r="L154" s="196"/>
      <c r="M154" s="197" t="s">
        <v>1</v>
      </c>
      <c r="N154" s="198" t="s">
        <v>37</v>
      </c>
      <c r="O154" s="100"/>
      <c r="P154" s="101">
        <f t="shared" si="1"/>
        <v>0</v>
      </c>
      <c r="Q154" s="101">
        <v>0</v>
      </c>
      <c r="R154" s="101">
        <f t="shared" si="2"/>
        <v>0</v>
      </c>
      <c r="S154" s="101">
        <v>0</v>
      </c>
      <c r="T154" s="102">
        <f t="shared" si="3"/>
        <v>0</v>
      </c>
      <c r="U154" s="12"/>
      <c r="V154" s="12"/>
      <c r="W154" s="12"/>
      <c r="X154" s="12"/>
      <c r="Y154" s="12"/>
      <c r="Z154" s="12"/>
      <c r="AA154" s="12"/>
      <c r="AB154" s="12"/>
      <c r="AC154" s="12"/>
      <c r="AD154" s="12"/>
      <c r="AE154" s="12"/>
      <c r="AR154" s="103" t="s">
        <v>98</v>
      </c>
      <c r="AT154" s="103" t="s">
        <v>265</v>
      </c>
      <c r="AU154" s="103" t="s">
        <v>80</v>
      </c>
      <c r="AY154" s="5" t="s">
        <v>176</v>
      </c>
      <c r="BE154" s="104">
        <f t="shared" si="4"/>
        <v>0</v>
      </c>
      <c r="BF154" s="104">
        <f t="shared" si="5"/>
        <v>0</v>
      </c>
      <c r="BG154" s="104">
        <f t="shared" si="6"/>
        <v>0</v>
      </c>
      <c r="BH154" s="104">
        <f t="shared" si="7"/>
        <v>0</v>
      </c>
      <c r="BI154" s="104">
        <f t="shared" si="8"/>
        <v>0</v>
      </c>
      <c r="BJ154" s="5" t="s">
        <v>76</v>
      </c>
      <c r="BK154" s="104">
        <f t="shared" si="9"/>
        <v>0</v>
      </c>
      <c r="BL154" s="5" t="s">
        <v>86</v>
      </c>
      <c r="BM154" s="103" t="s">
        <v>349</v>
      </c>
    </row>
    <row r="155" spans="1:65" s="15" customFormat="1" ht="16.5" customHeight="1">
      <c r="A155" s="12"/>
      <c r="B155" s="13"/>
      <c r="C155" s="190" t="s">
        <v>351</v>
      </c>
      <c r="D155" s="190" t="s">
        <v>265</v>
      </c>
      <c r="E155" s="191" t="s">
        <v>2509</v>
      </c>
      <c r="F155" s="192" t="s">
        <v>2510</v>
      </c>
      <c r="G155" s="193" t="s">
        <v>328</v>
      </c>
      <c r="H155" s="194">
        <v>100</v>
      </c>
      <c r="I155" s="2">
        <v>0</v>
      </c>
      <c r="J155" s="195">
        <f t="shared" si="0"/>
        <v>0</v>
      </c>
      <c r="K155" s="192" t="s">
        <v>182</v>
      </c>
      <c r="L155" s="196"/>
      <c r="M155" s="197" t="s">
        <v>1</v>
      </c>
      <c r="N155" s="198" t="s">
        <v>37</v>
      </c>
      <c r="O155" s="100"/>
      <c r="P155" s="101">
        <f t="shared" si="1"/>
        <v>0</v>
      </c>
      <c r="Q155" s="101">
        <v>0</v>
      </c>
      <c r="R155" s="101">
        <f t="shared" si="2"/>
        <v>0</v>
      </c>
      <c r="S155" s="101">
        <v>0</v>
      </c>
      <c r="T155" s="102">
        <f t="shared" si="3"/>
        <v>0</v>
      </c>
      <c r="U155" s="12"/>
      <c r="V155" s="12"/>
      <c r="W155" s="12"/>
      <c r="X155" s="12"/>
      <c r="Y155" s="12"/>
      <c r="Z155" s="12"/>
      <c r="AA155" s="12"/>
      <c r="AB155" s="12"/>
      <c r="AC155" s="12"/>
      <c r="AD155" s="12"/>
      <c r="AE155" s="12"/>
      <c r="AR155" s="103" t="s">
        <v>98</v>
      </c>
      <c r="AT155" s="103" t="s">
        <v>265</v>
      </c>
      <c r="AU155" s="103" t="s">
        <v>80</v>
      </c>
      <c r="AY155" s="5" t="s">
        <v>176</v>
      </c>
      <c r="BE155" s="104">
        <f t="shared" si="4"/>
        <v>0</v>
      </c>
      <c r="BF155" s="104">
        <f t="shared" si="5"/>
        <v>0</v>
      </c>
      <c r="BG155" s="104">
        <f t="shared" si="6"/>
        <v>0</v>
      </c>
      <c r="BH155" s="104">
        <f t="shared" si="7"/>
        <v>0</v>
      </c>
      <c r="BI155" s="104">
        <f t="shared" si="8"/>
        <v>0</v>
      </c>
      <c r="BJ155" s="5" t="s">
        <v>76</v>
      </c>
      <c r="BK155" s="104">
        <f t="shared" si="9"/>
        <v>0</v>
      </c>
      <c r="BL155" s="5" t="s">
        <v>86</v>
      </c>
      <c r="BM155" s="103" t="s">
        <v>354</v>
      </c>
    </row>
    <row r="156" spans="1:65" s="15" customFormat="1" ht="24.2" customHeight="1">
      <c r="A156" s="12"/>
      <c r="B156" s="13"/>
      <c r="C156" s="190" t="s">
        <v>268</v>
      </c>
      <c r="D156" s="190" t="s">
        <v>265</v>
      </c>
      <c r="E156" s="191" t="s">
        <v>2511</v>
      </c>
      <c r="F156" s="192" t="s">
        <v>2512</v>
      </c>
      <c r="G156" s="193" t="s">
        <v>328</v>
      </c>
      <c r="H156" s="194">
        <v>22</v>
      </c>
      <c r="I156" s="2">
        <v>0</v>
      </c>
      <c r="J156" s="195">
        <f t="shared" si="0"/>
        <v>0</v>
      </c>
      <c r="K156" s="192" t="s">
        <v>182</v>
      </c>
      <c r="L156" s="196"/>
      <c r="M156" s="197" t="s">
        <v>1</v>
      </c>
      <c r="N156" s="198" t="s">
        <v>37</v>
      </c>
      <c r="O156" s="100"/>
      <c r="P156" s="101">
        <f t="shared" si="1"/>
        <v>0</v>
      </c>
      <c r="Q156" s="101">
        <v>0</v>
      </c>
      <c r="R156" s="101">
        <f t="shared" si="2"/>
        <v>0</v>
      </c>
      <c r="S156" s="101">
        <v>0</v>
      </c>
      <c r="T156" s="102">
        <f t="shared" si="3"/>
        <v>0</v>
      </c>
      <c r="U156" s="12"/>
      <c r="V156" s="12"/>
      <c r="W156" s="12"/>
      <c r="X156" s="12"/>
      <c r="Y156" s="12"/>
      <c r="Z156" s="12"/>
      <c r="AA156" s="12"/>
      <c r="AB156" s="12"/>
      <c r="AC156" s="12"/>
      <c r="AD156" s="12"/>
      <c r="AE156" s="12"/>
      <c r="AR156" s="103" t="s">
        <v>98</v>
      </c>
      <c r="AT156" s="103" t="s">
        <v>265</v>
      </c>
      <c r="AU156" s="103" t="s">
        <v>80</v>
      </c>
      <c r="AY156" s="5" t="s">
        <v>176</v>
      </c>
      <c r="BE156" s="104">
        <f t="shared" si="4"/>
        <v>0</v>
      </c>
      <c r="BF156" s="104">
        <f t="shared" si="5"/>
        <v>0</v>
      </c>
      <c r="BG156" s="104">
        <f t="shared" si="6"/>
        <v>0</v>
      </c>
      <c r="BH156" s="104">
        <f t="shared" si="7"/>
        <v>0</v>
      </c>
      <c r="BI156" s="104">
        <f t="shared" si="8"/>
        <v>0</v>
      </c>
      <c r="BJ156" s="5" t="s">
        <v>76</v>
      </c>
      <c r="BK156" s="104">
        <f t="shared" si="9"/>
        <v>0</v>
      </c>
      <c r="BL156" s="5" t="s">
        <v>86</v>
      </c>
      <c r="BM156" s="103" t="s">
        <v>363</v>
      </c>
    </row>
    <row r="157" spans="1:65" s="15" customFormat="1" ht="24.2" customHeight="1">
      <c r="A157" s="12"/>
      <c r="B157" s="13"/>
      <c r="C157" s="190" t="s">
        <v>365</v>
      </c>
      <c r="D157" s="190" t="s">
        <v>265</v>
      </c>
      <c r="E157" s="191" t="s">
        <v>2513</v>
      </c>
      <c r="F157" s="192" t="s">
        <v>2514</v>
      </c>
      <c r="G157" s="193" t="s">
        <v>328</v>
      </c>
      <c r="H157" s="194">
        <v>90</v>
      </c>
      <c r="I157" s="2">
        <v>0</v>
      </c>
      <c r="J157" s="195">
        <f t="shared" si="0"/>
        <v>0</v>
      </c>
      <c r="K157" s="192" t="s">
        <v>182</v>
      </c>
      <c r="L157" s="196"/>
      <c r="M157" s="197" t="s">
        <v>1</v>
      </c>
      <c r="N157" s="198" t="s">
        <v>37</v>
      </c>
      <c r="O157" s="100"/>
      <c r="P157" s="101">
        <f t="shared" si="1"/>
        <v>0</v>
      </c>
      <c r="Q157" s="101">
        <v>0</v>
      </c>
      <c r="R157" s="101">
        <f t="shared" si="2"/>
        <v>0</v>
      </c>
      <c r="S157" s="101">
        <v>0</v>
      </c>
      <c r="T157" s="102">
        <f t="shared" si="3"/>
        <v>0</v>
      </c>
      <c r="U157" s="12"/>
      <c r="V157" s="12"/>
      <c r="W157" s="12"/>
      <c r="X157" s="12"/>
      <c r="Y157" s="12"/>
      <c r="Z157" s="12"/>
      <c r="AA157" s="12"/>
      <c r="AB157" s="12"/>
      <c r="AC157" s="12"/>
      <c r="AD157" s="12"/>
      <c r="AE157" s="12"/>
      <c r="AR157" s="103" t="s">
        <v>98</v>
      </c>
      <c r="AT157" s="103" t="s">
        <v>265</v>
      </c>
      <c r="AU157" s="103" t="s">
        <v>80</v>
      </c>
      <c r="AY157" s="5" t="s">
        <v>176</v>
      </c>
      <c r="BE157" s="104">
        <f t="shared" si="4"/>
        <v>0</v>
      </c>
      <c r="BF157" s="104">
        <f t="shared" si="5"/>
        <v>0</v>
      </c>
      <c r="BG157" s="104">
        <f t="shared" si="6"/>
        <v>0</v>
      </c>
      <c r="BH157" s="104">
        <f t="shared" si="7"/>
        <v>0</v>
      </c>
      <c r="BI157" s="104">
        <f t="shared" si="8"/>
        <v>0</v>
      </c>
      <c r="BJ157" s="5" t="s">
        <v>76</v>
      </c>
      <c r="BK157" s="104">
        <f t="shared" si="9"/>
        <v>0</v>
      </c>
      <c r="BL157" s="5" t="s">
        <v>86</v>
      </c>
      <c r="BM157" s="103" t="s">
        <v>368</v>
      </c>
    </row>
    <row r="158" spans="1:65" s="15" customFormat="1" ht="16.5" customHeight="1">
      <c r="A158" s="12"/>
      <c r="B158" s="13"/>
      <c r="C158" s="190" t="s">
        <v>272</v>
      </c>
      <c r="D158" s="190" t="s">
        <v>265</v>
      </c>
      <c r="E158" s="191" t="s">
        <v>2515</v>
      </c>
      <c r="F158" s="192" t="s">
        <v>2516</v>
      </c>
      <c r="G158" s="193" t="s">
        <v>259</v>
      </c>
      <c r="H158" s="194">
        <v>1</v>
      </c>
      <c r="I158" s="2">
        <v>0</v>
      </c>
      <c r="J158" s="195">
        <f t="shared" si="0"/>
        <v>0</v>
      </c>
      <c r="K158" s="192" t="s">
        <v>1898</v>
      </c>
      <c r="L158" s="196"/>
      <c r="M158" s="197" t="s">
        <v>1</v>
      </c>
      <c r="N158" s="198" t="s">
        <v>37</v>
      </c>
      <c r="O158" s="100"/>
      <c r="P158" s="101">
        <f t="shared" si="1"/>
        <v>0</v>
      </c>
      <c r="Q158" s="101">
        <v>0</v>
      </c>
      <c r="R158" s="101">
        <f t="shared" si="2"/>
        <v>0</v>
      </c>
      <c r="S158" s="101">
        <v>0</v>
      </c>
      <c r="T158" s="102">
        <f t="shared" si="3"/>
        <v>0</v>
      </c>
      <c r="U158" s="12"/>
      <c r="V158" s="12"/>
      <c r="W158" s="12"/>
      <c r="X158" s="12"/>
      <c r="Y158" s="12"/>
      <c r="Z158" s="12"/>
      <c r="AA158" s="12"/>
      <c r="AB158" s="12"/>
      <c r="AC158" s="12"/>
      <c r="AD158" s="12"/>
      <c r="AE158" s="12"/>
      <c r="AR158" s="103" t="s">
        <v>98</v>
      </c>
      <c r="AT158" s="103" t="s">
        <v>265</v>
      </c>
      <c r="AU158" s="103" t="s">
        <v>80</v>
      </c>
      <c r="AY158" s="5" t="s">
        <v>176</v>
      </c>
      <c r="BE158" s="104">
        <f t="shared" si="4"/>
        <v>0</v>
      </c>
      <c r="BF158" s="104">
        <f t="shared" si="5"/>
        <v>0</v>
      </c>
      <c r="BG158" s="104">
        <f t="shared" si="6"/>
        <v>0</v>
      </c>
      <c r="BH158" s="104">
        <f t="shared" si="7"/>
        <v>0</v>
      </c>
      <c r="BI158" s="104">
        <f t="shared" si="8"/>
        <v>0</v>
      </c>
      <c r="BJ158" s="5" t="s">
        <v>76</v>
      </c>
      <c r="BK158" s="104">
        <f t="shared" si="9"/>
        <v>0</v>
      </c>
      <c r="BL158" s="5" t="s">
        <v>86</v>
      </c>
      <c r="BM158" s="103" t="s">
        <v>372</v>
      </c>
    </row>
    <row r="159" spans="1:65" s="15" customFormat="1" ht="16.5" customHeight="1">
      <c r="A159" s="12"/>
      <c r="B159" s="13"/>
      <c r="C159" s="190" t="s">
        <v>375</v>
      </c>
      <c r="D159" s="190" t="s">
        <v>265</v>
      </c>
      <c r="E159" s="191" t="s">
        <v>2517</v>
      </c>
      <c r="F159" s="192" t="s">
        <v>2518</v>
      </c>
      <c r="G159" s="193" t="s">
        <v>328</v>
      </c>
      <c r="H159" s="194">
        <v>32</v>
      </c>
      <c r="I159" s="2">
        <v>0</v>
      </c>
      <c r="J159" s="195">
        <f t="shared" si="0"/>
        <v>0</v>
      </c>
      <c r="K159" s="192" t="s">
        <v>1898</v>
      </c>
      <c r="L159" s="196"/>
      <c r="M159" s="197" t="s">
        <v>1</v>
      </c>
      <c r="N159" s="198" t="s">
        <v>37</v>
      </c>
      <c r="O159" s="100"/>
      <c r="P159" s="101">
        <f t="shared" si="1"/>
        <v>0</v>
      </c>
      <c r="Q159" s="101">
        <v>0</v>
      </c>
      <c r="R159" s="101">
        <f t="shared" si="2"/>
        <v>0</v>
      </c>
      <c r="S159" s="101">
        <v>0</v>
      </c>
      <c r="T159" s="102">
        <f t="shared" si="3"/>
        <v>0</v>
      </c>
      <c r="U159" s="12"/>
      <c r="V159" s="12"/>
      <c r="W159" s="12"/>
      <c r="X159" s="12"/>
      <c r="Y159" s="12"/>
      <c r="Z159" s="12"/>
      <c r="AA159" s="12"/>
      <c r="AB159" s="12"/>
      <c r="AC159" s="12"/>
      <c r="AD159" s="12"/>
      <c r="AE159" s="12"/>
      <c r="AR159" s="103" t="s">
        <v>98</v>
      </c>
      <c r="AT159" s="103" t="s">
        <v>265</v>
      </c>
      <c r="AU159" s="103" t="s">
        <v>80</v>
      </c>
      <c r="AY159" s="5" t="s">
        <v>176</v>
      </c>
      <c r="BE159" s="104">
        <f t="shared" si="4"/>
        <v>0</v>
      </c>
      <c r="BF159" s="104">
        <f t="shared" si="5"/>
        <v>0</v>
      </c>
      <c r="BG159" s="104">
        <f t="shared" si="6"/>
        <v>0</v>
      </c>
      <c r="BH159" s="104">
        <f t="shared" si="7"/>
        <v>0</v>
      </c>
      <c r="BI159" s="104">
        <f t="shared" si="8"/>
        <v>0</v>
      </c>
      <c r="BJ159" s="5" t="s">
        <v>76</v>
      </c>
      <c r="BK159" s="104">
        <f t="shared" si="9"/>
        <v>0</v>
      </c>
      <c r="BL159" s="5" t="s">
        <v>86</v>
      </c>
      <c r="BM159" s="103" t="s">
        <v>378</v>
      </c>
    </row>
    <row r="160" spans="2:63" s="79" customFormat="1" ht="22.7" customHeight="1">
      <c r="B160" s="80"/>
      <c r="D160" s="81" t="s">
        <v>71</v>
      </c>
      <c r="E160" s="90" t="s">
        <v>2519</v>
      </c>
      <c r="F160" s="90" t="s">
        <v>2520</v>
      </c>
      <c r="J160" s="91">
        <f>BK160</f>
        <v>0</v>
      </c>
      <c r="L160" s="80"/>
      <c r="M160" s="84"/>
      <c r="N160" s="85"/>
      <c r="O160" s="85"/>
      <c r="P160" s="86">
        <f>SUM(P161:P175)</f>
        <v>0</v>
      </c>
      <c r="Q160" s="85"/>
      <c r="R160" s="86">
        <f>SUM(R161:R175)</f>
        <v>0</v>
      </c>
      <c r="S160" s="85"/>
      <c r="T160" s="87">
        <f>SUM(T161:T175)</f>
        <v>0</v>
      </c>
      <c r="AR160" s="81" t="s">
        <v>80</v>
      </c>
      <c r="AT160" s="88" t="s">
        <v>71</v>
      </c>
      <c r="AU160" s="88" t="s">
        <v>76</v>
      </c>
      <c r="AY160" s="81" t="s">
        <v>176</v>
      </c>
      <c r="BK160" s="89">
        <f>SUM(BK161:BK175)</f>
        <v>0</v>
      </c>
    </row>
    <row r="161" spans="1:65" s="15" customFormat="1" ht="16.5" customHeight="1">
      <c r="A161" s="12"/>
      <c r="B161" s="13"/>
      <c r="C161" s="92" t="s">
        <v>278</v>
      </c>
      <c r="D161" s="92" t="s">
        <v>178</v>
      </c>
      <c r="E161" s="93" t="s">
        <v>2521</v>
      </c>
      <c r="F161" s="94" t="s">
        <v>2522</v>
      </c>
      <c r="G161" s="95" t="s">
        <v>259</v>
      </c>
      <c r="H161" s="96">
        <v>24</v>
      </c>
      <c r="I161" s="1">
        <v>0</v>
      </c>
      <c r="J161" s="97">
        <f aca="true" t="shared" si="10" ref="J161:J174">ROUND(I161*H161,2)</f>
        <v>0</v>
      </c>
      <c r="K161" s="94" t="s">
        <v>182</v>
      </c>
      <c r="L161" s="13"/>
      <c r="M161" s="98" t="s">
        <v>1</v>
      </c>
      <c r="N161" s="99" t="s">
        <v>37</v>
      </c>
      <c r="O161" s="100"/>
      <c r="P161" s="101">
        <f aca="true" t="shared" si="11" ref="P161:P175">O161*H161</f>
        <v>0</v>
      </c>
      <c r="Q161" s="101">
        <v>0</v>
      </c>
      <c r="R161" s="101">
        <f aca="true" t="shared" si="12" ref="R161:R175">Q161*H161</f>
        <v>0</v>
      </c>
      <c r="S161" s="101">
        <v>0</v>
      </c>
      <c r="T161" s="102">
        <f aca="true" t="shared" si="13" ref="T161:T175">S161*H161</f>
        <v>0</v>
      </c>
      <c r="U161" s="12"/>
      <c r="V161" s="12"/>
      <c r="W161" s="12"/>
      <c r="X161" s="12"/>
      <c r="Y161" s="12"/>
      <c r="Z161" s="12"/>
      <c r="AA161" s="12"/>
      <c r="AB161" s="12"/>
      <c r="AC161" s="12"/>
      <c r="AD161" s="12"/>
      <c r="AE161" s="12"/>
      <c r="AR161" s="103" t="s">
        <v>230</v>
      </c>
      <c r="AT161" s="103" t="s">
        <v>178</v>
      </c>
      <c r="AU161" s="103" t="s">
        <v>80</v>
      </c>
      <c r="AY161" s="5" t="s">
        <v>176</v>
      </c>
      <c r="BE161" s="104">
        <f aca="true" t="shared" si="14" ref="BE161:BE175">IF(N161="základní",J161,0)</f>
        <v>0</v>
      </c>
      <c r="BF161" s="104">
        <f aca="true" t="shared" si="15" ref="BF161:BF175">IF(N161="snížená",J161,0)</f>
        <v>0</v>
      </c>
      <c r="BG161" s="104">
        <f aca="true" t="shared" si="16" ref="BG161:BG175">IF(N161="zákl. přenesená",J161,0)</f>
        <v>0</v>
      </c>
      <c r="BH161" s="104">
        <f aca="true" t="shared" si="17" ref="BH161:BH175">IF(N161="sníž. přenesená",J161,0)</f>
        <v>0</v>
      </c>
      <c r="BI161" s="104">
        <f aca="true" t="shared" si="18" ref="BI161:BI175">IF(N161="nulová",J161,0)</f>
        <v>0</v>
      </c>
      <c r="BJ161" s="5" t="s">
        <v>76</v>
      </c>
      <c r="BK161" s="104">
        <f aca="true" t="shared" si="19" ref="BK161:BK175">ROUND(I161*H161,2)</f>
        <v>0</v>
      </c>
      <c r="BL161" s="5" t="s">
        <v>230</v>
      </c>
      <c r="BM161" s="103" t="s">
        <v>381</v>
      </c>
    </row>
    <row r="162" spans="1:65" s="15" customFormat="1" ht="24.2" customHeight="1">
      <c r="A162" s="12"/>
      <c r="B162" s="13"/>
      <c r="C162" s="92" t="s">
        <v>382</v>
      </c>
      <c r="D162" s="92" t="s">
        <v>178</v>
      </c>
      <c r="E162" s="93" t="s">
        <v>2523</v>
      </c>
      <c r="F162" s="94" t="s">
        <v>2524</v>
      </c>
      <c r="G162" s="95" t="s">
        <v>328</v>
      </c>
      <c r="H162" s="96">
        <v>235</v>
      </c>
      <c r="I162" s="1">
        <v>0</v>
      </c>
      <c r="J162" s="97">
        <f t="shared" si="10"/>
        <v>0</v>
      </c>
      <c r="K162" s="94" t="s">
        <v>182</v>
      </c>
      <c r="L162" s="13"/>
      <c r="M162" s="98" t="s">
        <v>1</v>
      </c>
      <c r="N162" s="99" t="s">
        <v>37</v>
      </c>
      <c r="O162" s="100"/>
      <c r="P162" s="101">
        <f t="shared" si="11"/>
        <v>0</v>
      </c>
      <c r="Q162" s="101">
        <v>0</v>
      </c>
      <c r="R162" s="101">
        <f t="shared" si="12"/>
        <v>0</v>
      </c>
      <c r="S162" s="101">
        <v>0</v>
      </c>
      <c r="T162" s="102">
        <f t="shared" si="13"/>
        <v>0</v>
      </c>
      <c r="U162" s="12"/>
      <c r="V162" s="12"/>
      <c r="W162" s="12"/>
      <c r="X162" s="12"/>
      <c r="Y162" s="12"/>
      <c r="Z162" s="12"/>
      <c r="AA162" s="12"/>
      <c r="AB162" s="12"/>
      <c r="AC162" s="12"/>
      <c r="AD162" s="12"/>
      <c r="AE162" s="12"/>
      <c r="AR162" s="103" t="s">
        <v>230</v>
      </c>
      <c r="AT162" s="103" t="s">
        <v>178</v>
      </c>
      <c r="AU162" s="103" t="s">
        <v>80</v>
      </c>
      <c r="AY162" s="5" t="s">
        <v>176</v>
      </c>
      <c r="BE162" s="104">
        <f t="shared" si="14"/>
        <v>0</v>
      </c>
      <c r="BF162" s="104">
        <f t="shared" si="15"/>
        <v>0</v>
      </c>
      <c r="BG162" s="104">
        <f t="shared" si="16"/>
        <v>0</v>
      </c>
      <c r="BH162" s="104">
        <f t="shared" si="17"/>
        <v>0</v>
      </c>
      <c r="BI162" s="104">
        <f t="shared" si="18"/>
        <v>0</v>
      </c>
      <c r="BJ162" s="5" t="s">
        <v>76</v>
      </c>
      <c r="BK162" s="104">
        <f t="shared" si="19"/>
        <v>0</v>
      </c>
      <c r="BL162" s="5" t="s">
        <v>230</v>
      </c>
      <c r="BM162" s="103" t="s">
        <v>385</v>
      </c>
    </row>
    <row r="163" spans="1:65" s="15" customFormat="1" ht="33" customHeight="1">
      <c r="A163" s="12"/>
      <c r="B163" s="13"/>
      <c r="C163" s="92" t="s">
        <v>284</v>
      </c>
      <c r="D163" s="92" t="s">
        <v>178</v>
      </c>
      <c r="E163" s="93" t="s">
        <v>2525</v>
      </c>
      <c r="F163" s="94" t="s">
        <v>2526</v>
      </c>
      <c r="G163" s="95" t="s">
        <v>328</v>
      </c>
      <c r="H163" s="96">
        <v>297</v>
      </c>
      <c r="I163" s="1">
        <v>0</v>
      </c>
      <c r="J163" s="97">
        <f t="shared" si="10"/>
        <v>0</v>
      </c>
      <c r="K163" s="94" t="s">
        <v>182</v>
      </c>
      <c r="L163" s="13"/>
      <c r="M163" s="98" t="s">
        <v>1</v>
      </c>
      <c r="N163" s="99" t="s">
        <v>37</v>
      </c>
      <c r="O163" s="100"/>
      <c r="P163" s="101">
        <f t="shared" si="11"/>
        <v>0</v>
      </c>
      <c r="Q163" s="101">
        <v>0</v>
      </c>
      <c r="R163" s="101">
        <f t="shared" si="12"/>
        <v>0</v>
      </c>
      <c r="S163" s="101">
        <v>0</v>
      </c>
      <c r="T163" s="102">
        <f t="shared" si="13"/>
        <v>0</v>
      </c>
      <c r="U163" s="12"/>
      <c r="V163" s="12"/>
      <c r="W163" s="12"/>
      <c r="X163" s="12"/>
      <c r="Y163" s="12"/>
      <c r="Z163" s="12"/>
      <c r="AA163" s="12"/>
      <c r="AB163" s="12"/>
      <c r="AC163" s="12"/>
      <c r="AD163" s="12"/>
      <c r="AE163" s="12"/>
      <c r="AR163" s="103" t="s">
        <v>230</v>
      </c>
      <c r="AT163" s="103" t="s">
        <v>178</v>
      </c>
      <c r="AU163" s="103" t="s">
        <v>80</v>
      </c>
      <c r="AY163" s="5" t="s">
        <v>176</v>
      </c>
      <c r="BE163" s="104">
        <f t="shared" si="14"/>
        <v>0</v>
      </c>
      <c r="BF163" s="104">
        <f t="shared" si="15"/>
        <v>0</v>
      </c>
      <c r="BG163" s="104">
        <f t="shared" si="16"/>
        <v>0</v>
      </c>
      <c r="BH163" s="104">
        <f t="shared" si="17"/>
        <v>0</v>
      </c>
      <c r="BI163" s="104">
        <f t="shared" si="18"/>
        <v>0</v>
      </c>
      <c r="BJ163" s="5" t="s">
        <v>76</v>
      </c>
      <c r="BK163" s="104">
        <f t="shared" si="19"/>
        <v>0</v>
      </c>
      <c r="BL163" s="5" t="s">
        <v>230</v>
      </c>
      <c r="BM163" s="103" t="s">
        <v>388</v>
      </c>
    </row>
    <row r="164" spans="1:65" s="15" customFormat="1" ht="33" customHeight="1">
      <c r="A164" s="12"/>
      <c r="B164" s="13"/>
      <c r="C164" s="92" t="s">
        <v>390</v>
      </c>
      <c r="D164" s="92" t="s">
        <v>178</v>
      </c>
      <c r="E164" s="93" t="s">
        <v>2527</v>
      </c>
      <c r="F164" s="94" t="s">
        <v>2528</v>
      </c>
      <c r="G164" s="95" t="s">
        <v>328</v>
      </c>
      <c r="H164" s="96">
        <v>90</v>
      </c>
      <c r="I164" s="1">
        <v>0</v>
      </c>
      <c r="J164" s="97">
        <f t="shared" si="10"/>
        <v>0</v>
      </c>
      <c r="K164" s="94" t="s">
        <v>182</v>
      </c>
      <c r="L164" s="13"/>
      <c r="M164" s="98" t="s">
        <v>1</v>
      </c>
      <c r="N164" s="99" t="s">
        <v>37</v>
      </c>
      <c r="O164" s="100"/>
      <c r="P164" s="101">
        <f t="shared" si="11"/>
        <v>0</v>
      </c>
      <c r="Q164" s="101">
        <v>0</v>
      </c>
      <c r="R164" s="101">
        <f t="shared" si="12"/>
        <v>0</v>
      </c>
      <c r="S164" s="101">
        <v>0</v>
      </c>
      <c r="T164" s="102">
        <f t="shared" si="13"/>
        <v>0</v>
      </c>
      <c r="U164" s="12"/>
      <c r="V164" s="12"/>
      <c r="W164" s="12"/>
      <c r="X164" s="12"/>
      <c r="Y164" s="12"/>
      <c r="Z164" s="12"/>
      <c r="AA164" s="12"/>
      <c r="AB164" s="12"/>
      <c r="AC164" s="12"/>
      <c r="AD164" s="12"/>
      <c r="AE164" s="12"/>
      <c r="AR164" s="103" t="s">
        <v>230</v>
      </c>
      <c r="AT164" s="103" t="s">
        <v>178</v>
      </c>
      <c r="AU164" s="103" t="s">
        <v>80</v>
      </c>
      <c r="AY164" s="5" t="s">
        <v>176</v>
      </c>
      <c r="BE164" s="104">
        <f t="shared" si="14"/>
        <v>0</v>
      </c>
      <c r="BF164" s="104">
        <f t="shared" si="15"/>
        <v>0</v>
      </c>
      <c r="BG164" s="104">
        <f t="shared" si="16"/>
        <v>0</v>
      </c>
      <c r="BH164" s="104">
        <f t="shared" si="17"/>
        <v>0</v>
      </c>
      <c r="BI164" s="104">
        <f t="shared" si="18"/>
        <v>0</v>
      </c>
      <c r="BJ164" s="5" t="s">
        <v>76</v>
      </c>
      <c r="BK164" s="104">
        <f t="shared" si="19"/>
        <v>0</v>
      </c>
      <c r="BL164" s="5" t="s">
        <v>230</v>
      </c>
      <c r="BM164" s="103" t="s">
        <v>393</v>
      </c>
    </row>
    <row r="165" spans="1:65" s="15" customFormat="1" ht="24.2" customHeight="1">
      <c r="A165" s="12"/>
      <c r="B165" s="13"/>
      <c r="C165" s="92" t="s">
        <v>304</v>
      </c>
      <c r="D165" s="92" t="s">
        <v>178</v>
      </c>
      <c r="E165" s="93" t="s">
        <v>2529</v>
      </c>
      <c r="F165" s="94" t="s">
        <v>2530</v>
      </c>
      <c r="G165" s="95" t="s">
        <v>328</v>
      </c>
      <c r="H165" s="96">
        <v>22</v>
      </c>
      <c r="I165" s="1">
        <v>0</v>
      </c>
      <c r="J165" s="97">
        <f t="shared" si="10"/>
        <v>0</v>
      </c>
      <c r="K165" s="94" t="s">
        <v>182</v>
      </c>
      <c r="L165" s="13"/>
      <c r="M165" s="98" t="s">
        <v>1</v>
      </c>
      <c r="N165" s="99" t="s">
        <v>37</v>
      </c>
      <c r="O165" s="100"/>
      <c r="P165" s="101">
        <f t="shared" si="11"/>
        <v>0</v>
      </c>
      <c r="Q165" s="101">
        <v>0</v>
      </c>
      <c r="R165" s="101">
        <f t="shared" si="12"/>
        <v>0</v>
      </c>
      <c r="S165" s="101">
        <v>0</v>
      </c>
      <c r="T165" s="102">
        <f t="shared" si="13"/>
        <v>0</v>
      </c>
      <c r="U165" s="12"/>
      <c r="V165" s="12"/>
      <c r="W165" s="12"/>
      <c r="X165" s="12"/>
      <c r="Y165" s="12"/>
      <c r="Z165" s="12"/>
      <c r="AA165" s="12"/>
      <c r="AB165" s="12"/>
      <c r="AC165" s="12"/>
      <c r="AD165" s="12"/>
      <c r="AE165" s="12"/>
      <c r="AR165" s="103" t="s">
        <v>230</v>
      </c>
      <c r="AT165" s="103" t="s">
        <v>178</v>
      </c>
      <c r="AU165" s="103" t="s">
        <v>80</v>
      </c>
      <c r="AY165" s="5" t="s">
        <v>176</v>
      </c>
      <c r="BE165" s="104">
        <f t="shared" si="14"/>
        <v>0</v>
      </c>
      <c r="BF165" s="104">
        <f t="shared" si="15"/>
        <v>0</v>
      </c>
      <c r="BG165" s="104">
        <f t="shared" si="16"/>
        <v>0</v>
      </c>
      <c r="BH165" s="104">
        <f t="shared" si="17"/>
        <v>0</v>
      </c>
      <c r="BI165" s="104">
        <f t="shared" si="18"/>
        <v>0</v>
      </c>
      <c r="BJ165" s="5" t="s">
        <v>76</v>
      </c>
      <c r="BK165" s="104">
        <f t="shared" si="19"/>
        <v>0</v>
      </c>
      <c r="BL165" s="5" t="s">
        <v>230</v>
      </c>
      <c r="BM165" s="103" t="s">
        <v>400</v>
      </c>
    </row>
    <row r="166" spans="1:65" s="15" customFormat="1" ht="24.2" customHeight="1">
      <c r="A166" s="12"/>
      <c r="B166" s="13"/>
      <c r="C166" s="92" t="s">
        <v>448</v>
      </c>
      <c r="D166" s="92" t="s">
        <v>178</v>
      </c>
      <c r="E166" s="93" t="s">
        <v>2531</v>
      </c>
      <c r="F166" s="94" t="s">
        <v>2532</v>
      </c>
      <c r="G166" s="95" t="s">
        <v>259</v>
      </c>
      <c r="H166" s="96">
        <v>1</v>
      </c>
      <c r="I166" s="1">
        <v>0</v>
      </c>
      <c r="J166" s="97">
        <f t="shared" si="10"/>
        <v>0</v>
      </c>
      <c r="K166" s="94" t="s">
        <v>182</v>
      </c>
      <c r="L166" s="13"/>
      <c r="M166" s="98" t="s">
        <v>1</v>
      </c>
      <c r="N166" s="99" t="s">
        <v>37</v>
      </c>
      <c r="O166" s="100"/>
      <c r="P166" s="101">
        <f t="shared" si="11"/>
        <v>0</v>
      </c>
      <c r="Q166" s="101">
        <v>0</v>
      </c>
      <c r="R166" s="101">
        <f t="shared" si="12"/>
        <v>0</v>
      </c>
      <c r="S166" s="101">
        <v>0</v>
      </c>
      <c r="T166" s="102">
        <f t="shared" si="13"/>
        <v>0</v>
      </c>
      <c r="U166" s="12"/>
      <c r="V166" s="12"/>
      <c r="W166" s="12"/>
      <c r="X166" s="12"/>
      <c r="Y166" s="12"/>
      <c r="Z166" s="12"/>
      <c r="AA166" s="12"/>
      <c r="AB166" s="12"/>
      <c r="AC166" s="12"/>
      <c r="AD166" s="12"/>
      <c r="AE166" s="12"/>
      <c r="AR166" s="103" t="s">
        <v>230</v>
      </c>
      <c r="AT166" s="103" t="s">
        <v>178</v>
      </c>
      <c r="AU166" s="103" t="s">
        <v>80</v>
      </c>
      <c r="AY166" s="5" t="s">
        <v>176</v>
      </c>
      <c r="BE166" s="104">
        <f t="shared" si="14"/>
        <v>0</v>
      </c>
      <c r="BF166" s="104">
        <f t="shared" si="15"/>
        <v>0</v>
      </c>
      <c r="BG166" s="104">
        <f t="shared" si="16"/>
        <v>0</v>
      </c>
      <c r="BH166" s="104">
        <f t="shared" si="17"/>
        <v>0</v>
      </c>
      <c r="BI166" s="104">
        <f t="shared" si="18"/>
        <v>0</v>
      </c>
      <c r="BJ166" s="5" t="s">
        <v>76</v>
      </c>
      <c r="BK166" s="104">
        <f t="shared" si="19"/>
        <v>0</v>
      </c>
      <c r="BL166" s="5" t="s">
        <v>230</v>
      </c>
      <c r="BM166" s="103" t="s">
        <v>451</v>
      </c>
    </row>
    <row r="167" spans="1:65" s="15" customFormat="1" ht="24.2" customHeight="1">
      <c r="A167" s="12"/>
      <c r="B167" s="13"/>
      <c r="C167" s="92" t="s">
        <v>310</v>
      </c>
      <c r="D167" s="92" t="s">
        <v>178</v>
      </c>
      <c r="E167" s="93" t="s">
        <v>2533</v>
      </c>
      <c r="F167" s="94" t="s">
        <v>2534</v>
      </c>
      <c r="G167" s="95" t="s">
        <v>259</v>
      </c>
      <c r="H167" s="96">
        <v>3</v>
      </c>
      <c r="I167" s="1">
        <v>0</v>
      </c>
      <c r="J167" s="97">
        <f t="shared" si="10"/>
        <v>0</v>
      </c>
      <c r="K167" s="94" t="s">
        <v>182</v>
      </c>
      <c r="L167" s="13"/>
      <c r="M167" s="98" t="s">
        <v>1</v>
      </c>
      <c r="N167" s="99" t="s">
        <v>37</v>
      </c>
      <c r="O167" s="100"/>
      <c r="P167" s="101">
        <f t="shared" si="11"/>
        <v>0</v>
      </c>
      <c r="Q167" s="101">
        <v>0</v>
      </c>
      <c r="R167" s="101">
        <f t="shared" si="12"/>
        <v>0</v>
      </c>
      <c r="S167" s="101">
        <v>0</v>
      </c>
      <c r="T167" s="102">
        <f t="shared" si="13"/>
        <v>0</v>
      </c>
      <c r="U167" s="12"/>
      <c r="V167" s="12"/>
      <c r="W167" s="12"/>
      <c r="X167" s="12"/>
      <c r="Y167" s="12"/>
      <c r="Z167" s="12"/>
      <c r="AA167" s="12"/>
      <c r="AB167" s="12"/>
      <c r="AC167" s="12"/>
      <c r="AD167" s="12"/>
      <c r="AE167" s="12"/>
      <c r="AR167" s="103" t="s">
        <v>230</v>
      </c>
      <c r="AT167" s="103" t="s">
        <v>178</v>
      </c>
      <c r="AU167" s="103" t="s">
        <v>80</v>
      </c>
      <c r="AY167" s="5" t="s">
        <v>176</v>
      </c>
      <c r="BE167" s="104">
        <f t="shared" si="14"/>
        <v>0</v>
      </c>
      <c r="BF167" s="104">
        <f t="shared" si="15"/>
        <v>0</v>
      </c>
      <c r="BG167" s="104">
        <f t="shared" si="16"/>
        <v>0</v>
      </c>
      <c r="BH167" s="104">
        <f t="shared" si="17"/>
        <v>0</v>
      </c>
      <c r="BI167" s="104">
        <f t="shared" si="18"/>
        <v>0</v>
      </c>
      <c r="BJ167" s="5" t="s">
        <v>76</v>
      </c>
      <c r="BK167" s="104">
        <f t="shared" si="19"/>
        <v>0</v>
      </c>
      <c r="BL167" s="5" t="s">
        <v>230</v>
      </c>
      <c r="BM167" s="103" t="s">
        <v>453</v>
      </c>
    </row>
    <row r="168" spans="1:65" s="15" customFormat="1" ht="24.2" customHeight="1">
      <c r="A168" s="12"/>
      <c r="B168" s="13"/>
      <c r="C168" s="92" t="s">
        <v>460</v>
      </c>
      <c r="D168" s="92" t="s">
        <v>178</v>
      </c>
      <c r="E168" s="93" t="s">
        <v>2535</v>
      </c>
      <c r="F168" s="94" t="s">
        <v>2536</v>
      </c>
      <c r="G168" s="95" t="s">
        <v>259</v>
      </c>
      <c r="H168" s="96">
        <v>1</v>
      </c>
      <c r="I168" s="1">
        <v>0</v>
      </c>
      <c r="J168" s="97">
        <f t="shared" si="10"/>
        <v>0</v>
      </c>
      <c r="K168" s="94" t="s">
        <v>182</v>
      </c>
      <c r="L168" s="13"/>
      <c r="M168" s="98" t="s">
        <v>1</v>
      </c>
      <c r="N168" s="99" t="s">
        <v>37</v>
      </c>
      <c r="O168" s="100"/>
      <c r="P168" s="101">
        <f t="shared" si="11"/>
        <v>0</v>
      </c>
      <c r="Q168" s="101">
        <v>0</v>
      </c>
      <c r="R168" s="101">
        <f t="shared" si="12"/>
        <v>0</v>
      </c>
      <c r="S168" s="101">
        <v>0</v>
      </c>
      <c r="T168" s="102">
        <f t="shared" si="13"/>
        <v>0</v>
      </c>
      <c r="U168" s="12"/>
      <c r="V168" s="12"/>
      <c r="W168" s="12"/>
      <c r="X168" s="12"/>
      <c r="Y168" s="12"/>
      <c r="Z168" s="12"/>
      <c r="AA168" s="12"/>
      <c r="AB168" s="12"/>
      <c r="AC168" s="12"/>
      <c r="AD168" s="12"/>
      <c r="AE168" s="12"/>
      <c r="AR168" s="103" t="s">
        <v>230</v>
      </c>
      <c r="AT168" s="103" t="s">
        <v>178</v>
      </c>
      <c r="AU168" s="103" t="s">
        <v>80</v>
      </c>
      <c r="AY168" s="5" t="s">
        <v>176</v>
      </c>
      <c r="BE168" s="104">
        <f t="shared" si="14"/>
        <v>0</v>
      </c>
      <c r="BF168" s="104">
        <f t="shared" si="15"/>
        <v>0</v>
      </c>
      <c r="BG168" s="104">
        <f t="shared" si="16"/>
        <v>0</v>
      </c>
      <c r="BH168" s="104">
        <f t="shared" si="17"/>
        <v>0</v>
      </c>
      <c r="BI168" s="104">
        <f t="shared" si="18"/>
        <v>0</v>
      </c>
      <c r="BJ168" s="5" t="s">
        <v>76</v>
      </c>
      <c r="BK168" s="104">
        <f t="shared" si="19"/>
        <v>0</v>
      </c>
      <c r="BL168" s="5" t="s">
        <v>230</v>
      </c>
      <c r="BM168" s="103" t="s">
        <v>463</v>
      </c>
    </row>
    <row r="169" spans="1:65" s="15" customFormat="1" ht="37.7" customHeight="1">
      <c r="A169" s="12"/>
      <c r="B169" s="13"/>
      <c r="C169" s="92" t="s">
        <v>329</v>
      </c>
      <c r="D169" s="92" t="s">
        <v>178</v>
      </c>
      <c r="E169" s="93" t="s">
        <v>2537</v>
      </c>
      <c r="F169" s="94" t="s">
        <v>2538</v>
      </c>
      <c r="G169" s="95" t="s">
        <v>259</v>
      </c>
      <c r="H169" s="96">
        <v>4</v>
      </c>
      <c r="I169" s="1">
        <v>0</v>
      </c>
      <c r="J169" s="97">
        <f t="shared" si="10"/>
        <v>0</v>
      </c>
      <c r="K169" s="94" t="s">
        <v>182</v>
      </c>
      <c r="L169" s="13"/>
      <c r="M169" s="98" t="s">
        <v>1</v>
      </c>
      <c r="N169" s="99" t="s">
        <v>37</v>
      </c>
      <c r="O169" s="100"/>
      <c r="P169" s="101">
        <f t="shared" si="11"/>
        <v>0</v>
      </c>
      <c r="Q169" s="101">
        <v>0</v>
      </c>
      <c r="R169" s="101">
        <f t="shared" si="12"/>
        <v>0</v>
      </c>
      <c r="S169" s="101">
        <v>0</v>
      </c>
      <c r="T169" s="102">
        <f t="shared" si="13"/>
        <v>0</v>
      </c>
      <c r="U169" s="12"/>
      <c r="V169" s="12"/>
      <c r="W169" s="12"/>
      <c r="X169" s="12"/>
      <c r="Y169" s="12"/>
      <c r="Z169" s="12"/>
      <c r="AA169" s="12"/>
      <c r="AB169" s="12"/>
      <c r="AC169" s="12"/>
      <c r="AD169" s="12"/>
      <c r="AE169" s="12"/>
      <c r="AR169" s="103" t="s">
        <v>230</v>
      </c>
      <c r="AT169" s="103" t="s">
        <v>178</v>
      </c>
      <c r="AU169" s="103" t="s">
        <v>80</v>
      </c>
      <c r="AY169" s="5" t="s">
        <v>176</v>
      </c>
      <c r="BE169" s="104">
        <f t="shared" si="14"/>
        <v>0</v>
      </c>
      <c r="BF169" s="104">
        <f t="shared" si="15"/>
        <v>0</v>
      </c>
      <c r="BG169" s="104">
        <f t="shared" si="16"/>
        <v>0</v>
      </c>
      <c r="BH169" s="104">
        <f t="shared" si="17"/>
        <v>0</v>
      </c>
      <c r="BI169" s="104">
        <f t="shared" si="18"/>
        <v>0</v>
      </c>
      <c r="BJ169" s="5" t="s">
        <v>76</v>
      </c>
      <c r="BK169" s="104">
        <f t="shared" si="19"/>
        <v>0</v>
      </c>
      <c r="BL169" s="5" t="s">
        <v>230</v>
      </c>
      <c r="BM169" s="103" t="s">
        <v>467</v>
      </c>
    </row>
    <row r="170" spans="1:65" s="15" customFormat="1" ht="37.7" customHeight="1">
      <c r="A170" s="12"/>
      <c r="B170" s="13"/>
      <c r="C170" s="92" t="s">
        <v>470</v>
      </c>
      <c r="D170" s="92" t="s">
        <v>178</v>
      </c>
      <c r="E170" s="93" t="s">
        <v>2539</v>
      </c>
      <c r="F170" s="94" t="s">
        <v>2540</v>
      </c>
      <c r="G170" s="95" t="s">
        <v>259</v>
      </c>
      <c r="H170" s="96">
        <v>2</v>
      </c>
      <c r="I170" s="1">
        <v>0</v>
      </c>
      <c r="J170" s="97">
        <f t="shared" si="10"/>
        <v>0</v>
      </c>
      <c r="K170" s="94" t="s">
        <v>182</v>
      </c>
      <c r="L170" s="13"/>
      <c r="M170" s="98" t="s">
        <v>1</v>
      </c>
      <c r="N170" s="99" t="s">
        <v>37</v>
      </c>
      <c r="O170" s="100"/>
      <c r="P170" s="101">
        <f t="shared" si="11"/>
        <v>0</v>
      </c>
      <c r="Q170" s="101">
        <v>0</v>
      </c>
      <c r="R170" s="101">
        <f t="shared" si="12"/>
        <v>0</v>
      </c>
      <c r="S170" s="101">
        <v>0</v>
      </c>
      <c r="T170" s="102">
        <f t="shared" si="13"/>
        <v>0</v>
      </c>
      <c r="U170" s="12"/>
      <c r="V170" s="12"/>
      <c r="W170" s="12"/>
      <c r="X170" s="12"/>
      <c r="Y170" s="12"/>
      <c r="Z170" s="12"/>
      <c r="AA170" s="12"/>
      <c r="AB170" s="12"/>
      <c r="AC170" s="12"/>
      <c r="AD170" s="12"/>
      <c r="AE170" s="12"/>
      <c r="AR170" s="103" t="s">
        <v>230</v>
      </c>
      <c r="AT170" s="103" t="s">
        <v>178</v>
      </c>
      <c r="AU170" s="103" t="s">
        <v>80</v>
      </c>
      <c r="AY170" s="5" t="s">
        <v>176</v>
      </c>
      <c r="BE170" s="104">
        <f t="shared" si="14"/>
        <v>0</v>
      </c>
      <c r="BF170" s="104">
        <f t="shared" si="15"/>
        <v>0</v>
      </c>
      <c r="BG170" s="104">
        <f t="shared" si="16"/>
        <v>0</v>
      </c>
      <c r="BH170" s="104">
        <f t="shared" si="17"/>
        <v>0</v>
      </c>
      <c r="BI170" s="104">
        <f t="shared" si="18"/>
        <v>0</v>
      </c>
      <c r="BJ170" s="5" t="s">
        <v>76</v>
      </c>
      <c r="BK170" s="104">
        <f t="shared" si="19"/>
        <v>0</v>
      </c>
      <c r="BL170" s="5" t="s">
        <v>230</v>
      </c>
      <c r="BM170" s="103" t="s">
        <v>473</v>
      </c>
    </row>
    <row r="171" spans="1:65" s="15" customFormat="1" ht="24.2" customHeight="1">
      <c r="A171" s="12"/>
      <c r="B171" s="13"/>
      <c r="C171" s="92" t="s">
        <v>334</v>
      </c>
      <c r="D171" s="92" t="s">
        <v>178</v>
      </c>
      <c r="E171" s="93" t="s">
        <v>2541</v>
      </c>
      <c r="F171" s="94" t="s">
        <v>2542</v>
      </c>
      <c r="G171" s="95" t="s">
        <v>259</v>
      </c>
      <c r="H171" s="96">
        <v>2</v>
      </c>
      <c r="I171" s="1">
        <v>0</v>
      </c>
      <c r="J171" s="97">
        <f t="shared" si="10"/>
        <v>0</v>
      </c>
      <c r="K171" s="94" t="s">
        <v>182</v>
      </c>
      <c r="L171" s="13"/>
      <c r="M171" s="98" t="s">
        <v>1</v>
      </c>
      <c r="N171" s="99" t="s">
        <v>37</v>
      </c>
      <c r="O171" s="100"/>
      <c r="P171" s="101">
        <f t="shared" si="11"/>
        <v>0</v>
      </c>
      <c r="Q171" s="101">
        <v>0</v>
      </c>
      <c r="R171" s="101">
        <f t="shared" si="12"/>
        <v>0</v>
      </c>
      <c r="S171" s="101">
        <v>0</v>
      </c>
      <c r="T171" s="102">
        <f t="shared" si="13"/>
        <v>0</v>
      </c>
      <c r="U171" s="12"/>
      <c r="V171" s="12"/>
      <c r="W171" s="12"/>
      <c r="X171" s="12"/>
      <c r="Y171" s="12"/>
      <c r="Z171" s="12"/>
      <c r="AA171" s="12"/>
      <c r="AB171" s="12"/>
      <c r="AC171" s="12"/>
      <c r="AD171" s="12"/>
      <c r="AE171" s="12"/>
      <c r="AR171" s="103" t="s">
        <v>230</v>
      </c>
      <c r="AT171" s="103" t="s">
        <v>178</v>
      </c>
      <c r="AU171" s="103" t="s">
        <v>80</v>
      </c>
      <c r="AY171" s="5" t="s">
        <v>176</v>
      </c>
      <c r="BE171" s="104">
        <f t="shared" si="14"/>
        <v>0</v>
      </c>
      <c r="BF171" s="104">
        <f t="shared" si="15"/>
        <v>0</v>
      </c>
      <c r="BG171" s="104">
        <f t="shared" si="16"/>
        <v>0</v>
      </c>
      <c r="BH171" s="104">
        <f t="shared" si="17"/>
        <v>0</v>
      </c>
      <c r="BI171" s="104">
        <f t="shared" si="18"/>
        <v>0</v>
      </c>
      <c r="BJ171" s="5" t="s">
        <v>76</v>
      </c>
      <c r="BK171" s="104">
        <f t="shared" si="19"/>
        <v>0</v>
      </c>
      <c r="BL171" s="5" t="s">
        <v>230</v>
      </c>
      <c r="BM171" s="103" t="s">
        <v>479</v>
      </c>
    </row>
    <row r="172" spans="1:65" s="15" customFormat="1" ht="33" customHeight="1">
      <c r="A172" s="12"/>
      <c r="B172" s="13"/>
      <c r="C172" s="92" t="s">
        <v>483</v>
      </c>
      <c r="D172" s="92" t="s">
        <v>178</v>
      </c>
      <c r="E172" s="93" t="s">
        <v>2543</v>
      </c>
      <c r="F172" s="94" t="s">
        <v>2544</v>
      </c>
      <c r="G172" s="95" t="s">
        <v>259</v>
      </c>
      <c r="H172" s="96">
        <v>14</v>
      </c>
      <c r="I172" s="1">
        <v>0</v>
      </c>
      <c r="J172" s="97">
        <f t="shared" si="10"/>
        <v>0</v>
      </c>
      <c r="K172" s="94" t="s">
        <v>182</v>
      </c>
      <c r="L172" s="13"/>
      <c r="M172" s="98" t="s">
        <v>1</v>
      </c>
      <c r="N172" s="99" t="s">
        <v>37</v>
      </c>
      <c r="O172" s="100"/>
      <c r="P172" s="101">
        <f t="shared" si="11"/>
        <v>0</v>
      </c>
      <c r="Q172" s="101">
        <v>0</v>
      </c>
      <c r="R172" s="101">
        <f t="shared" si="12"/>
        <v>0</v>
      </c>
      <c r="S172" s="101">
        <v>0</v>
      </c>
      <c r="T172" s="102">
        <f t="shared" si="13"/>
        <v>0</v>
      </c>
      <c r="U172" s="12"/>
      <c r="V172" s="12"/>
      <c r="W172" s="12"/>
      <c r="X172" s="12"/>
      <c r="Y172" s="12"/>
      <c r="Z172" s="12"/>
      <c r="AA172" s="12"/>
      <c r="AB172" s="12"/>
      <c r="AC172" s="12"/>
      <c r="AD172" s="12"/>
      <c r="AE172" s="12"/>
      <c r="AR172" s="103" t="s">
        <v>230</v>
      </c>
      <c r="AT172" s="103" t="s">
        <v>178</v>
      </c>
      <c r="AU172" s="103" t="s">
        <v>80</v>
      </c>
      <c r="AY172" s="5" t="s">
        <v>176</v>
      </c>
      <c r="BE172" s="104">
        <f t="shared" si="14"/>
        <v>0</v>
      </c>
      <c r="BF172" s="104">
        <f t="shared" si="15"/>
        <v>0</v>
      </c>
      <c r="BG172" s="104">
        <f t="shared" si="16"/>
        <v>0</v>
      </c>
      <c r="BH172" s="104">
        <f t="shared" si="17"/>
        <v>0</v>
      </c>
      <c r="BI172" s="104">
        <f t="shared" si="18"/>
        <v>0</v>
      </c>
      <c r="BJ172" s="5" t="s">
        <v>76</v>
      </c>
      <c r="BK172" s="104">
        <f t="shared" si="19"/>
        <v>0</v>
      </c>
      <c r="BL172" s="5" t="s">
        <v>230</v>
      </c>
      <c r="BM172" s="103" t="s">
        <v>484</v>
      </c>
    </row>
    <row r="173" spans="1:65" s="15" customFormat="1" ht="24.2" customHeight="1">
      <c r="A173" s="12"/>
      <c r="B173" s="13"/>
      <c r="C173" s="92" t="s">
        <v>337</v>
      </c>
      <c r="D173" s="92" t="s">
        <v>178</v>
      </c>
      <c r="E173" s="93" t="s">
        <v>2545</v>
      </c>
      <c r="F173" s="94" t="s">
        <v>2546</v>
      </c>
      <c r="G173" s="95" t="s">
        <v>259</v>
      </c>
      <c r="H173" s="96">
        <v>32</v>
      </c>
      <c r="I173" s="1">
        <v>0</v>
      </c>
      <c r="J173" s="97">
        <f t="shared" si="10"/>
        <v>0</v>
      </c>
      <c r="K173" s="94" t="s">
        <v>182</v>
      </c>
      <c r="L173" s="13"/>
      <c r="M173" s="98" t="s">
        <v>1</v>
      </c>
      <c r="N173" s="99" t="s">
        <v>37</v>
      </c>
      <c r="O173" s="100"/>
      <c r="P173" s="101">
        <f t="shared" si="11"/>
        <v>0</v>
      </c>
      <c r="Q173" s="101">
        <v>0</v>
      </c>
      <c r="R173" s="101">
        <f t="shared" si="12"/>
        <v>0</v>
      </c>
      <c r="S173" s="101">
        <v>0</v>
      </c>
      <c r="T173" s="102">
        <f t="shared" si="13"/>
        <v>0</v>
      </c>
      <c r="U173" s="12"/>
      <c r="V173" s="12"/>
      <c r="W173" s="12"/>
      <c r="X173" s="12"/>
      <c r="Y173" s="12"/>
      <c r="Z173" s="12"/>
      <c r="AA173" s="12"/>
      <c r="AB173" s="12"/>
      <c r="AC173" s="12"/>
      <c r="AD173" s="12"/>
      <c r="AE173" s="12"/>
      <c r="AR173" s="103" t="s">
        <v>230</v>
      </c>
      <c r="AT173" s="103" t="s">
        <v>178</v>
      </c>
      <c r="AU173" s="103" t="s">
        <v>80</v>
      </c>
      <c r="AY173" s="5" t="s">
        <v>176</v>
      </c>
      <c r="BE173" s="104">
        <f t="shared" si="14"/>
        <v>0</v>
      </c>
      <c r="BF173" s="104">
        <f t="shared" si="15"/>
        <v>0</v>
      </c>
      <c r="BG173" s="104">
        <f t="shared" si="16"/>
        <v>0</v>
      </c>
      <c r="BH173" s="104">
        <f t="shared" si="17"/>
        <v>0</v>
      </c>
      <c r="BI173" s="104">
        <f t="shared" si="18"/>
        <v>0</v>
      </c>
      <c r="BJ173" s="5" t="s">
        <v>76</v>
      </c>
      <c r="BK173" s="104">
        <f t="shared" si="19"/>
        <v>0</v>
      </c>
      <c r="BL173" s="5" t="s">
        <v>230</v>
      </c>
      <c r="BM173" s="103" t="s">
        <v>494</v>
      </c>
    </row>
    <row r="174" spans="1:65" s="15" customFormat="1" ht="33" customHeight="1">
      <c r="A174" s="12"/>
      <c r="B174" s="13"/>
      <c r="C174" s="92" t="s">
        <v>501</v>
      </c>
      <c r="D174" s="92" t="s">
        <v>178</v>
      </c>
      <c r="E174" s="93" t="s">
        <v>2547</v>
      </c>
      <c r="F174" s="94" t="s">
        <v>2548</v>
      </c>
      <c r="G174" s="95" t="s">
        <v>259</v>
      </c>
      <c r="H174" s="96">
        <v>2</v>
      </c>
      <c r="I174" s="1">
        <v>0</v>
      </c>
      <c r="J174" s="97">
        <f t="shared" si="10"/>
        <v>0</v>
      </c>
      <c r="K174" s="94" t="s">
        <v>182</v>
      </c>
      <c r="L174" s="13"/>
      <c r="M174" s="98" t="s">
        <v>1</v>
      </c>
      <c r="N174" s="99" t="s">
        <v>37</v>
      </c>
      <c r="O174" s="100"/>
      <c r="P174" s="101">
        <f t="shared" si="11"/>
        <v>0</v>
      </c>
      <c r="Q174" s="101">
        <v>0</v>
      </c>
      <c r="R174" s="101">
        <f t="shared" si="12"/>
        <v>0</v>
      </c>
      <c r="S174" s="101">
        <v>0</v>
      </c>
      <c r="T174" s="102">
        <f t="shared" si="13"/>
        <v>0</v>
      </c>
      <c r="U174" s="12"/>
      <c r="V174" s="12"/>
      <c r="W174" s="12"/>
      <c r="X174" s="12"/>
      <c r="Y174" s="12"/>
      <c r="Z174" s="12"/>
      <c r="AA174" s="12"/>
      <c r="AB174" s="12"/>
      <c r="AC174" s="12"/>
      <c r="AD174" s="12"/>
      <c r="AE174" s="12"/>
      <c r="AR174" s="103" t="s">
        <v>230</v>
      </c>
      <c r="AT174" s="103" t="s">
        <v>178</v>
      </c>
      <c r="AU174" s="103" t="s">
        <v>80</v>
      </c>
      <c r="AY174" s="5" t="s">
        <v>176</v>
      </c>
      <c r="BE174" s="104">
        <f t="shared" si="14"/>
        <v>0</v>
      </c>
      <c r="BF174" s="104">
        <f t="shared" si="15"/>
        <v>0</v>
      </c>
      <c r="BG174" s="104">
        <f t="shared" si="16"/>
        <v>0</v>
      </c>
      <c r="BH174" s="104">
        <f t="shared" si="17"/>
        <v>0</v>
      </c>
      <c r="BI174" s="104">
        <f t="shared" si="18"/>
        <v>0</v>
      </c>
      <c r="BJ174" s="5" t="s">
        <v>76</v>
      </c>
      <c r="BK174" s="104">
        <f t="shared" si="19"/>
        <v>0</v>
      </c>
      <c r="BL174" s="5" t="s">
        <v>230</v>
      </c>
      <c r="BM174" s="103" t="s">
        <v>504</v>
      </c>
    </row>
    <row r="175" spans="1:65" s="15" customFormat="1" ht="33" customHeight="1">
      <c r="A175" s="12"/>
      <c r="B175" s="13"/>
      <c r="C175" s="92" t="s">
        <v>343</v>
      </c>
      <c r="D175" s="92" t="s">
        <v>178</v>
      </c>
      <c r="E175" s="93" t="s">
        <v>2549</v>
      </c>
      <c r="F175" s="94" t="s">
        <v>2550</v>
      </c>
      <c r="G175" s="95" t="s">
        <v>328</v>
      </c>
      <c r="H175" s="96">
        <v>100</v>
      </c>
      <c r="I175" s="1">
        <v>0</v>
      </c>
      <c r="J175" s="97">
        <f>ROUND(I175*H175,2)</f>
        <v>0</v>
      </c>
      <c r="K175" s="94" t="s">
        <v>182</v>
      </c>
      <c r="L175" s="13"/>
      <c r="M175" s="98" t="s">
        <v>1</v>
      </c>
      <c r="N175" s="99" t="s">
        <v>37</v>
      </c>
      <c r="O175" s="100"/>
      <c r="P175" s="101">
        <f t="shared" si="11"/>
        <v>0</v>
      </c>
      <c r="Q175" s="101">
        <v>0</v>
      </c>
      <c r="R175" s="101">
        <f t="shared" si="12"/>
        <v>0</v>
      </c>
      <c r="S175" s="101">
        <v>0</v>
      </c>
      <c r="T175" s="102">
        <f t="shared" si="13"/>
        <v>0</v>
      </c>
      <c r="U175" s="12"/>
      <c r="V175" s="12"/>
      <c r="W175" s="12"/>
      <c r="X175" s="12"/>
      <c r="Y175" s="12"/>
      <c r="Z175" s="12"/>
      <c r="AA175" s="12"/>
      <c r="AB175" s="12"/>
      <c r="AC175" s="12"/>
      <c r="AD175" s="12"/>
      <c r="AE175" s="12"/>
      <c r="AR175" s="103" t="s">
        <v>230</v>
      </c>
      <c r="AT175" s="103" t="s">
        <v>178</v>
      </c>
      <c r="AU175" s="103" t="s">
        <v>80</v>
      </c>
      <c r="AY175" s="5" t="s">
        <v>176</v>
      </c>
      <c r="BE175" s="104">
        <f t="shared" si="14"/>
        <v>0</v>
      </c>
      <c r="BF175" s="104">
        <f t="shared" si="15"/>
        <v>0</v>
      </c>
      <c r="BG175" s="104">
        <f t="shared" si="16"/>
        <v>0</v>
      </c>
      <c r="BH175" s="104">
        <f t="shared" si="17"/>
        <v>0</v>
      </c>
      <c r="BI175" s="104">
        <f t="shared" si="18"/>
        <v>0</v>
      </c>
      <c r="BJ175" s="5" t="s">
        <v>76</v>
      </c>
      <c r="BK175" s="104">
        <f t="shared" si="19"/>
        <v>0</v>
      </c>
      <c r="BL175" s="5" t="s">
        <v>230</v>
      </c>
      <c r="BM175" s="103" t="s">
        <v>509</v>
      </c>
    </row>
    <row r="176" spans="2:63" s="79" customFormat="1" ht="22.7" customHeight="1">
      <c r="B176" s="80"/>
      <c r="D176" s="81" t="s">
        <v>71</v>
      </c>
      <c r="E176" s="90" t="s">
        <v>2551</v>
      </c>
      <c r="F176" s="90" t="s">
        <v>2552</v>
      </c>
      <c r="J176" s="91">
        <f>BK176</f>
        <v>0</v>
      </c>
      <c r="L176" s="80"/>
      <c r="M176" s="84"/>
      <c r="N176" s="85"/>
      <c r="O176" s="85"/>
      <c r="P176" s="86">
        <f>SUM(P177:P179)</f>
        <v>0</v>
      </c>
      <c r="Q176" s="85"/>
      <c r="R176" s="86">
        <f>SUM(R177:R179)</f>
        <v>0</v>
      </c>
      <c r="S176" s="85"/>
      <c r="T176" s="87">
        <f>SUM(T177:T179)</f>
        <v>0</v>
      </c>
      <c r="AR176" s="81" t="s">
        <v>80</v>
      </c>
      <c r="AT176" s="88" t="s">
        <v>71</v>
      </c>
      <c r="AU176" s="88" t="s">
        <v>76</v>
      </c>
      <c r="AY176" s="81" t="s">
        <v>176</v>
      </c>
      <c r="BK176" s="89">
        <f>SUM(BK177:BK179)</f>
        <v>0</v>
      </c>
    </row>
    <row r="177" spans="1:65" s="15" customFormat="1" ht="21.75" customHeight="1">
      <c r="A177" s="12"/>
      <c r="B177" s="13"/>
      <c r="C177" s="92" t="s">
        <v>511</v>
      </c>
      <c r="D177" s="92" t="s">
        <v>178</v>
      </c>
      <c r="E177" s="93" t="s">
        <v>2553</v>
      </c>
      <c r="F177" s="94" t="s">
        <v>2554</v>
      </c>
      <c r="G177" s="95" t="s">
        <v>328</v>
      </c>
      <c r="H177" s="96">
        <v>77</v>
      </c>
      <c r="I177" s="1">
        <v>0</v>
      </c>
      <c r="J177" s="97">
        <f>ROUND(I177*H177,2)</f>
        <v>0</v>
      </c>
      <c r="K177" s="94" t="s">
        <v>182</v>
      </c>
      <c r="L177" s="13"/>
      <c r="M177" s="98" t="s">
        <v>1</v>
      </c>
      <c r="N177" s="99" t="s">
        <v>37</v>
      </c>
      <c r="O177" s="100"/>
      <c r="P177" s="101">
        <f>O177*H177</f>
        <v>0</v>
      </c>
      <c r="Q177" s="101">
        <v>0</v>
      </c>
      <c r="R177" s="101">
        <f>Q177*H177</f>
        <v>0</v>
      </c>
      <c r="S177" s="101">
        <v>0</v>
      </c>
      <c r="T177" s="102">
        <f>S177*H177</f>
        <v>0</v>
      </c>
      <c r="U177" s="12"/>
      <c r="V177" s="12"/>
      <c r="W177" s="12"/>
      <c r="X177" s="12"/>
      <c r="Y177" s="12"/>
      <c r="Z177" s="12"/>
      <c r="AA177" s="12"/>
      <c r="AB177" s="12"/>
      <c r="AC177" s="12"/>
      <c r="AD177" s="12"/>
      <c r="AE177" s="12"/>
      <c r="AR177" s="103" t="s">
        <v>230</v>
      </c>
      <c r="AT177" s="103" t="s">
        <v>178</v>
      </c>
      <c r="AU177" s="103" t="s">
        <v>80</v>
      </c>
      <c r="AY177" s="5" t="s">
        <v>176</v>
      </c>
      <c r="BE177" s="104">
        <f>IF(N177="základní",J177,0)</f>
        <v>0</v>
      </c>
      <c r="BF177" s="104">
        <f>IF(N177="snížená",J177,0)</f>
        <v>0</v>
      </c>
      <c r="BG177" s="104">
        <f>IF(N177="zákl. přenesená",J177,0)</f>
        <v>0</v>
      </c>
      <c r="BH177" s="104">
        <f>IF(N177="sníž. přenesená",J177,0)</f>
        <v>0</v>
      </c>
      <c r="BI177" s="104">
        <f>IF(N177="nulová",J177,0)</f>
        <v>0</v>
      </c>
      <c r="BJ177" s="5" t="s">
        <v>76</v>
      </c>
      <c r="BK177" s="104">
        <f>ROUND(I177*H177,2)</f>
        <v>0</v>
      </c>
      <c r="BL177" s="5" t="s">
        <v>230</v>
      </c>
      <c r="BM177" s="103" t="s">
        <v>514</v>
      </c>
    </row>
    <row r="178" spans="1:65" s="15" customFormat="1" ht="16.5" customHeight="1">
      <c r="A178" s="12"/>
      <c r="B178" s="13"/>
      <c r="C178" s="92" t="s">
        <v>349</v>
      </c>
      <c r="D178" s="92" t="s">
        <v>178</v>
      </c>
      <c r="E178" s="93" t="s">
        <v>2555</v>
      </c>
      <c r="F178" s="94" t="s">
        <v>2556</v>
      </c>
      <c r="G178" s="95" t="s">
        <v>259</v>
      </c>
      <c r="H178" s="96">
        <v>1</v>
      </c>
      <c r="I178" s="1">
        <v>0</v>
      </c>
      <c r="J178" s="97">
        <f>ROUND(I178*H178,2)</f>
        <v>0</v>
      </c>
      <c r="K178" s="94" t="s">
        <v>182</v>
      </c>
      <c r="L178" s="13"/>
      <c r="M178" s="98" t="s">
        <v>1</v>
      </c>
      <c r="N178" s="99" t="s">
        <v>37</v>
      </c>
      <c r="O178" s="100"/>
      <c r="P178" s="101">
        <f>O178*H178</f>
        <v>0</v>
      </c>
      <c r="Q178" s="101">
        <v>0</v>
      </c>
      <c r="R178" s="101">
        <f>Q178*H178</f>
        <v>0</v>
      </c>
      <c r="S178" s="101">
        <v>0</v>
      </c>
      <c r="T178" s="102">
        <f>S178*H178</f>
        <v>0</v>
      </c>
      <c r="U178" s="12"/>
      <c r="V178" s="12"/>
      <c r="W178" s="12"/>
      <c r="X178" s="12"/>
      <c r="Y178" s="12"/>
      <c r="Z178" s="12"/>
      <c r="AA178" s="12"/>
      <c r="AB178" s="12"/>
      <c r="AC178" s="12"/>
      <c r="AD178" s="12"/>
      <c r="AE178" s="12"/>
      <c r="AR178" s="103" t="s">
        <v>230</v>
      </c>
      <c r="AT178" s="103" t="s">
        <v>178</v>
      </c>
      <c r="AU178" s="103" t="s">
        <v>80</v>
      </c>
      <c r="AY178" s="5" t="s">
        <v>176</v>
      </c>
      <c r="BE178" s="104">
        <f>IF(N178="základní",J178,0)</f>
        <v>0</v>
      </c>
      <c r="BF178" s="104">
        <f>IF(N178="snížená",J178,0)</f>
        <v>0</v>
      </c>
      <c r="BG178" s="104">
        <f>IF(N178="zákl. přenesená",J178,0)</f>
        <v>0</v>
      </c>
      <c r="BH178" s="104">
        <f>IF(N178="sníž. přenesená",J178,0)</f>
        <v>0</v>
      </c>
      <c r="BI178" s="104">
        <f>IF(N178="nulová",J178,0)</f>
        <v>0</v>
      </c>
      <c r="BJ178" s="5" t="s">
        <v>76</v>
      </c>
      <c r="BK178" s="104">
        <f>ROUND(I178*H178,2)</f>
        <v>0</v>
      </c>
      <c r="BL178" s="5" t="s">
        <v>230</v>
      </c>
      <c r="BM178" s="103" t="s">
        <v>520</v>
      </c>
    </row>
    <row r="179" spans="1:65" s="15" customFormat="1" ht="24.2" customHeight="1">
      <c r="A179" s="12"/>
      <c r="B179" s="13"/>
      <c r="C179" s="92" t="s">
        <v>522</v>
      </c>
      <c r="D179" s="92" t="s">
        <v>178</v>
      </c>
      <c r="E179" s="93" t="s">
        <v>2557</v>
      </c>
      <c r="F179" s="94" t="s">
        <v>2558</v>
      </c>
      <c r="G179" s="95" t="s">
        <v>259</v>
      </c>
      <c r="H179" s="96">
        <v>1</v>
      </c>
      <c r="I179" s="1">
        <v>0</v>
      </c>
      <c r="J179" s="97">
        <f>ROUND(I179*H179,2)</f>
        <v>0</v>
      </c>
      <c r="K179" s="94" t="s">
        <v>182</v>
      </c>
      <c r="L179" s="13"/>
      <c r="M179" s="207" t="s">
        <v>1</v>
      </c>
      <c r="N179" s="208" t="s">
        <v>37</v>
      </c>
      <c r="O179" s="112"/>
      <c r="P179" s="209">
        <f>O179*H179</f>
        <v>0</v>
      </c>
      <c r="Q179" s="209">
        <v>0</v>
      </c>
      <c r="R179" s="209">
        <f>Q179*H179</f>
        <v>0</v>
      </c>
      <c r="S179" s="209">
        <v>0</v>
      </c>
      <c r="T179" s="210">
        <f>S179*H179</f>
        <v>0</v>
      </c>
      <c r="U179" s="12"/>
      <c r="V179" s="12"/>
      <c r="W179" s="12"/>
      <c r="X179" s="12"/>
      <c r="Y179" s="12"/>
      <c r="Z179" s="12"/>
      <c r="AA179" s="12"/>
      <c r="AB179" s="12"/>
      <c r="AC179" s="12"/>
      <c r="AD179" s="12"/>
      <c r="AE179" s="12"/>
      <c r="AR179" s="103" t="s">
        <v>230</v>
      </c>
      <c r="AT179" s="103" t="s">
        <v>178</v>
      </c>
      <c r="AU179" s="103" t="s">
        <v>80</v>
      </c>
      <c r="AY179" s="5" t="s">
        <v>176</v>
      </c>
      <c r="BE179" s="104">
        <f>IF(N179="základní",J179,0)</f>
        <v>0</v>
      </c>
      <c r="BF179" s="104">
        <f>IF(N179="snížená",J179,0)</f>
        <v>0</v>
      </c>
      <c r="BG179" s="104">
        <f>IF(N179="zákl. přenesená",J179,0)</f>
        <v>0</v>
      </c>
      <c r="BH179" s="104">
        <f>IF(N179="sníž. přenesená",J179,0)</f>
        <v>0</v>
      </c>
      <c r="BI179" s="104">
        <f>IF(N179="nulová",J179,0)</f>
        <v>0</v>
      </c>
      <c r="BJ179" s="5" t="s">
        <v>76</v>
      </c>
      <c r="BK179" s="104">
        <f>ROUND(I179*H179,2)</f>
        <v>0</v>
      </c>
      <c r="BL179" s="5" t="s">
        <v>230</v>
      </c>
      <c r="BM179" s="103" t="s">
        <v>525</v>
      </c>
    </row>
    <row r="180" spans="1:31" s="15" customFormat="1" ht="6.95" customHeight="1">
      <c r="A180" s="12"/>
      <c r="B180" s="44"/>
      <c r="C180" s="45"/>
      <c r="D180" s="45"/>
      <c r="E180" s="45"/>
      <c r="F180" s="45"/>
      <c r="G180" s="45"/>
      <c r="H180" s="45"/>
      <c r="I180" s="45"/>
      <c r="J180" s="45"/>
      <c r="K180" s="45"/>
      <c r="L180" s="13"/>
      <c r="M180" s="12"/>
      <c r="O180" s="12"/>
      <c r="P180" s="12"/>
      <c r="Q180" s="12"/>
      <c r="R180" s="12"/>
      <c r="S180" s="12"/>
      <c r="T180" s="12"/>
      <c r="U180" s="12"/>
      <c r="V180" s="12"/>
      <c r="W180" s="12"/>
      <c r="X180" s="12"/>
      <c r="Y180" s="12"/>
      <c r="Z180" s="12"/>
      <c r="AA180" s="12"/>
      <c r="AB180" s="12"/>
      <c r="AC180" s="12"/>
      <c r="AD180" s="12"/>
      <c r="AE180" s="12"/>
    </row>
  </sheetData>
  <sheetProtection algorithmName="SHA-512" hashValue="fLJnj0lN6hV8ktiznBhHiZXsc8skPKong/mW0aFf6A6jTl59Lc4pMa8BQGjIPEtog2btZ5mUSX+QxaYwEySPWg==" saltValue="AbJT3648WBofbhQ2KAlgbQ==" spinCount="100000" sheet="1" objects="1" scenarios="1"/>
  <autoFilter ref="C126:K179"/>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P599\eva</dc:creator>
  <cp:keywords/>
  <dc:description/>
  <cp:lastModifiedBy>HP</cp:lastModifiedBy>
  <cp:lastPrinted>2022-04-13T07:38:25Z</cp:lastPrinted>
  <dcterms:created xsi:type="dcterms:W3CDTF">2022-04-12T06:09:00Z</dcterms:created>
  <dcterms:modified xsi:type="dcterms:W3CDTF">2022-04-14T14:03:17Z</dcterms:modified>
  <cp:category/>
  <cp:version/>
  <cp:contentType/>
  <cp:contentStatus/>
</cp:coreProperties>
</file>