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firstSheet="52" activeTab="58"/>
  </bookViews>
  <sheets>
    <sheet name="Rekapitulace" sheetId="1" r:id="rId1"/>
    <sheet name="SO 001.N" sheetId="2" r:id="rId2"/>
    <sheet name="SO 001.V" sheetId="3" r:id="rId3"/>
    <sheet name="SO 002.H" sheetId="4" r:id="rId4"/>
    <sheet name="SO 002.N" sheetId="5" r:id="rId5"/>
    <sheet name="SO 002.N DEK" sheetId="6" r:id="rId6"/>
    <sheet name="SO 101.11.N DEK_SO 101-11.N DEK" sheetId="7" r:id="rId7"/>
    <sheet name="SO 101.11.N1_SO 101-11.N1" sheetId="8" r:id="rId8"/>
    <sheet name="SO 101.N DEK_SO 101-0.N DEK" sheetId="9" r:id="rId9"/>
    <sheet name="SO 101.N DEK_SO 101-1.N DEK_" sheetId="10" r:id="rId10"/>
    <sheet name="K_SO 101-1.N DEK_SO 101-1.N DEK" sheetId="11" r:id="rId11"/>
    <sheet name="SO 101.N2_SO 101-0.N2" sheetId="12" r:id="rId12"/>
    <sheet name=" 101.N2_SO 101-1.N2_SO 101-1.N2" sheetId="13" r:id="rId13"/>
    <sheet name="SO 101.N2_SO 101-8.N2" sheetId="14" r:id="rId14"/>
    <sheet name="SO 101.N3_SO 101-0.N3" sheetId="15" r:id="rId15"/>
    <sheet name=" 101.N3_SO 101-1.N3_SO 101-1.N3" sheetId="16" r:id="rId16"/>
    <sheet name="SO 102.11.H_SO 102-11.H" sheetId="17" r:id="rId17"/>
    <sheet name="SO 102.H_SO 102-0.H" sheetId="18" r:id="rId18"/>
    <sheet name="SO 102.H_SO 102-1.H_SO 102-1.H" sheetId="19" r:id="rId19"/>
    <sheet name="SO 102.H_SO 102-8.H" sheetId="20" r:id="rId20"/>
    <sheet name="SO 102.V_SO 102-0.V" sheetId="21" r:id="rId21"/>
    <sheet name="SO 102.V_SO 102-1.V_SO 102-1.V" sheetId="22" r:id="rId22"/>
    <sheet name="SO 103.11.H_SO 103-11.H" sheetId="23" r:id="rId23"/>
    <sheet name="SO 103.H_SO 103-0.H" sheetId="24" r:id="rId24"/>
    <sheet name="SO 103.H_SO 103-1.H_SO 103-1.H" sheetId="25" r:id="rId25"/>
    <sheet name="SO 103.H_SO 103-8.H" sheetId="26" r:id="rId26"/>
    <sheet name="SO 103.N_SO 103-0.N" sheetId="27" r:id="rId27"/>
    <sheet name="SO 103.N_SO 103-1.N_SO 103-1.N" sheetId="28" r:id="rId28"/>
    <sheet name="SO 103.V_SO 103-0.V" sheetId="29" r:id="rId29"/>
    <sheet name="SO 103.V_SO 103-1.V_SO 103-1.V" sheetId="30" r:id="rId30"/>
    <sheet name="SO 104.11.H_SO 104-11.H" sheetId="31" r:id="rId31"/>
    <sheet name="SO 104.H_SO 104-0.H" sheetId="32" r:id="rId32"/>
    <sheet name="SO 104.H_SO 104-1.H_SO 104-1.H" sheetId="33" r:id="rId33"/>
    <sheet name="SO 104.H_SO 104-8.H" sheetId="34" r:id="rId34"/>
    <sheet name="SO 104.V_SO 104-0.V" sheetId="35" r:id="rId35"/>
    <sheet name="SO 104.V_SO 104-1.V_SO 104-1.V" sheetId="36" r:id="rId36"/>
    <sheet name="SO 105.11.H_SO 105-11.H" sheetId="37" r:id="rId37"/>
    <sheet name="SO 105.H_SO 105-0.H" sheetId="38" r:id="rId38"/>
    <sheet name="SO 105.H_SO 105-1.H_SO 105-1.H" sheetId="39" r:id="rId39"/>
    <sheet name="SO 105.H_SO 105-8.H" sheetId="40" r:id="rId40"/>
    <sheet name="SO 105.V_SO 105-0.V" sheetId="41" r:id="rId41"/>
    <sheet name="SO 105.V_SO 105-1.V_SO 105-1.V" sheetId="42" r:id="rId42"/>
    <sheet name="SO 111.H" sheetId="43" r:id="rId43"/>
    <sheet name="SO 111.N" sheetId="44" r:id="rId44"/>
    <sheet name="SO 111.N31510" sheetId="45" r:id="rId45"/>
    <sheet name="SO 111.N31510ko_SO 111-0.N31510" sheetId="46" r:id="rId46"/>
    <sheet name="SO 111-1.N31510_SO 111-1.N31510" sheetId="47" r:id="rId47"/>
    <sheet name="SO 112.N_SO 112-P.N" sheetId="48" r:id="rId48"/>
    <sheet name="SO 112.V" sheetId="49" r:id="rId49"/>
    <sheet name="SO 150_SO 150" sheetId="50" r:id="rId50"/>
    <sheet name="SO 150_SO 150_SO 150" sheetId="51" r:id="rId51"/>
    <sheet name="SO 171.H" sheetId="52" r:id="rId52"/>
    <sheet name="SO 171.N" sheetId="53" r:id="rId53"/>
    <sheet name="SO 171.N DEK" sheetId="54" r:id="rId54"/>
    <sheet name="SO 302.H" sheetId="55" r:id="rId55"/>
    <sheet name="SO 801.H" sheetId="56" r:id="rId56"/>
    <sheet name="SO 801.N" sheetId="57" r:id="rId57"/>
    <sheet name="SO 901.V" sheetId="58" r:id="rId58"/>
    <sheet name="Souvis PD Avena" sheetId="59" r:id="rId59"/>
    <sheet name="sjezd Avena" sheetId="60" r:id="rId60"/>
  </sheets>
  <definedNames/>
  <calcPr fullCalcOnLoad="1"/>
</workbook>
</file>

<file path=xl/sharedStrings.xml><?xml version="1.0" encoding="utf-8"?>
<sst xmlns="http://schemas.openxmlformats.org/spreadsheetml/2006/main" count="10500" uniqueCount="1195">
  <si>
    <t>Firma: Firma</t>
  </si>
  <si>
    <t>Soupis objektů s DPH</t>
  </si>
  <si>
    <t>Stavba: 2018_11 - Modernizace silnice II/315 Ústí - Skuhrov</t>
  </si>
  <si>
    <t xml:space="preserve">Varianta: ZŘ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</si>
  <si>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</si>
  <si>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</si>
  <si>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</si>
  <si>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</si>
  <si>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</si>
  <si>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</si>
  <si>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</si>
  <si>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</si>
  <si>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</si>
  <si>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</si>
  <si>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</si>
  <si>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2018_11</t>
  </si>
  <si>
    <t>Modernizace silnice II/315 Ústí - Skuhrov</t>
  </si>
  <si>
    <t>O</t>
  </si>
  <si>
    <t>Rozpočet:</t>
  </si>
  <si>
    <t>0,00</t>
  </si>
  <si>
    <t>10,00</t>
  </si>
  <si>
    <t>21,00</t>
  </si>
  <si>
    <t>3</t>
  </si>
  <si>
    <t>2</t>
  </si>
  <si>
    <t>SO 001.N</t>
  </si>
  <si>
    <t>Všeobecné a předběžné položky (nezpůsobilé)</t>
  </si>
  <si>
    <t>Typ</t>
  </si>
  <si>
    <t>0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</si>
  <si>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</si>
  <si>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</si>
  <si>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</si>
  <si>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</si>
  <si>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</si>
  <si>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</si>
  <si>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</si>
  <si>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</si>
  <si>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</si>
  <si>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</si>
  <si>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</si>
  <si>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</si>
  <si>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</si>
  <si>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</si>
  <si>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</si>
  <si>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</si>
  <si>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</si>
  <si>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</si>
  <si>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02910</t>
  </si>
  <si>
    <t/>
  </si>
  <si>
    <t>OSTATNÍ POŽADAVKY - ZEMĚMĚŘIČSKÁ MĚŘENÍ</t>
  </si>
  <si>
    <t>SOUBOR</t>
  </si>
  <si>
    <t>PP</t>
  </si>
  <si>
    <t>zaměření skutečného provedení díla ke kolaudaci stavby  
zaměření stavby před výstavou – obvod staveniště</t>
  </si>
  <si>
    <t>VV</t>
  </si>
  <si>
    <t>1700/7226,90=0,235 [A]</t>
  </si>
  <si>
    <t>TS</t>
  </si>
  <si>
    <t>zahrnuje veškeré náklady spojené s objednatelem požadovanými pracemi,  
- pro stanovení orientační investorské ceny určete jednotkovou cenu jako 1% odhadované ceny stavby</t>
  </si>
  <si>
    <t>02911</t>
  </si>
  <si>
    <t>OSTATNÍ POŽADAVKY - GEODETICKÉ ZAMĚŘENÍ</t>
  </si>
  <si>
    <t>geometrický oddělovací plán pro majetkové vypořádání vlastnických vztahů (12 x tiskem)</t>
  </si>
  <si>
    <t>zahrnuje veškeré náklady spojené s objednatelem požadovanými pracemi</t>
  </si>
  <si>
    <t>02940</t>
  </si>
  <si>
    <t>OSTATNÍ POŽADAVKY - VYPRACOVÁNÍ DOKUMENTACE SKUTEČNÉHO PROVEDENÍ STAVBY</t>
  </si>
  <si>
    <t>ve 3 vyhotoveních 
vypracování DSPS v tištěné a digitální podobě vč. kompletní závěrečné zprávy zhotovitele, specifikace dle SoD</t>
  </si>
  <si>
    <t>R</t>
  </si>
  <si>
    <t>OSTATNÍ POŽADAVKY - pasportizace</t>
  </si>
  <si>
    <t>KPL</t>
  </si>
  <si>
    <t>Zjištění a zdokumentování stávajícího stavu zástavby a objektů, které mohou být dotčeny stavbou před započetím stavebních prací vč. pasportizace a fotodokumentace i projednání s dotčenými vlastníky nemovistostí 
videopasportizace + pasport objízdných tras</t>
  </si>
  <si>
    <t>02943</t>
  </si>
  <si>
    <t>OSTATNÍ POŽADAVKY - VYPRACOVÁNÍ RDS</t>
  </si>
  <si>
    <t>dle požadavku investora</t>
  </si>
  <si>
    <t>02945</t>
  </si>
  <si>
    <t>OSTAT POŽADAVKY - FOTODOKUMENTACE</t>
  </si>
  <si>
    <t>průběžná fotodokumentace stavby, na konci stavby 2x na CD</t>
  </si>
  <si>
    <t>položka zahrnuje:                                                                                                                   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</si>
  <si>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7</t>
  </si>
  <si>
    <t>02960</t>
  </si>
  <si>
    <t>OSTATNÍ POŽADAVKY - ODBORNÝ DOZOR</t>
  </si>
  <si>
    <t>HOD</t>
  </si>
  <si>
    <t>zajištění geologa, geotechnika, veškerý odborný dozor v průběhu výstavby 
včetně dopravy na staveniště</t>
  </si>
  <si>
    <t>1700/7226,90=0,235 [A] 
100*A=23,500 [D]</t>
  </si>
  <si>
    <t>zahrnuje veškeré náklady spojené s objednatelem požadovaným dozorem</t>
  </si>
  <si>
    <t>8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</si>
  <si>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</si>
  <si>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</si>
  <si>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</si>
  <si>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03720</t>
  </si>
  <si>
    <t>POMOC PRÁCE ZAJIŠŤ NEBO ZŘÍZ REGULACI A OCHRANU DOPRAVY</t>
  </si>
  <si>
    <t>úhrnná částka obsahuje veškeré náklady na dočasné úpravy a regulaci dopravy (i pěší) na staveništi a nezbytné značení a opatření vyplývající z požadavků BOZP na staveništi</t>
  </si>
  <si>
    <t>zahrnuje objednatelem povolené náklady na požadovaná zařízení zhotovitele</t>
  </si>
  <si>
    <t>SO 001.V</t>
  </si>
  <si>
    <t>Všeobecné a předběžné položky (vedlejší)</t>
  </si>
  <si>
    <t>01400</t>
  </si>
  <si>
    <t>POPLATKY - poplatek na bankovní záruku</t>
  </si>
  <si>
    <t>KČ</t>
  </si>
  <si>
    <t>poplatek na bankovní záruku</t>
  </si>
  <si>
    <t>zahrnuje jinde neuvedené poplatky související s výstavbou</t>
  </si>
  <si>
    <t>02520</t>
  </si>
  <si>
    <t>ZKOUŠENÍ MATERIÁLŮ NEZÁVISLOU ZKUŠEBNOU</t>
  </si>
  <si>
    <t>Zkoušky na dehet 
7 ks 
se souhlasem investora</t>
  </si>
  <si>
    <t>zahrnuje veškeré náklady spojené s objednatelem požadovanými zkouškami</t>
  </si>
  <si>
    <t>02730</t>
  </si>
  <si>
    <t>POMOC PRÁCE ZŘÍZ NEBO ZAJIŠŤ OCHRANU INŽENÝRSKÝCH SÍTÍ</t>
  </si>
  <si>
    <t>Zajištění vodovodního potrubí během realizace stavby 
km 2,740 vodovodní řad PE 90x5,4 dl. 12,5 m příčně přes komunikaci 
se souhlasem investora</t>
  </si>
  <si>
    <t>zahrnuje veškeré náklady spojené s objednatelem požadovanými zařízeními</t>
  </si>
  <si>
    <t>1700/7226,90=0,235 [A] 
1-A=0,765 [B]</t>
  </si>
  <si>
    <t>1700/7226,90=0,235 [A] 
1-A=0,765 [B] 
100*B=76,500 [D]</t>
  </si>
  <si>
    <t>11</t>
  </si>
  <si>
    <t>02991</t>
  </si>
  <si>
    <t>a</t>
  </si>
  <si>
    <t>OSTATNÍ POŽADAVKY - INFORMAČNÍ TABULE</t>
  </si>
  <si>
    <t>KUS</t>
  </si>
  <si>
    <t>02991a OSTATNÍ POŽADAVKY – INFORMAČNÍ TABULE – billboard IROP (místo realizace bude po dobu realizace stavby osazeno 1 ks velkoplošného billboardu o rozměru 5,1 x 2,4 m dle pravidel publicity IROP po schválení objednatelem, formou pronájmu od dodavatele, vč. projednání umístění, montáže a demontáže)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</si>
  <si>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</si>
  <si>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12</t>
  </si>
  <si>
    <t>b</t>
  </si>
  <si>
    <t>02991b OSTATNÍ POŽADAVKY – IFNORMAČNÍ TABULE – 2 ks billboard Pardubický kraj (místo realizace bude po dobu realizace stavby osazeno 2 ks velkoplošného billboardu o rozměru 5,1 x 2,4 m dle pravidel objednatele Pardubický kraj, formou pronájmu od dodavatele, vč. projednání umístění, montáže a demontáže)</t>
  </si>
  <si>
    <t>13</t>
  </si>
  <si>
    <t>c</t>
  </si>
  <si>
    <t>02991c OSTATNÍ POŽADAVKY – PAMĚTNÍ DESKA – pamětní deska (publicita) místo realizace projektu bude nejpozději k datu převzetí dokončené stavby objednatelem osazeno 1 ks pamětní desky o rozměru 0,3 x 0,4 m dle pravidel IROP, v provedení z materiálu zajištující životnost desky a písma min. 5 let, zahrnuje dodávku, osazení, montáž včetně sloupků a kotvení</t>
  </si>
  <si>
    <t>položka zahrnuje: 
- dodání a osazení informačních tabulí v předepsaném provedení a množství s obsahem předepsaným zadavatelem 
- veškeré nosné a upevňovací konstrukce 
- základové konstrukce včetně nutných zemních prací 
- případně nutné opravy poškozených čátí během platnosti</t>
  </si>
  <si>
    <t>14</t>
  </si>
  <si>
    <t>15</t>
  </si>
  <si>
    <t>SO 002.H</t>
  </si>
  <si>
    <t>Kácení (hlavní)</t>
  </si>
  <si>
    <t>Zemní práce</t>
  </si>
  <si>
    <t>11120</t>
  </si>
  <si>
    <t>ODSTRANĚNÍ KŘOVIN ODVOZ NA ŘÍZENOU SKLÁDKU</t>
  </si>
  <si>
    <t>M2</t>
  </si>
  <si>
    <t>ODVOZ NA ŘÍZENOU SKLÁDKU</t>
  </si>
  <si>
    <t>odstranění křovin a stromů do průměru 100 mm 
doprava dřevin bez ohledu na vzdálenost 
spálení na hromadách nebo štěpkování</t>
  </si>
  <si>
    <t>11211</t>
  </si>
  <si>
    <t>KÁCENÍ STROMŮ D KMENE DO 0,5M</t>
  </si>
  <si>
    <t>kmeny stromů budou odvezeny na SÚS Ústí n.O., cca 7 km, kde budou uloženy bez 
poplatku</t>
  </si>
  <si>
    <t>53-1=52,000 [A]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</si>
  <si>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</t>
  </si>
  <si>
    <t>11212</t>
  </si>
  <si>
    <t>KÁCENÍ STROMŮ D KMENE DO 0,9M</t>
  </si>
  <si>
    <t>11213</t>
  </si>
  <si>
    <t>KÁCENÍ STROMŮ D KMENE PŘES 0,9M</t>
  </si>
  <si>
    <t>11214</t>
  </si>
  <si>
    <t>KÁCENÍ STROMŮ D KMENE DO 0,3M</t>
  </si>
  <si>
    <t>23-2=21,000 [A]</t>
  </si>
  <si>
    <t>11221</t>
  </si>
  <si>
    <t>ODSTRANĚNÍ PAŘEZŮ D DO 0,5M</t>
  </si>
  <si>
    <t>ODVOZ PAŘEZŮ NA ŘÍZENOU SKLÁDKU</t>
  </si>
  <si>
    <t>23+53-33-3=40,000 [A]</t>
  </si>
  <si>
    <t>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</si>
  <si>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11222</t>
  </si>
  <si>
    <t>ODSTRANĚNÍ PAŘEZŮ D DO 0,9M</t>
  </si>
  <si>
    <t>13-5+33=41,000 [A]</t>
  </si>
  <si>
    <t>11223</t>
  </si>
  <si>
    <t>ODSTRANĚNÍ PAŘEZŮ D PŘES 0,9M</t>
  </si>
  <si>
    <t>1+5=6,000 [A]</t>
  </si>
  <si>
    <t>184721</t>
  </si>
  <si>
    <t>BIT</t>
  </si>
  <si>
    <t>ZDRAVOTNÍ ŘEZ VĚTVÍ STROMŮ KMENE D DO 50CM</t>
  </si>
  <si>
    <t>263 ks dřevin a porostních skupin je navrženo k ošetření - uvedeno v dendrologickém průzkumu 
263-55-87=121,000 [A]</t>
  </si>
  <si>
    <t>zahrnuje:  
odstranění větví suchých a odumírajících  
odstranění větví nevhodných po stránce tvaru a budoucího vývoje koruny  
odstranění větví napadených patogenními organismy  
odstranění větví se silně sníženou vitalitou  
odstranění sekundárních výhonů</t>
  </si>
  <si>
    <t>184722</t>
  </si>
  <si>
    <t>ZDRAVOTNÍ ŘEZ VĚTVÍ STROMŮ KMENE D DO 90CM</t>
  </si>
  <si>
    <t>263 ks dřevin a porostních skupin je navrženo k ošetření - uvedeno v dendrologickém průzkumu 
55-10=45,000 [A]</t>
  </si>
  <si>
    <t>18481</t>
  </si>
  <si>
    <t>OCHRANA STROMŮ BEDNĚNÍM</t>
  </si>
  <si>
    <t>19 samostatných stromů č.stromu: 48,580,582,583,598,599,609,613,677,679,680,681,682,684,685,686,687 
dvě skupiny stromů:  
č. 581 74m2 
č. 584 337 m2 
19*2,5*3,14*0,5=74,575 [A] 
2,5*74=185,000 [B] 
2,5*337=842,500 [C] 
Celkem: A+B+C=1 102,075 [D] 
SO 101 by se týkaly stromy vlevo od čísla 1 do čísla 37 a vpravo od čísla 501 do čísla 569 
žádné stromy se netýkají SO 101</t>
  </si>
  <si>
    <t>položka zahrnuje veškerý materiál, výrobky a polotovary, včetně mimostaveništní a vnitrostaveništní dopravy (rovněž přesuny), včetně naložení a složení, případně s uložením</t>
  </si>
  <si>
    <t>SO 002.N</t>
  </si>
  <si>
    <t>Kácení (nezpůsobilé)</t>
  </si>
  <si>
    <t>strom č. 28 
SO 101 se týkají stromy vlevo od čísla 1 do čísla 37 a vpravo od čísla 501 do čísla 569</t>
  </si>
  <si>
    <t>stromy č. 16 a 524 
SO 101 se týkají stromy vlevo od čísla 1 do čísla 37 a vpravo od čísla 501 do čísla 569</t>
  </si>
  <si>
    <t>2+1=3,000 [A] 
SO 101 se týkají stromy vlevo od čísla 1 do čísla 37 a vpravo od čísla 501 do čísla 569</t>
  </si>
  <si>
    <t>SO 101 se týkají stromy vlevo od čísla 1 do čísla 37 a vpravo od čísla 501 do čísla 569 
vlevo 
37-2-9=26,000 [A] 
vpravo 
69-1-6-1=61,000 [B] 
Celkem: A+B=87,000 [C]</t>
  </si>
  <si>
    <t>SO 101 se týkají stromy vlevo od čísla 1 do čísla 37 a vpravo od čísla 501 do čísla 569 
vlevo 
9=9,000 [A] 
vpravo 
1=1,000 [B] 
Celkem: A+B=10,000 [C]</t>
  </si>
  <si>
    <t>SO 002.N DEK</t>
  </si>
  <si>
    <t>Kácení část napojení DEK (nezpůsobilé)</t>
  </si>
  <si>
    <t>15=15,000 [A] 
kácení pro část napojení DEK se týkají stromy vpravo od čísla 502 do čísla 516</t>
  </si>
  <si>
    <t>Objekt:</t>
  </si>
  <si>
    <t>SO 101.11.N DEK</t>
  </si>
  <si>
    <t>Výměna aktivní zóny část napojení DEK (nezpůsobilé)</t>
  </si>
  <si>
    <t>O1</t>
  </si>
  <si>
    <t>SO 101-11.N DEK</t>
  </si>
  <si>
    <t>014102</t>
  </si>
  <si>
    <t>POPLATKY ZA SKLÁDKU</t>
  </si>
  <si>
    <t>T</t>
  </si>
  <si>
    <t>výkopová zemina 
z pol. 123738</t>
  </si>
  <si>
    <t>308*1,8=554,400 [A]</t>
  </si>
  <si>
    <t>zahrnuje veškeré poplatky provozovateli skládky související s uložením odpadu na skládce.</t>
  </si>
  <si>
    <t>123738</t>
  </si>
  <si>
    <t>ODKOP PRO SPOD STAVBU SILNIC A ŽELEZNIC TŘ. I, ODVOZ NA SKLÁDKU DODAVATELE</t>
  </si>
  <si>
    <t>M3</t>
  </si>
  <si>
    <t>viz. prův. a tech. zprávy, situace a vzorové řezy 
část napojení DEK 
560=560,000 [B] 
B*1,1*0,5=308,000 [D]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</si>
  <si>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</si>
  <si>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1718005</t>
  </si>
  <si>
    <t>ULOŽENÍ SYPANINY DO NÁSYPŮ Z NAKUPOVANÝCH MATERIÁLŮ V AKTIVNÍ ZÓNĚ</t>
  </si>
  <si>
    <t>viz. prův. a tech. zprávy, situace a vzorové řezy 
VÝMĚNA AKTIVNÍ ZÓNY - zemina vhodná min. ze štěrku dobře zrněného GW    500 mm       ČSN 736133:2010 
část napojení DEK 
560=560,000 [B] 
B*1,1*0,5=308,000 [D]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</si>
  <si>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</si>
  <si>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Základy</t>
  </si>
  <si>
    <t>28997</t>
  </si>
  <si>
    <t>OPLÁŠTĚNÍ (ZPEVNĚNÍ) Z GEOTEXTILIE A GEOMŘÍŽOVIN</t>
  </si>
  <si>
    <t>netkaná geotextílie 300 g/m2, pevnost v tahu: podélná 10 kN/m, příčná 10 kN/m,</t>
  </si>
  <si>
    <t>viz. prův. a tech. zprávy, situace a vzorové řezy 
km 0,000-1,700 
560=560,000 [B]</t>
  </si>
  <si>
    <t>Položka zahrnuje:  
- dodávku předepsané geotextilie nebo geomřížoviny 
- úpravu, očištění a ochranu podkladu  
- přichycení k podkladu, případně zatížení  
- úpravy spojů a zajištění okrajů  
- úpravy pro odvodnění  
- nutné přesahy  
- mimostaveništní a vnitrostaveništní dopravu</t>
  </si>
  <si>
    <t>SO 101.11.N1</t>
  </si>
  <si>
    <t>Výměna aktivní zóny km 0,000-1,700 (nezpůsobilé)</t>
  </si>
  <si>
    <t>SO 101-11.N1</t>
  </si>
  <si>
    <t>Výměna aktivní zóny (nezpůsobilé)</t>
  </si>
  <si>
    <t>2062,5*1,8=3 712,500 [A]</t>
  </si>
  <si>
    <t>viz. prův. a tech. zprávy, situace a vzorové řezy 
km 0,000-1,700 
Pro sanaci celé konstrukce v šířce 1,5 m od kraje vozovky je navrženo (na každé straně vozovky) 1500 m délky SO 101  
štěrkodrť v šířce 2,5 m viz vzorové řezy 
1500*2,5=3 750,000 [B] 
B*1,1*0,5=2 062,500 [D]</t>
  </si>
  <si>
    <t>viz. prův. a tech. zprávy, situace a vzorové řezy 
VÝMĚNA AKTIVNÍ ZÓNY - zemina vhodná min. ze štěrku dobře zrněného GW    500 mm       ČSN 736133:2010 
km 0,000-1,700 
1500*2,5=3 750,000 [B] 
B*1,1*0,5=2 062,500 [D]</t>
  </si>
  <si>
    <t>viz. prův. a tech. zprávy, situace a vzorové řezy 
km 0,000-1,700 
1500*2,5=3 750,000 [B]</t>
  </si>
  <si>
    <t>SO 101.N DEK</t>
  </si>
  <si>
    <t>Komunikace část napojení DEK (nezpůsobilé)</t>
  </si>
  <si>
    <t>SO 101-0.N DEK</t>
  </si>
  <si>
    <t>Demolice (nezpůsobilé)</t>
  </si>
  <si>
    <t>014112</t>
  </si>
  <si>
    <t>SAN</t>
  </si>
  <si>
    <t>POPLATKY ZA SKLÁDKU TYP S I</t>
  </si>
  <si>
    <t>kamenná suť 
z pol. 113328</t>
  </si>
  <si>
    <t>demolovaná vozovka 72,8*2=145,600 [A]</t>
  </si>
  <si>
    <t>014122</t>
  </si>
  <si>
    <t>POPLATKY ZA SKLÁDKU TYP S II</t>
  </si>
  <si>
    <t>asfaltové vrstvy 
z pol. 113728 a 113338</t>
  </si>
  <si>
    <t>frézing 56*2,4=134,400 [A] 
podklad s asf pojivem 
128,8*2,4=309,120 [B] 
A+B=443,520 [C]</t>
  </si>
  <si>
    <t>113328</t>
  </si>
  <si>
    <t>ODSTRAN PODKL ZPEVNĚNÝCH PLOCH Z KAMENIVA NESTMEL, ODVOZ NA SKLÁDKU DODAVATELE</t>
  </si>
  <si>
    <t>100% celkového objemu s odvozem na skládku</t>
  </si>
  <si>
    <t>viz. prův. a tech. zprávy, situace a vzorové řezy 
ODVOZ NA SKLÁDKU DODAVATELE 
100% celkového objemu s odvozem na skládku 
část napojení DEK 
(560)*0,13=72,800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</si>
  <si>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</si>
  <si>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113338</t>
  </si>
  <si>
    <t>ODSTRAN PODKL VOZOVEK A CHOD S ASFALT POJIVEM, ODVOZ NA SKLÁDKU DODAVATELE</t>
  </si>
  <si>
    <t>viz. prův. a tech. zprávy, situace a vzorové řezy 
část napojení DEK 
(560)*0,23=128,800 [A]</t>
  </si>
  <si>
    <t>113728</t>
  </si>
  <si>
    <t>FRÉZOVÁNÍ ZPEVNĚNÝCH PLOCH ASFALTOVÝCH, ODVOZ NA SKLÁDKU DODAVATELE</t>
  </si>
  <si>
    <t>ODVOZ NA SKLÁDKU DODAVATELE</t>
  </si>
  <si>
    <t>viz. prův. a tech. zprávy, situace a vzorové řezy 
část napojení DEK 
560=560,000 [B] 
B*0,10=56,000 [D]</t>
  </si>
  <si>
    <t>17120</t>
  </si>
  <si>
    <t>ULOŽENÍ SYPANINY DO NÁSYPŮ A NA SKLÁDKY BEZ ZHUT</t>
  </si>
  <si>
    <t>viz. prův. a tech. zprávy, situace a vzorové řezy 
Vyfrézovaná živice: 56=56,000 [A] 
Podkladní vrstvy - živice: 128,8=128,800 [B] 
Podkladní vrstvy - nestmelené: 72,8=72,800 [C] 
Podkladní vrstvy - cem.poj. : 0=0,000 [D] 
A+B+C+D=257,600 [E]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</si>
  <si>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</si>
  <si>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Ostatní konstrukce a práce</t>
  </si>
  <si>
    <t>919111</t>
  </si>
  <si>
    <t>ŘEZÁNÍ ASFALT KRYTU VOZOVEK TL DO 50MM</t>
  </si>
  <si>
    <t>M</t>
  </si>
  <si>
    <t>viz. prův. a tech. zprávy, situace a vzorové řezy 
část napojení DEK 
40=40,000 [A]</t>
  </si>
  <si>
    <t>položka zahrnuje řezání vozovkové vrstvy v předepsané tloušťce, včetně spotřeby vody</t>
  </si>
  <si>
    <t>SO 101-1.N DEK</t>
  </si>
  <si>
    <t>Komunikace (nezpůsobilé)</t>
  </si>
  <si>
    <t>O2</t>
  </si>
  <si>
    <t>SO 101 - 1.N DEK - Dopravní ostrůvek</t>
  </si>
  <si>
    <t>POPLATKY ZA SKLÁDKU TYP S-OO (OSTATNÍ ODPAD)</t>
  </si>
  <si>
    <t>asfaltové vrstvy</t>
  </si>
  <si>
    <t>asfaltové vrtsvy v m3: 2=2,000 [A] 
převod na T: A*2,2=4,400 [B]</t>
  </si>
  <si>
    <t>113138</t>
  </si>
  <si>
    <t>ODSTRANĚNÍ KRYTU ZPEVNĚNÝCH PLOCH S ASFALT POJIVEM, ODVOZ DO 20KM</t>
  </si>
  <si>
    <t>Odstranění asfaltobetonových vrstev vozovky v místě nového dopr. ostrůvku. Vybouraný materiál bude odvezen na skládku dodavatele.</t>
  </si>
  <si>
    <t>Komunikace</t>
  </si>
  <si>
    <t>56332</t>
  </si>
  <si>
    <t>VOZOVKOVÉ VRSTVY ZE ŠTĚRKODRTI TL. DO 100MM</t>
  </si>
  <si>
    <t>Vrstva štěrkodrti tl.100 mm pod dlažbou ostrůvku fr. 0-32 mm.</t>
  </si>
  <si>
    <t>7=7,000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</si>
  <si>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</si>
  <si>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577A1</t>
  </si>
  <si>
    <t>VÝSPRAVA TRHLIN ASFALTOVOU ZÁLIVKOU</t>
  </si>
  <si>
    <t>Asfaltová zálivka pro utěsnění rýhy u obrubníků ostrůvku.</t>
  </si>
  <si>
    <t>17=17,000 [A]</t>
  </si>
  <si>
    <t>- vyfrézování drážky šířky do 20mm hloubky do 40mm 
- vyčištění 
- nátěr 
- výplň předepsanou zálivkovou hmotou</t>
  </si>
  <si>
    <t>582613</t>
  </si>
  <si>
    <t>KRYTY Z BETON DLAŽDIC SE ZÁMKEM ŠEDÝCH TL 100MM DO LOŽE Z KAM</t>
  </si>
  <si>
    <t>Betonové dlažba pro dopravní ostrůvek. Tl. lože z kameniva 40 mm.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</si>
  <si>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</si>
  <si>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91726</t>
  </si>
  <si>
    <t>KO OBRUBNÍKY BETONOVÉ</t>
  </si>
  <si>
    <t>Obrubníky betonové určené pro kruhové objezdy a dopravní ostrůvky. Výška obrubníku 195 mm a šířka 300 mm.</t>
  </si>
  <si>
    <t>20=20,000 [A]</t>
  </si>
  <si>
    <t>Položka zahrnuje: 
dodání a pokládku betonových obrubníků o rozměrech předepsaných zadávací dokumentací 
betonové lože i boční betonovou opěrku.</t>
  </si>
  <si>
    <t>919113</t>
  </si>
  <si>
    <t>ŘEZÁNÍ ASFALTOVÉHO KRYTU VOZOVEK TL DO 150MM</t>
  </si>
  <si>
    <t>Řezán asfaltového krytu pro Dopravní ostrůvek.</t>
  </si>
  <si>
    <t>Základní konstrukce (nezpůsobilé)</t>
  </si>
  <si>
    <t>výkopová zemina</t>
  </si>
  <si>
    <t>Odkopávky: 117,2*1,8=210,960 [A] 
Rýhy: 0*1,8=0,000 [B] 
Celkem: A+B=210,960 [C]</t>
  </si>
  <si>
    <t>ODKOP PRO SPOD STAVBU SILNIC A ŽELEZNIC TŘ. I, ODVOZ DO 20KM</t>
  </si>
  <si>
    <t>SO 101 - DEK - zemní práce   
staničení  výkopy - m3  násypy - m3 
140-160  2  7,4 
160-180  3,4  16 
180-200  2  40 
240-260  86  5 
260-280  18  20 
280-300  2,6  20 
300-320  1,6  16 
320-340  1,6  14 
CELKEM  117,2  138,4 
117,2=117,200 [A]</t>
  </si>
  <si>
    <t>17185</t>
  </si>
  <si>
    <t>ULOŽENÍ SYPANINY DO NÁSYPŮ Z NAKUPOVANÝCH MATERIÁLŮ DO AKTIVNÍ ZÓNY</t>
  </si>
  <si>
    <t>SO 101 - DEK - zemní práce   
staničení  výkopy - m3  násypy - m3 
140-160  2  7,4 
160-180  3,4  16 
180-200  2  40 
240-260  86  5 
260-280  18  20 
280-300  2,6  20 
300-320  1,6  16 
320-340  1,6  14 
CELKEM  117,2  138,4 
138,4=138,400 [A]</t>
  </si>
  <si>
    <t>18110</t>
  </si>
  <si>
    <t>ÚPRAVA PLÁNĚ SE ZHUTNĚNÍM V HORNINĚ TŘ. I</t>
  </si>
  <si>
    <t>položka zahrnuje úpravu pláně včetně vyrovnání výškových rozdílů. Míru zhutnění určuje projekt.</t>
  </si>
  <si>
    <t>56333</t>
  </si>
  <si>
    <t>1SA</t>
  </si>
  <si>
    <t>VOZOVKOVÉ VRSTVY ZE ŠTĚRKODRTI TL. DO 150MM</t>
  </si>
  <si>
    <t>ŠDA 0/45 GE 150 podle ČSN 73 6126-1</t>
  </si>
  <si>
    <t>viz. prův. a tech. zprávy, situace a vzorové řezy 
část napojení DEK 
560=560,000 [K]</t>
  </si>
  <si>
    <t>ŠDA 0/32 GE 150 podle ČSN 73 6126-1</t>
  </si>
  <si>
    <t>572123</t>
  </si>
  <si>
    <t>INFILTRAČNÍ POSTŘIK Z EMULZE DO 1,0KG/M2</t>
  </si>
  <si>
    <t>PI,A 0,80 kg/m2 
Infiltrační post ik z kationaktivní asfaltové emulze v množství zbytkového asfaltu 0,8 kg/m2 
s podrcením kamenivem frakce 0/2 nebo 2/4</t>
  </si>
  <si>
    <t>viz. prův. a tech. zprávy, situace a vzorové řezy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</si>
  <si>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</si>
  <si>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572213</t>
  </si>
  <si>
    <t>SPOJOVACÍ POSTŘIK Z EMULZE DO 0,5KG/M2</t>
  </si>
  <si>
    <t>PS-EM 0,4 kg/m2 
Spojovací post ik z kationaktivní asfaltové emulze ur ené pro spojovací post iky v množství 
zbytkového asfaltu 0,4 kg/m2;</t>
  </si>
  <si>
    <t>572214</t>
  </si>
  <si>
    <t>SPOJOVACÍ POSTŘIK Z MODIFIK EMULZE DO 0,5KG/M2</t>
  </si>
  <si>
    <t>PS-EM 0,4 kg/m2 
Spojovací post ik z modifikované kationaktivní asfaltové emulze ur ené pro spojovací post iky 
v množství zbytkového asfaltu 0,4 kg/m2</t>
  </si>
  <si>
    <t>574A34</t>
  </si>
  <si>
    <t>ASFALTOVÝ BETON PRO OBRUSNÉ VRSTVY ACO 11+, 11S TL. 40MM</t>
  </si>
  <si>
    <t>ACO 11+</t>
  </si>
  <si>
    <t>viz. prův. a tech. zprávy, situace a vzorové řezy 
část napojení DEK 
560=560,000 [B]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</si>
  <si>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</si>
  <si>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574C66</t>
  </si>
  <si>
    <t>ASFALTOVÝ BETON PRO LOŽNÍ VRSTVY ACL 16+, 16S TL. 70MM</t>
  </si>
  <si>
    <t>viz. prův. a tech. zprávy, situace a vzorové řezy 
část napojení DEK 
560=560,000 [C]</t>
  </si>
  <si>
    <t>574E46</t>
  </si>
  <si>
    <t>ASFALTOVÝ BETON PRO PODKLADNÍ VRSTVY ACP 16+, 16S TL. 50MM</t>
  </si>
  <si>
    <t>ACP 16+</t>
  </si>
  <si>
    <t>Potrubí</t>
  </si>
  <si>
    <t>89921</t>
  </si>
  <si>
    <t>VÝŠKOVÁ ÚPRAVA POKLOPŮ</t>
  </si>
  <si>
    <t>4=4,000 [A]</t>
  </si>
  <si>
    <t>- položka výškové úpravy zahrnuje všechny nutné práce a materiály pro zvýšení nebo snížení zařízení (včetně nutné úpravy stávajícího povrchu vozovky nebo chodníku).</t>
  </si>
  <si>
    <t>SO 101.N2</t>
  </si>
  <si>
    <t>Komunikace km 0,000-1,700 (nezpůsobilé)</t>
  </si>
  <si>
    <t>SO 101-0.N2</t>
  </si>
  <si>
    <t>Krajnice: 1700*(0,5+0,5)*0,1*1,8=306,000 [A] 
čištění příkopů 3400*0,5*1,8=3 060,000 [B] 
Celkem: A+B=3 366,000 [C]</t>
  </si>
  <si>
    <t>demolovaná vozovka 292,5*2=585,000 [A]</t>
  </si>
  <si>
    <t>frézing 200,04*2,4=480,096 [A] 
podklad s asf pojivem 
0*2,4=0,000 [B] 
A+B=480,096 [C]</t>
  </si>
  <si>
    <t>2SA</t>
  </si>
  <si>
    <t>frézing 90*2=180,000 [A] 
podklad s asf pojivem 
517,5*2=1 035,000 [B] 
A+B=1 215,000 [C]</t>
  </si>
  <si>
    <t>11110</t>
  </si>
  <si>
    <t>ODSTRANĚNÍ TRAVIN</t>
  </si>
  <si>
    <t>viz. prův. a tech. zprávy, situace a vzorové řezy 
1700*(0,5+0,5)=1 700,000 [A]</t>
  </si>
  <si>
    <t>odstranění travin bez ohledu na způsob provedení 
přemístění travin s uložením na hromady</t>
  </si>
  <si>
    <t>viz. prův. a tech. zprávy, situace a vzorové řezy 
ODVOZ NA SKLÁDKU DODAVATELE 
100% celkového objemu s odvozem na skládku 
(1500*1,5)*0,13=292,500 [A]</t>
  </si>
  <si>
    <t>viz. prův. a tech. zprávy, situace a vzorové řezy 
penetrační makadam prům.  tl. 23 cm 
(1500*1,5)*0,23=517,500 [A]</t>
  </si>
  <si>
    <t>viz. prův. a tech. zprávy, situace a vzorové řezy 
křižovatka se silnicí I/14 přesunuta do vedlejších nákladů 
10200-198=10 002,000 [A] 
A*0,02=200,040 [C]</t>
  </si>
  <si>
    <t>viz. prův. a tech. zprávy, situace a vzorové řezy 
Pro sanaci celé konstrukce v šířce 1,5 m od kraje vozovky je navrženo 1500 m délky SO 101   
(1500*1,5)*0,04=90,000 [F]</t>
  </si>
  <si>
    <t>12110</t>
  </si>
  <si>
    <t>SEJMUTÍ ORNICE NEBO LESNÍ PŮDY</t>
  </si>
  <si>
    <t>včetně přesunu na meziskládku dodavatele</t>
  </si>
  <si>
    <t>viz. prův. a tech. zprávy, situace a vzorové řezy 
1700*(0,5+0,5)*0,1=170,000 [A]</t>
  </si>
  <si>
    <t>položka zahrnuje sejmutí ornice bez ohledu na tloušťku vrstvy a její vodorovnou dopravu 
nezahrnuje uložení na trvalou skládku</t>
  </si>
  <si>
    <t>12922</t>
  </si>
  <si>
    <t>ODSTRANĚNÍ KRAJNIC TL. DO 100MM</t>
  </si>
  <si>
    <t>viz. prův. a tech. zprávy, situace a vzorové řezy 
ODSTRANĚNÍ KRAJNIC TL DO 100MM 
1700*(0,5+0,5)=1 700,000 [A]</t>
  </si>
  <si>
    <t>- vodorovná a svislá doprava, přemístění, přeložení, manipulace s výkopkem a uložení na skládku (bez poplatku)</t>
  </si>
  <si>
    <t>12932</t>
  </si>
  <si>
    <t>čiš</t>
  </si>
  <si>
    <t>ČIŠTĚNÍ PŘÍKOPŮ OD NÁNOSU DO 0,5M3/M</t>
  </si>
  <si>
    <t>viz. prův. a tech. zprávy, situace a vzorové řezy 
1700*2=3 400,000 [A]</t>
  </si>
  <si>
    <t>129946</t>
  </si>
  <si>
    <t>ČIŠTĚNÍ POTRUBÍ DN DO 400MM</t>
  </si>
  <si>
    <t>viz. prův. a tech. zprávy, situace a vzorové řezy 
propustek podélný sjezd km 0,480  
9=9,000 [A]</t>
  </si>
  <si>
    <t>viz. prův. a tech. zprávy, situace a vzorové řezy 
Vyfrézovaná živice: 200,04=200,040 [A] 
Podkladní vrstvy - živice: 0=0,000 [B] 
Podkladní vrstvy - nestmelené: 0=0,000 [C] 
Podkladní vrstvy - cem.poj. : 0=0,000 [D] 
A+B+C+D=200,040 [E]</t>
  </si>
  <si>
    <t>viz. prův. a tech. zprávy, situace a vzorové řezy 
Vyfrézovaná živice: 90=90,000 [A] 
Podkladní vrstvy - živice: 517,5=517,500 [B] 
Podkladní vrstvy - nestmelené: 292,5=292,500 [C] 
Podkladní vrstvy - cem.poj. : 0=0,000 [D] 
A+B+C+D=900,000 [E]</t>
  </si>
  <si>
    <t>SO 101-1.N2</t>
  </si>
  <si>
    <t>Odkopávky: 81,25*1,8=146,250 [A] 
Rýhy: 0*1,8=0,000 [B] 
Celkem: A+B=146,250 [C]</t>
  </si>
  <si>
    <t>113765</t>
  </si>
  <si>
    <t>FRÉZOVÁNÍ DRÁŽKY PRŮŘEZU DO 600MM2 V ASFALTOVÉ VOZOVCE</t>
  </si>
  <si>
    <t>· TRHLINY ŠÍŘKY &lt; 5 MM SE POUZE OPATŘÍ PROUŽKEM ZÁLIVKOVÉ HMOTY V ŠÍŘCE CCA 40 MM  
· TRHLINY ŠÍŘKY &gt; 5 MM SE PŘED ZALITÍM ZÁLIVKOVOU HMOTOU NAVÍC PROFRÉZUJÍ A ODSTRANÍ NEČISTOTY O ŠÍŘCE 10 - 30 MM A HLOUBKY 25 - 40 MM V ZÁVISLOSTI NA ŠÍŘCE TRHLINY</t>
  </si>
  <si>
    <t>plocha jednotlivých poruch z tabulky typ poruch - součást podkladů k zpracování zakázky 
(3692+37)*0,04=149,160 [A] 
podíl SO 101 k celé akci 
1,7/7,25=0,234 [B] 
A*B=34,903 [C]</t>
  </si>
  <si>
    <t>Položka zahrnuje veškerou manipulaci s vybouranou sutí a s vybouranými hmotami vč. uložení na skládku.</t>
  </si>
  <si>
    <t>viz. prův. a tech. zprávy, situace a vzorové řezy 
Výkopy pro komunikace:  
25*3,25=81,250 [A]</t>
  </si>
  <si>
    <t>viz. prův. a tech. zprávy, situace a vzorové řezy 
Odkopávky: 81,25=81,250 [B]</t>
  </si>
  <si>
    <t>viz. prův. a tech. zprávy, situace a vzorové řezy 
1500*2,5=3 750,000 [A] 
doplnění sanací Zd.Pu. 
120=120,000 [B] 
Celkem: A+B=3 870,000 [C]</t>
  </si>
  <si>
    <t>18135</t>
  </si>
  <si>
    <t>ÚPRAVA PLÁNĚ BEZ ZHUT VČETNĚ SVAHOVÁNÍ</t>
  </si>
  <si>
    <t>pro ohumusování</t>
  </si>
  <si>
    <t>viz. prův. a tech. zprávy, situace a vzorové řezy 
1700*(0,5+0,5)=1 700,000 [A]</t>
  </si>
  <si>
    <t>Veškeré práce jsou obsaženy v textu položky včetně vyrovnání výškových rozdílů.</t>
  </si>
  <si>
    <t>viz. prův. a tech. zprávy, situace a vzorové řezy 
km 0,000-1,700 
Pro sanaci celé konstrukce v šířce 1,5 m od kraje vozovky je navrženo 1500 m délky SO 101 
štěrkodrť v šířce 2,5 m viz vzorové řezy 
1500*2,5=3 750,000 [H] 
1500*2*(0,05+0,02+0,02+0,05+0,035+0,10+0,30)=1 725,000 [I] 
doplnění sanací Zd.Pu. 
120=120,000 [K] 
Celkem: H+I+K=5 595,000 [J]</t>
  </si>
  <si>
    <t>56334</t>
  </si>
  <si>
    <t>SJ</t>
  </si>
  <si>
    <t>VOZOVKOVÉ VRSTVY ZE ŠTĚRKODRTI TL. DO 200MM</t>
  </si>
  <si>
    <t>sjezdy</t>
  </si>
  <si>
    <t>počet nezpevněných sjezdů celkem 47 
SO 101 má 4 sjezdy 
SO 102 má 22 sjezdy 
SO 103 má 17 sjezdů 
SO 104 má 4 sjezdy 
průměrná upravovaná plocha sjezdu 10 m2 
10*4=40,000 [A]</t>
  </si>
  <si>
    <t>56362</t>
  </si>
  <si>
    <t>VOZOVKOVÉ VRSTVY Z RECYKLOVANÉHO MATERIÁLU TL DO 100MM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</si>
  <si>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</si>
  <si>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56962</t>
  </si>
  <si>
    <t>ZPEVNĚNÍ KRAJNIC Z RECYKLOVANÉHO MATERIÁLU TL DO 100MM</t>
  </si>
  <si>
    <t>viz. prův. a tech. zprávy, situace a vzorové řezy 
km 0,000-1,700 
1700*2*0,50=1 700,000 [A]</t>
  </si>
  <si>
    <t>572133</t>
  </si>
  <si>
    <t>INFILTRAČNÍ POSTŘIK Z EMULZE DO 1,5KG/M2</t>
  </si>
  <si>
    <t>ošetření trhlin 
POSTŘIK KATIONAKTIVNÍ MODIFIKOVANÁ ASFALTOVÁ EMULZE V MNOŽSTVÍ PO VYŠTĚPENÍ EMULZE 1,2 KG/M2</t>
  </si>
  <si>
    <t>plocha jednotlivých poruch z tabulky typ poruch - součást podkladů k zpracování zakázky 
1,50*(3692+37)=5 593,500 [A] 
podíl SO 101 k celé akci 
1,7/7,25=0,234 [B] 
A*B=1 308,879 [C]</t>
  </si>
  <si>
    <t>16</t>
  </si>
  <si>
    <t>5740E6</t>
  </si>
  <si>
    <t>ASFALTOVÝ BETON PRO PODKLADNÍ VRSTVY ACP 16+, 16S</t>
  </si>
  <si>
    <t>vyrovnávka</t>
  </si>
  <si>
    <t>vyrovnávka Zd.Pu. 
171,2=171,200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</si>
  <si>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</si>
  <si>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17</t>
  </si>
  <si>
    <t>57476</t>
  </si>
  <si>
    <t>VOZOVKOVÉ VÝZTUŽNÉ VRSTVY Z GEOMŘÍŽOVINY S TKANINOU</t>
  </si>
  <si>
    <t>geomříž pevnost v tahu 20 kN, tažnost max. 5 % 
instalační geotextílie pevnost v tahu 0,5 kN</t>
  </si>
  <si>
    <t>- dodání geomříže v požadované kvalitě a v množství včetně přesahů (přesahy započteny v jednotkové ceně) 
- očištění podkladu 
- pokládka geomříže dle předepsaného technologického předpisu</t>
  </si>
  <si>
    <t>18</t>
  </si>
  <si>
    <t>viz. prův. a tech. zprávy, situace a vzorové řezy 
km 0,000-1,700 
křižovatka se silnicí I/14 přesunuta do vedlejších nákladů 
10200-198=10 002,000 [A]</t>
  </si>
  <si>
    <t>19</t>
  </si>
  <si>
    <t>viz. prův. a tech. zprávy, situace a vzorové řezy 
km 0,000-1,700 
10200-198=10 002,000 [B] 
1700*2*(0,05+0,02)=238,000 [A] 
Celkem: B+A=10 240,000 [D]</t>
  </si>
  <si>
    <t>20</t>
  </si>
  <si>
    <t>viz. prův. a tech. zprávy, situace a vzorové řezy 
km 0,000-1,700 
Pro sanaci celé konstrukce v šířce 1,5 m od kraje vozovky je navrženo (na každé straně vozovky) 500 m délky SO 101   
1500*1,5=2 250,000 [H] 
1500*2*(0,05+0,02+0,02+0,05+0,035)=525,000 [I] 
doplnění sanací Zd.Pu. 
120=120,000 [K] 
Celkem: H+I+K=2 895,000 [J]</t>
  </si>
  <si>
    <t>21</t>
  </si>
  <si>
    <t>577A2</t>
  </si>
  <si>
    <t>VÝSPRAVA TRHLIN ASFALTOVOU ZÁLIVKOU MODIFIK</t>
  </si>
  <si>
    <t>· TRHLINY ŠÍŘKY &lt; 5 MM SE POUZE OPATŘÍ PROUŽKEM ZÁLIVKOVÉ HMOTY V ŠÍŘCE CCA 40 MM  
· TRHLINY ŠÍŘKY &gt; 5 MM SE PŘED ZALITÍM ZÁLIVKOVOU HMOTOU NAVÍC PROFRÉZUJÍ A ODSTRANÍ NEČISTOTY O ŠÍŘCE 10 - 30 MM A HLOUBKY 25 - 40 MM V ZÁVISLOSTI NA ŠÍŘCE TRHLINY 
· PARAMETRY ZÁLIVKOVÉ HMOTY: - ZÁLIVKA ZA HORKA DLE ČSN 14188-1 PRO PODÉLNÉ SPOJE A SPÁRY, TYP N1</t>
  </si>
  <si>
    <t>22</t>
  </si>
  <si>
    <t>9313104</t>
  </si>
  <si>
    <t>TĚSNĚNÍ DILATAČ SPAR ASF ZÁLIVKOU V ASF KRYTU NEBO PODKLADU</t>
  </si>
  <si>
    <t>včetně profrézování</t>
  </si>
  <si>
    <t>2 křižovatek 
14+17=31,000 [A]</t>
  </si>
  <si>
    <t>Popisy prací zahrnují veškerý materiál, výrobky a polotovary, včetně mimostaveništní a vnitrostaveništní dopravy (rovněž přesuny), včetně naložení a složení, případně s uložením.</t>
  </si>
  <si>
    <t>SO 101-8.N2</t>
  </si>
  <si>
    <t>ohumusování (nezpůsobilé)</t>
  </si>
  <si>
    <t>12573</t>
  </si>
  <si>
    <t>VYKOPÁVKY ZE ZEMNÍKŮ A SKLÁDEK TŘ. I</t>
  </si>
  <si>
    <t>ornice</t>
  </si>
  <si>
    <t>viz. prův. a tech. zprávy, situace a vzorové řezy 
ornice 
1700*(0,5+0,5)*0,10=170,000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</si>
  <si>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</si>
  <si>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17180</t>
  </si>
  <si>
    <t>ULOŽENÍ SYPANINY DO NÁSYPŮ Z NAKUP MATERIÁLŮ</t>
  </si>
  <si>
    <t>ornice 
v případě nevhodné sejmuté ornice</t>
  </si>
  <si>
    <t>viz. prův. a tech. zprávy, situace a vzorové řezy 
1700*(0,5+0,5)*0,10=170,000 [A]</t>
  </si>
  <si>
    <t>18231</t>
  </si>
  <si>
    <t>ROZPROSTŘENÍ ORNICE V ROVINĚ V TL DO 0,10M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</si>
  <si>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</si>
  <si>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</si>
  <si>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</si>
  <si>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včetně ošetřování a zalévání po dobu stavby</t>
  </si>
  <si>
    <t>Zahrnuje dodání předepsané travní směsi, její výsev na ornici, zalévání, první pokosení, to vše bez ohledu na sklon terénu</t>
  </si>
  <si>
    <t>SO 101.N3</t>
  </si>
  <si>
    <t>SO 101-0.N3</t>
  </si>
  <si>
    <t>demolovaná vozovka 55,64*2=111,280 [A]</t>
  </si>
  <si>
    <t>frézing 42,8*2,4=102,720 [A] 
podklad s asf pojivem 
98,44*2,4=236,256 [B] 
A+B=338,976 [C]</t>
  </si>
  <si>
    <t>02851</t>
  </si>
  <si>
    <t>PRŮZKUMNÉ PRÁCE DIAGNOSTIKY KONSTRUKCÍ NA POVRCHU</t>
  </si>
  <si>
    <t>ČERPAT POUZE SE SOUHLASEM INVESTORA! 
PŘED REALIZACÍ KŘIŽOVATKY BUDOU DOPLNĚNY JÁDROVÉ VÝVRTY V KŘIŽOVATCE SE SIL. I/14 
2 kusy jádrové vývrty a jejich vyhodnocení v akreditované diagnostické firmě</t>
  </si>
  <si>
    <t>viz. prův. a tech. zprávy, situace a vzorové řezy 
ODVOZ NA SKLÁDKU DODAVATELE 
100% celkového objemu s odvozem na skládku 
ČERPAT POUZE SE SOUHLASEM INVESTORA! 
PŘED REALIZACÍ KŘIŽOVATKY BUDOU DOPLNĚNY JÁDROVÉ VÝVRTY V KŘIŽOVATCE SE SIL. I/14 
(85+145+198)*0,13=55,640 [A]</t>
  </si>
  <si>
    <t>viz. prův. a tech. zprávy, situace a vzorové řezy 
penetrační makadam prům.  tl. 23 cm 
ČERPAT POUZE SE SOUHLASEM INVESTORA! 
PŘED REALIZACÍ KŘIŽOVATKY BUDOU DOPLNĚNY JÁDROVÉ VÝVRTY V KŘIŽOVATCE SE SIL. I/14 
(85+145+198)*0,23=98,440 [A]</t>
  </si>
  <si>
    <t>viz. prův. a tech. zprávy, situace a vzorové řezy 
do SO 101 křižovatka se sil. I/14 ZÚ 
křižovatka se silnicí I/14 přesunuta do vedlejších nákladů 
85+145+198=428,000 [B] 
B*0,10=42,800 [D]</t>
  </si>
  <si>
    <t>129957</t>
  </si>
  <si>
    <t>ČIŠTĚNÍ POTRUBÍ DN DO 500MM</t>
  </si>
  <si>
    <t>viz. prův. a tech. zprávy, situace a vzorové řezy 
propustek příčný km 0,016 
16=16,000 [B]</t>
  </si>
  <si>
    <t>viz. prův. a tech. zprávy, situace a vzorové řezy 
Vyfrézovaná živice: 42,8=42,800 [A] 
Podkladní vrstvy - živice: 98,44=98,440 [B] 
Podkladní vrstvy - nestmelené: 55,64=55,640 [C] 
Podkladní vrstvy - cem.poj. : 0=0,000 [D] 
A+B+C+D=196,880 [E]</t>
  </si>
  <si>
    <t>viz. prův. a tech. zprávy, situace a vzorové řezy 
2 křižovatek 
14+17=31,000 [A]</t>
  </si>
  <si>
    <t>SO 101-1.N3</t>
  </si>
  <si>
    <t>viz. prův. a tech. zprávy, situace a vzorové řezy 
do SO 101 křižovatka se sil. I/14 ZÚ 
ČERPAT POUZE SE SOUHLASEM INVESTORA! 
PŘED REALIZACÍ KŘIŽOVATKY BUDOU DOPLNĚNY JÁDROVÉ VÝVRTY V KŘIŽOVATCE SE SIL. I/14 
85+145+198=428,000 [K]</t>
  </si>
  <si>
    <t>viz. prův. a tech. zprávy, situace a vzorové řezy 
do SO 101 křižovatka se sil. I/14 ZÚ 
33*2*0,50=33,000 [A]</t>
  </si>
  <si>
    <t>viz. prův. a tech. zprávy, situace a vzorové řezy 
do SO 101 křižovatka se sil. I/14 ZÚ 
křižovatka se silnicí I/14 přesunuta do vedlejších nákladů 
85+145+198=428,000 [B]</t>
  </si>
  <si>
    <t>viz. prův. a tech. zprávy, situace a vzorové řezy 
do SO 101 křižovatka se sil. I/14 ZÚ 
85+145+198=428,000 [C]</t>
  </si>
  <si>
    <t>SO 102.11.H</t>
  </si>
  <si>
    <t>Výměna aktivní zóny km 1,7-2,6 Knapovec intravilán (hlavní)</t>
  </si>
  <si>
    <t>SO 102-11.H</t>
  </si>
  <si>
    <t>Výměna aktivní zóny (hlavní)</t>
  </si>
  <si>
    <t>3667,95*1,8=6 602,310 [A]</t>
  </si>
  <si>
    <t>viz. prův. a tech. zprávy, situace a vzorové řezy 
km 1,700-2,600 
900*(6,00+2*(0,05+0,02+0,05+0,035+0,10+0,30))=6 399,000 [A] 
zastávky Knapovec 
147+123=270,000 [B] 
Celkem: A+B=6 669,000 [G] 
G*1,1*0,5=3 667,950 [H]</t>
  </si>
  <si>
    <t>viz. prův. a tech. zprávy, situace a vzorové řezy 
VÝMĚNA AKTIVNÍ ZÓNY - zemina vhodná min. ze štěrku dobře zrněného GW    500 mm       ČSN 736133:2010 
km 1,700-2,600 
900*(6,00+2*(0,05+0,02+0,05+0,035+0,10+0,30))=6 399,000 [A] 
zastávky Knapovec 
147+123=270,000 [B] 
Celkem: A+B=6 669,000 [G] 
G*1,1*0,5=3 667,950 [H]</t>
  </si>
  <si>
    <t>viz. prův. a tech. zprávy, situace a vzorové řezy 
km 1,700-2,600 
900*(6,00+2*(0,05+0,02+0,05+0,035+0,10+0,30))=6 399,000 [A] 
zastávky Knapovec 
147+123=270,000 [B] 
Celkem: A+B=6 669,000 [G]</t>
  </si>
  <si>
    <t>SO 102.H</t>
  </si>
  <si>
    <t>Komunikace km 1,7-2,6 Knapovec intravilán nová kce (hlavní)</t>
  </si>
  <si>
    <t>SO 102-0.H</t>
  </si>
  <si>
    <t>Demolice (hlavní)</t>
  </si>
  <si>
    <t>Krajnice: 900*(0,5+0,5)*0,1*1,8=162,000 [A] 
čištění příkopů 1800*0,5*1,8=1 620,000 [B] 
Celkem: A+B=1 782,000 [C]</t>
  </si>
  <si>
    <t>demolovaná vozovka 1020,6*2=2 041,200 [A]</t>
  </si>
  <si>
    <t>betonová suť</t>
  </si>
  <si>
    <t>Dlaždice chodníku: 0*0,06*2,5=0,000 [A] 
Obruby bet: 80*0,3*0,15*2,5=9,000 [B] 
Žlaby příkopové: 0*0,75*0,15*2,4=0,000 [C] 
Vpusti: 0*0,8=0,000 [D] 
podklad zpev ploch s cem. pojivem 0*2,5=0,000 [E] 
A+B+C+D+E=9,000 [F]</t>
  </si>
  <si>
    <t>frézing 340,2*2,4=816,480 [A] 
podklad s asf pojivem 
1077,3*2,4=2 585,520 [B] 
A+B=3 402,000 [C]</t>
  </si>
  <si>
    <t>viz. prův. a tech. zprávy, situace a vzorové řezy 
900*(0,5+0,5)=900,000 [A]</t>
  </si>
  <si>
    <t>viz. prův. a tech. zprávy, situace a vzorové řezy 
ODVOZ NA SKLÁDKU DODAVATELE 
100% celkového objemu s odvozem na skládku 
(5400+270)*0,18=1 020,600 [A]</t>
  </si>
  <si>
    <t>viz. prův. a tech. zprávy, situace a vzorové řezy 
penetrační makadam  tl. 19 cm 
(5400+270)*0,19=1 077,300 [A]</t>
  </si>
  <si>
    <t>113524</t>
  </si>
  <si>
    <t>ODSTRANĚNÍ CHODNÍKOVÝCH OBRUBNÍKŮ BETONOVÝCH, ODVOZ NA SKLÁDKU DODAVATELE</t>
  </si>
  <si>
    <t>30+50=80,000 [A]</t>
  </si>
  <si>
    <t>viz. prův. a tech. zprávy, situace a vzorové řezy 
km 1,700-2,600 
900*6,00=5 400,000 [A] 
zastávky Knapovec 
147+123=270,000 [B] 
Celkem: A+B=5 670,000 [C] 
C*0,06=340,200 [D]</t>
  </si>
  <si>
    <t>viz. prův. a tech. zprávy, situace a vzorové řezy 
900*(0,5+0,5)*0,1=90,000 [A]</t>
  </si>
  <si>
    <t>viz. prův. a tech. zprávy, situace a vzorové řezy 
ODSTRANĚNÍ KRAJNIC TL DO 100MM 
900*(0,5+0,5)=900,000 [A]</t>
  </si>
  <si>
    <t>viz. prův. a tech. zprávy, situace a vzorové řezy 
900*2=1 800,000 [A]</t>
  </si>
  <si>
    <t>viz. prův. a tech. zprávy, situace a vzorové řezy 
čištění propustku  
podélné propustky v km 1,960  2,175  2,210  2,370  2,390  2,420  2,450  2,490   
5+5+4+9+6+34+14=77,000 [A] 
příčné propustky v km 2,269  2,530 
8+10=18,000 [B] 
Celkem: A+B=95,000 [C]</t>
  </si>
  <si>
    <t>viz. prův. a tech. zprávy, situace a vzorové řezy 
čištění propustku  
sjezd km 2,490  
14=14,000 [A]</t>
  </si>
  <si>
    <t>viz. prův. a tech. zprávy, situace a vzorové řezy 
Vyfrézovaná živice: 340,2=340,200 [A] 
Podkladní vrstvy - živice: 1150,07=1 150,070 [B] 
Podkladní vrstvy - nestmelené: 1089,54=1 089,540 [C] 
Podkladní vrstvy - cem.poj. : 0=0,000 [D] 
A+B+C+D=2 579,810 [E]</t>
  </si>
  <si>
    <t>SO 102-1.H</t>
  </si>
  <si>
    <t>Komunikace (hlavní)</t>
  </si>
  <si>
    <t>Základní konstrukce (hlavní)</t>
  </si>
  <si>
    <t>Odkopávky: 200*1,8=360,000 [A] 
Rýhy,vsakovací příkop: (234,30+90)*1,8=583,740 [B] 
Celkem: A+B=943,740 [C]</t>
  </si>
  <si>
    <t>viz. prův. a tech. zprávy, situace a vzorové řezy 
Výkopy pro komunikace:  
100*2,0=200,000 [A]</t>
  </si>
  <si>
    <t>132838</t>
  </si>
  <si>
    <t>HLOUBENÍ RÝH ŠÍŘ DO 2M PAŽ I NEPAŽ TŘ. II, ODVOZ NA SKLÁDKU</t>
  </si>
  <si>
    <t>Drenáže:  
781*0,3=234,300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</si>
  <si>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</si>
  <si>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VP</t>
  </si>
  <si>
    <t>vsakovací příkop 
km 1,960 
km 2,420 
km 2,560 
1*(1+1+1)*(5+10+15)=90,000 [A]</t>
  </si>
  <si>
    <t>viz. prův. a tech. zprávy, situace a vzorové řezy 
Odkopávky: 200=200,000 [B]</t>
  </si>
  <si>
    <t>viz. prův. a tech. zprávy, situace a vzorové řezy 
900*(6,0+0,3+0,3)=5 940,000 [A]</t>
  </si>
  <si>
    <t>viz. prův. a tech. zprávy, situace a vzorové řezy 
900*(0,5+0,5)=900,000 [A]</t>
  </si>
  <si>
    <t>21197</t>
  </si>
  <si>
    <t>OPLÁŠTĚNÍ ODVODŇOVACÍCH ŽEBER Z GEOTEXTILIE</t>
  </si>
  <si>
    <t>netkaná geotextílie 300 g/m2, pevnost v tahu: 10 kN/m 
NA ZÁKLADĚ ZKOUŠEK</t>
  </si>
  <si>
    <t>781*2,5=1 952,500 [A]</t>
  </si>
  <si>
    <t>položka zahrnuje dodávku předepsané geotextilie, mimostaveništní a vnitrostaveništní dopravu a její uložení včetně potřebných přesahů (nezapočítávají se do výměry)</t>
  </si>
  <si>
    <t>212046</t>
  </si>
  <si>
    <t>TRATIVODY KOMPLET Z TRUB NEKOV DN DO 200MM, RÝHA TŘ II</t>
  </si>
  <si>
    <t>trativody PVC DN 160</t>
  </si>
  <si>
    <t>drenáž vpravo km 1,695 - 2,010  
drenáž vpravo km 2,158 - 2,268 
drenáž vlevo km 2,427 - 2,472 
drenáž vlevo km 2,570 - 2,670 
drenáž vlevo km 1,890 - 1,950 
drenáž vlevo km 2,030 - 2,110 
315*1,1=346,500 [A] 
110*1,1=121,000 [B] 
45*1,1=49,500 [C] 
100*1,1=110,000 [D] 
60*1,1=66,000 [E] 
80*1,1=88,000 [F] 
Celkem: A+B+C+D+E+F=781,000 [G]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</si>
  <si>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</si>
  <si>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vsakovací příkop 
netkaná geotextílie 300 g/m2, pevnost v tahu: podélná 10 kN/m, příčná 10 kN/m 
vsakovací příkop - obaleno geotextílií 
Příkop s vsakovacím prostorem 
km 1,960 
km 2,420 
km 2,560 
(1+1+1)*(5+10+15)=90,000 [A]</t>
  </si>
  <si>
    <t>Položka zahrnuje: 
- dodávku předepsané geotextilie nebo geomřížoviny 
- úpravu, očištění a ochranu podkladu 
- přichycení k podkladu, případně zatížení 
- úpravy spojů a zajištění okrajů 
- úpravy pro odvodnění 
- nutné přesahy 
- mimostaveništní a vnitrostaveništní dopravu</t>
  </si>
  <si>
    <t>56330</t>
  </si>
  <si>
    <t>VOZOVKOVÉ VRSTVY ZE ŠTĚRKODRTI</t>
  </si>
  <si>
    <t>vsakovací příkop 
Příkop s vsakovacím prostorem 
km 1,960 
km 2,420 
km 2,560 
1*(1+1+1)*(5+10+15)=90,000 [A]</t>
  </si>
  <si>
    <t>viz. prův. a tech. zprávy, situace a vzorové řezy 
km 1,700-2,600 
900*(6,00+2*(0,05+0,02+0,05+0,035+0,10+0,30))=6 399,000 [A] 
zastávky Knapovec 
147+123=270,000 [B] 
Celkem: A+B=6 669,000 [C]</t>
  </si>
  <si>
    <t>viz. prův. a tech. zprávy, situace a vzorové řezy 
km 1,700-2,600 
900*2*0,50=900,000 [A]</t>
  </si>
  <si>
    <t>viz. prův. a tech. zprávy, situace a vzorové řezy 
km 1,700-2,600 
900*6,00=5 400,000 [A] 
zastávky Knapovec 
147+123=270,000 [B] 
Celkem: A+B=5 670,000 [G]</t>
  </si>
  <si>
    <t>viz. prův. a tech. zprávy, situace a vzorové řezy 
km 1,700-2,600 
900*(6,00+2*(0,05+0,02))=5 526,000 [A] 
zastávky Knapovec 
147+123=270,000 [B] 
Celkem: A+B=5 796,000 [G]</t>
  </si>
  <si>
    <t>viz. prův. a tech. zprávy, situace a vzorové řezy 
km 1,700-2,600 
900*(6,00+2*(0,05+0,02+0,05+0,035))=5 679,000 [A] 
zastávky Knapovec 
147+123=270,000 [B] 
Celkem: A+B=5 949,000 [G]</t>
  </si>
  <si>
    <t>91722</t>
  </si>
  <si>
    <t>CHODNÍK OBRUBY Z BETON OBRUBNÍKŮ nájezdový</t>
  </si>
  <si>
    <t>obrubník nájezdový 150/150/1000</t>
  </si>
  <si>
    <t>zastávky Knapovec km 2,000 
1,02*4*2=8,160 [A]</t>
  </si>
  <si>
    <t>Popisy prací zahrnují veškerý materiál, výrobky a polotovary, včetně mimostaveništní a vnitrostaveništní dopravy (rovněž přesuny), včetně naložení a složení,případně s uložením.  
Položka obruby a zpomalovací prahy zahrnuje i betonové lože i boční betonovou opěrku.</t>
  </si>
  <si>
    <t>CHODNÍK OBRUBY Z BETON OBRUBNÍKŮ přechodový</t>
  </si>
  <si>
    <t>obrubník přechodový levý 250-150/150/1000  
obrubník přechodový pravý 150-250/150/1000</t>
  </si>
  <si>
    <t>zastávky Knapovec km 2,000 
vpravo km 2,700-2,715 
levý 2+1=3,000 [A] 
pravý 2+1=3,000 [B] 
Celkem: A+B=6,000 [C]</t>
  </si>
  <si>
    <t>23</t>
  </si>
  <si>
    <t>917224</t>
  </si>
  <si>
    <t>SILNIČNÍ A CHODNÍKOVÉ OBRUBY Z BETONOVÝCH OBRUBNÍKŮ ŠÍŘ 150MM</t>
  </si>
  <si>
    <t>chodníkový (silniční) obrubník 150/250/1000</t>
  </si>
  <si>
    <t>zastávky Knapovec km 2,000 
vpravo km 2,700-2,715 
1,02*(64+47)=113,220 [A] 
15=15,000 [B] 
odečet nájezdových obr. pravých a levých 
-6=-6,000 [C] 
odečet nástupištních obrubníků 
-45=-45,000 [D] 
Celkem: A+B+C+D=77,220 [E]</t>
  </si>
  <si>
    <t>24</t>
  </si>
  <si>
    <t>91725</t>
  </si>
  <si>
    <t>NÁSTUPIŠTNÍ OBRUBNÍKY BETONOVÉ</t>
  </si>
  <si>
    <t>zastávky Knapovec km 2,000 
20,5+24,5=45,000 [A]</t>
  </si>
  <si>
    <t>SO 102-8.H</t>
  </si>
  <si>
    <t>ohumusování (hlavní)</t>
  </si>
  <si>
    <t>viz. prův. a tech. zprávy, situace a vzorové řezy 
ornice 
900*(0,5+0,5)*0,10=90,000 [A]</t>
  </si>
  <si>
    <t>viz. prův. a tech. zprávy, situace a vzorové řezy 
900*(0,5+0,5)*0,10=90,000 [A]</t>
  </si>
  <si>
    <t>SO 102.V</t>
  </si>
  <si>
    <t>Komunikace km 1,7-2,6 Knapovec intravilán nová kce (vedlejší)</t>
  </si>
  <si>
    <t>SO 102-0.V</t>
  </si>
  <si>
    <t>Demolice (vedlejší)</t>
  </si>
  <si>
    <t>frézing 22,98*2,4=55,152 [A] 
podklad s asf pojivem 
0*2,4=0,000 [B] 
A+B=55,152 [C]</t>
  </si>
  <si>
    <t>viz. prův. a tech. zprávy, situace a vzorové řezy 
křižovatka s místní komunikací Knapovec1, km 1,7 
168=168,000 [C] 
křižovatka s místní komunikací Knapovec2, km 1,8 
128=128,000 [D] 
sjezd zeměd. areál km 2,488 
61=61,000 [E] 
sjezdy km 1,940 a 1,960 
8+18=26,000 [F] 
Celkem: C+D+E+F=383,000 [G] 
G*0,06=22,980 [H]</t>
  </si>
  <si>
    <t>viz. prův. a tech. zprávy, situace a vzorové řezy 
Vyfrézovaná živice: 22,98=22,980 [A] 
Podkladní vrstvy - živice: 0=0,000 [B] 
Podkladní vrstvy - nestmelené: 0=0,000 [C] 
Podkladní vrstvy - cem.poj. : 0=0,000 [D] 
A+B+C+D=22,980 [E]</t>
  </si>
  <si>
    <t>viz. prův. a tech. zprávy, situace a vzorové řezy 
5 křižovatek 
5*6=30,000 [A]</t>
  </si>
  <si>
    <t>SO 102-1.V</t>
  </si>
  <si>
    <t>Komunikace (vedlejší)</t>
  </si>
  <si>
    <t>Základní konstrukce (vedlejší)</t>
  </si>
  <si>
    <t>CH</t>
  </si>
  <si>
    <t>viz. prův. a tech. zprávy, situace a vzorové řezy 
nástupiště zastávky Knapovec km 2,000 
125+91=216,000 [A]</t>
  </si>
  <si>
    <t>počet nezpevněných sjezdů celkem 47 
SO 101 má 4 sjezdy 
SO 102 má 22 sjezdy 
SO 103 má 17 sjezdů 
SO 104 má 4 sjezdy 
průměrná upravovaná plocha sjezdu 10 m2 
10*22=220,000 [A]</t>
  </si>
  <si>
    <t>viz. prův. a tech. zprávy, situace a vzorové řezy 
křižovatka s místní komunikací Knapovec1, km 1,7 
168=168,000 [C] 
křižovatka s místní komunikací Knapovec2, km 1,8 
128=128,000 [D] 
sjezd zeměd. areál km 2,488 
61=61,000 [E] 
sjezdy km 1,940 a 1,960 
8+18=26,000 [F] 
Celkem: C+D+E+F=383,000 [G]</t>
  </si>
  <si>
    <t>582611</t>
  </si>
  <si>
    <t>KRYTY Z BET DLAŽ SE ZÁMKEM ŠEDÝCH TL 60MM DO LOŽE Z KAM</t>
  </si>
  <si>
    <t>582615</t>
  </si>
  <si>
    <t>KRYTY Z BETON DLAŽDIC SE ZÁMKEM BAREV TL 80MM DO LOŽE Z KAM</t>
  </si>
  <si>
    <t>viz. prův. a tech. zprávy, situace a vzorové řezy 
modrý kontrastní pás u zastávky Knapovec km 2,000 
(20,5+24,5)*0,5=22,500 [A]</t>
  </si>
  <si>
    <t>58261B</t>
  </si>
  <si>
    <t>KRYTY Z BETON DLAŽDIC SE ZÁMKEM BAREV RELIÉF TL 80MM DO LOŽE Z KAM</t>
  </si>
  <si>
    <t>viz. prův. a tech. zprávy, situace a vzorové řezy 
červený varovný a signální pás u zastávky Knapovec km 2,000 
2*(1,5)*0,8=2,400 [A] 
2*(2+2)*0,4=3,200 [B] 
Celkem: A+B=5,600 [C]</t>
  </si>
  <si>
    <t>917211</t>
  </si>
  <si>
    <t>ZÁHONOVÉ OBRUBY Z BETONOVÝCH OBRUBNÍKŮ ŠÍŘ 50MM</t>
  </si>
  <si>
    <t>zastávky Knapovec km 2,000 
1,02*(64+47)=113,220 [A]</t>
  </si>
  <si>
    <t>5 křižovatek 
5*6=30,000 [A]</t>
  </si>
  <si>
    <t>SO 103.11.H</t>
  </si>
  <si>
    <t>Výměna aktivní zóny km 2,750-2,915 a km 3,300-7,252 (hlavní)</t>
  </si>
  <si>
    <t>SO 103-11.H</t>
  </si>
  <si>
    <t>5357*1,8=9 642,600 [A]</t>
  </si>
  <si>
    <t>viz. prův. a tech. zprávy, situace a vzorové řezy 
km 2,750-2,915 a km 3,300-7,252 
Pro sanaci celé konstrukce v šířce 1,5 m od kraje vozovky je navrženo (na každé straně vozovky) 3500 m délky SO 103.  
štěrkodrť v šířce 2,5 m viz vzorové řezy 
3500*2,5=8 750,000 [B] 
km 2,750-2,915 
165*6=990,000 [E] 
Celkem: B+E=9 740,000 [C] 
C*1,1*0,5=5 357,000 [D]</t>
  </si>
  <si>
    <t>viz. prův. a tech. zprávy, situace a vzorové řezy 
VÝMĚNA AKTIVNÍ ZÓNY - zemina vhodná min. ze štěrku dobře zrněného GW    500 mm       ČSN 736133:2010 
km 2,750-2,915 a km 3,300-7,252 
3500*2,5=8 750,000 [B] 
km 2,750-2,915 
165*6=990,000 [E] 
Celkem: B+E=9 740,000 [C] 
C*1,1*0,5=5 357,000 [D]</t>
  </si>
  <si>
    <t>viz. prův. a tech. zprávy, situace a vzorové řezy 
km 2,750-2,915 a km 3,300-7,252 
3500*2,5=8 750,000 [B] 
km 2,750-2,915 
165*6=990,000 [E] 
Celkem: B+E=9 740,000 [C]</t>
  </si>
  <si>
    <t>SO 103.H</t>
  </si>
  <si>
    <t>Komunikace km 2,750-2,915 a km 3,300-7,252 (hlavní)</t>
  </si>
  <si>
    <t>SO 103-0.H</t>
  </si>
  <si>
    <t>Krajnice: 4117*(0,5+0,5)*0,1*1,8=741,060 [A] 
čištění příkopů 8234*0,5*1,8=7 410,600 [B] 
Celkem: A+B=8 151,660 [C]</t>
  </si>
  <si>
    <t>demolovaná vozovka 374,4*2=748,800 [A]</t>
  </si>
  <si>
    <t>frézing 1468,8*2,4=3 525,120 [A] 
podklad s asf pojivem 
0*2,4=0,000 [B] 
A+B=3 525,120 [C]</t>
  </si>
  <si>
    <t>frézing 624*2,4=1 497,600 [A] 
podklad s asf pojivem 
(1050+198)*2,4=2 995,200 [B] 
A+B=4 492,800 [C]</t>
  </si>
  <si>
    <t>viz. prův. a tech. zprávy, situace a vzorové řezy 
4117*(0,5+0,5)=4 117,000 [A]</t>
  </si>
  <si>
    <t>viz. prův. a tech. zprávy, situace a vzorové řezy 
ODVOZ NA SKLÁDKU DODAVATELE 
100% celkového objemu s odvozem na skládku 
(3500*1,5)*0,06=315,000 [A] 
km 2,750-2,915 
165*6*0,06=59,400 [B] 
Celkem: A+B=374,400 [C]</t>
  </si>
  <si>
    <t>viz. prův. a tech. zprávy, situace a vzorové řezy 
penetrační makadam prům.  tl. 20 cm 
(3500*1,5)*0,20=1 050,000 [A] 
km 2,750-2,915 
165*6*0,20=198,000 [C] 
A+C=1 248,000 [B]</t>
  </si>
  <si>
    <t>viz. prův. a tech. zprávy, situace a vzorové řezy 
24480=24 480,000 [A] 
A*0,06=1 468,800 [C]</t>
  </si>
  <si>
    <t>viz. prův. a tech. zprávy, situace a vzorové řezy 
Pro sanaci celé konstrukce v šířce 1,5 m od kraje vozovky je navrženo (na každé straně vozovky) 1100 m délky SO 103.  
(3500*1,5)*0,10=525,000 [F] 
km 2,750-2,915 
165*6*0,10=99,000 [G] 
Celkem: F+G=624,000 [H]</t>
  </si>
  <si>
    <t>viz. prův. a tech. zprávy, situace a vzorové řezy 
4117*(0,5+0,5)*0,1=411,700 [A]</t>
  </si>
  <si>
    <t>viz. prův. a tech. zprávy, situace a vzorové řezy 
ODSTRANĚNÍ KRAJNIC TL DO 100MM 
4117*(0,5+0,5)=4 117,000 [A]</t>
  </si>
  <si>
    <t>viz. prův. a tech. zprávy, situace a vzorové řezy 
4117*2=8 234,000 [A]</t>
  </si>
  <si>
    <t>viz. prův. a tech. zprávy, situace a vzorové řezy 
sjezdy km 2,765  2,860  3,560   
5+8+7=20,000 [A]</t>
  </si>
  <si>
    <t>viz. prův. a tech. zprávy, situace a vzorové řezy 
sjezd km 7,110 
18=18,000 [A]</t>
  </si>
  <si>
    <t>viz. prův. a tech. zprávy, situace a vzorové řezy 
Vyfrézovaná živice: 1468,8=1 468,800 [A] 
Podkladní vrstvy - živice: 0=0,000 [B] 
Podkladní vrstvy - nestmelené: 0=0,000 [C] 
Podkladní vrstvy - cem.poj. : 0=0,000 [D] 
A+B+C+D=1 468,800 [E]</t>
  </si>
  <si>
    <t>viz. prův. a tech. zprávy, situace a vzorové řezy 
Vyfrézovaná živice: 624=624,000 [A] 
Podkladní vrstvy - živice: 1050+198=1 248,000 [B] 
Podkladní vrstvy - nestmelené: 374,4=374,400 [C] 
Podkladní vrstvy - cem.poj. : 0=0,000 [D] 
A+B+C+D=2 246,400 [E]</t>
  </si>
  <si>
    <t>SO 103-1.H</t>
  </si>
  <si>
    <t>plocha jednotlivých poruch z tabulky typ poruch - součást podkladů k zpracování zakázky 
(3692+37)*0,04=149,160 [A] 
podíl SO 103 k celé akci 
4,0/7,25=0,552 [B] 
A*B=82,336 [C]</t>
  </si>
  <si>
    <t>viz. prův. a tech. zprávy, situace a vzorové řezy 
3500*2,5=8 750,000 [A] 
doplnění sanací Zd.Pu. 
75=75,000 [B] 
Celkem: A+B=8 825,000 [C]</t>
  </si>
  <si>
    <t>viz. prův. a tech. zprávy, situace a vzorové řezy 
4117*(0,5+0,5)=4 117,000 [A]</t>
  </si>
  <si>
    <t>viz. prův. a tech. zprávy, situace a vzorové řezy 
km 2,750-2,915 a km 3,300-7,252 
Pro sanaci celé konstrukce v šířce 1,5 m od kraje vozovky je navrženo 3500 m délky SO 103 
štěrkodrť v šířce 2,5 m viz vzorové řezy 
3500*2,5=8 750,000 [H] 
3500*2*(0,05+0,02+0,02+0,05+0,035+0,10+0,30)=4 025,000 [I] 
km 2,750-2,915 
165*6=990,000 [K] 
doplnění sanací Zd.Pu. 
75=75,000 [L] 
Celkem: H+I+K+L=13 840,000 [J]</t>
  </si>
  <si>
    <t>viz. prův. a tech. zprávy, situace a vzorové řezy 
km 2,750-2,915 a km 3,300-7,252 
4117*2*0,50=4 117,000 [A]</t>
  </si>
  <si>
    <t>plocha jednotlivých poruch z tabulky typ poruch - součást podkladů k zpracování zakázky 
1,50*(3692+37)=5 593,500 [A] 
podíl SO 103 k celé akci 
4,0/7,25=0,552 [B] 
A*B=3 087,612 [C]</t>
  </si>
  <si>
    <t>vyrovnávka Zd.Pu. 
57,2=57,200 [A]</t>
  </si>
  <si>
    <t>viz. prův. a tech. zprávy, situace a vzorové řezy 
km 2,750-2,915 a km 3,300-7,252 
863+955+6845+5100+10110+607=24 480,000 [A]</t>
  </si>
  <si>
    <t>viz. prův. a tech. zprávy, situace a vzorové řezy 
km 2,750-2,915 a km 3,300-7,252 
24480=24 480,000 [B] 
4117*2*(0,05+0,02)=576,380 [A] 
Celkem: B+A=25 056,380 [D]</t>
  </si>
  <si>
    <t>viz. prův. a tech. zprávy, situace a vzorové řezy 
km 2,750-2,915 a km 3,300-7,252 
Pro sanaci celé konstrukce v šířce 1,5 m od kraje vozovky je navrženo 3500 m délky SO 103.  
3500*1,5=5 250,000 [H] 
3500*2*(0,05+0,02+0,02+0,05+0,035)=1 225,000 [I] 
km 2,750-2,915 
165*6=990,000 [K] 
doplnění sanací Zd.Pu. 
75=75,000 [L] 
Celkem: H+I+K+L=7 540,000 [J]</t>
  </si>
  <si>
    <t>9113A1</t>
  </si>
  <si>
    <t>SVODIDLO OCEL SILNIČ JEDNOSTR, ÚROVEŇ ZADRŽ N1, N2 - DODÁVKA A MONTÁŽ</t>
  </si>
  <si>
    <t>ÚROVEŇ ZADRŽENÍ N2</t>
  </si>
  <si>
    <t>ÚROVEŇ ZADRŽENÍ N2 
SVODIDLA U PROPUSTKU SKUHROV 
SVODIDLO VLEVO JS  
ÚROVEŇ ZADRŽENÍ N2 
DL. 90 M 
KM 7,010-7,100 
DLOUHÉ NÁBĚHY 
SVODIDLO VPRAVO JS ÚROVEŇ ZADRŽENÍ N2 
DL. 130 M 
KM 7,010 - 7,140 
DLOUHÉ NÁBĚHY 
90+130=220,000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</si>
  <si>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</si>
  <si>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SO 103 podobrubníkový rigol km 7,140-7,210 
dl. 70 m 
70=70,000 [A]</t>
  </si>
  <si>
    <t>2 křižovatek 
2*6=12,000 [A]</t>
  </si>
  <si>
    <t>935812</t>
  </si>
  <si>
    <t>ŽLABY A RIGOLY DLÁŽDĚNÉ Z KOSTEK DROBNÝCH DO BETONU TL 100MM</t>
  </si>
  <si>
    <t>SO 103 podobrubníkový rigol km 7,140-7,210 
š. 0,50 m, dl. 70 m 
0,50*70=35,000 [A]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</si>
  <si>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úravu napojení a ukončení 
- vnitrostaveništní i mimostaveništní dopravu 
- měří se vydlážděná plocha.</t>
  </si>
  <si>
    <t>SO 103-8.H</t>
  </si>
  <si>
    <t>viz. prův. a tech. zprávy, situace a vzorové řezy 
ornice 
4117*(0,5+0,5)*0,10=411,700 [A]</t>
  </si>
  <si>
    <t>viz. prův. a tech. zprávy, situace a vzorové řezy 
4117*(0,5+0,5)*0,10=411,700 [A]</t>
  </si>
  <si>
    <t>SO 103.N</t>
  </si>
  <si>
    <t>Komunikace km 2,750-2,915 a km 3,300-7,252 (nezpůsobilé)</t>
  </si>
  <si>
    <t>SO 103-0.N</t>
  </si>
  <si>
    <t>frézing 2,58*2,4=6,192 [A] 
podklad s asf pojivem 
2,15*2,4=5,160 [B] 
A+B=11,352 [C]</t>
  </si>
  <si>
    <t>viz. prův. a tech. zprávy, situace a vzorové řezy 
penetrační makadam prům.  tl. 20 cm 
(43)*0,05=2,150 [B]</t>
  </si>
  <si>
    <t>viz. prův. a tech. zprávy, situace a vzorové řezy 
do SO 103 sjezd lesní cesta km 4,956 
43=43,000 [B] 
B*0,06=2,580 [D]</t>
  </si>
  <si>
    <t>viz. prův. a tech. zprávy, situace a vzorové řezy 
Vyfrézovaná živice: 2,58=2,580 [A] 
Podkladní vrstvy - živice: 2,15=2,150 [B] 
Podkladní vrstvy - nestmelené: 0=0,000 [C] 
Podkladní vrstvy - cem.poj. : 0=0,000 [D] 
A+B+C+D=4,730 [E]</t>
  </si>
  <si>
    <t>SO 103-1.N</t>
  </si>
  <si>
    <t>viz. prův. a tech. zprávy, situace a vzorové řezy 
do SO 103 sjezd lesní cesta km 4,956 
43=43,000 [K]</t>
  </si>
  <si>
    <t>viz. prův. a tech. zprávy, situace a vzorové řezy 
do SO 103 sjezd lesní cesta km 4,956 
43=43,000 [B]</t>
  </si>
  <si>
    <t>viz. prův. a tech. zprávy, situace a vzorové řezy 
do SO 103 sjezd lesní cesta km 4,956 
43=43,000 [A]</t>
  </si>
  <si>
    <t>SO 103.V</t>
  </si>
  <si>
    <t>Komunikace km 2,750-2,915 a km 3,300-7,252 (vedlejší)</t>
  </si>
  <si>
    <t>SO 103-0.V</t>
  </si>
  <si>
    <t>frézing 4,14*2,4=9,936 [A] 
podklad s asf pojivem 
3,45*2,4=8,280 [B] 
A+B=18,216 [C]</t>
  </si>
  <si>
    <t>viz. prův. a tech. zprávy, situace a vzorové řezy 
penetrační makadam prům.  tl. 20 cm 
(69)*0,05=3,450 [B]</t>
  </si>
  <si>
    <t>viz. prův. a tech. zprávy, situace a vzorové řezy 
do SO 103 MK KÚ Skuhrov 
69=69,000 [B] 
B*0,06=4,140 [D]</t>
  </si>
  <si>
    <t>viz. prův. a tech. zprávy, situace a vzorové řezy 
Vyfrézovaná živice: 4,15=4,150 [A] 
Podkladní vrstvy - živice: 3,45=3,450 [B] 
Podkladní vrstvy - nestmelené: 0=0,000 [C] 
Podkladní vrstvy - cem.poj. : 0=0,000 [D] 
A+B+C+D=7,600 [E]</t>
  </si>
  <si>
    <t>viz. prův. a tech. zprávy, situace a vzorové řezy 
2 křižovatek 
2*6=12,000 [A]</t>
  </si>
  <si>
    <t>SO 103-1.V</t>
  </si>
  <si>
    <t>viz. prův. a tech. zprávy, situace a vzorové řezy 
sjezd km 3,030 vlevo 
87=87,000 [B]</t>
  </si>
  <si>
    <t>počet nezpevněných sjezdů celkem 47 
SO 101 má 4 sjezdy 
SO 102 má 22 sjezdy 
SO 103 má 17 sjezdů 
SO 104 má 4 sjezdy 
průměrná upravovaná plocha sjezdu 10 m2 
10*17=170,000 [A]</t>
  </si>
  <si>
    <t>viz. prův. a tech. zprávy, situace a vzorové řezy 
do SO 103 MK KÚ Skuhrov 
69=69,000 [A] 
sjezd km 3,030 vlevo 
87=87,000 [B] 
Celkem: A+B=156,000 [C]</t>
  </si>
  <si>
    <t>SO 104.11.H</t>
  </si>
  <si>
    <t>Výměna aktivní zóny km 2,915-3,300 křižov. rozšíření (hlavní)</t>
  </si>
  <si>
    <t>SO 104-11.H</t>
  </si>
  <si>
    <t>1750,293*1,8=3 150,527 [A]</t>
  </si>
  <si>
    <t>viz. prův. a tech. zprávy, situace a vzorové řezy 
km 2,915-3,300 
2755=2 755,000 [B] 
385*2*(0,05+0,02+0,05+0,035+0,10+0,30)=427,350 [A] 
Celkem: B+A=3 182,350 [C] 
C*1,1*0,5=1 750,293 [D]</t>
  </si>
  <si>
    <t>viz. prův. a tech. zprávy, situace a vzorové řezy 
VÝMĚNA AKTIVNÍ ZÓNY - zemina vhodná min. ze štěrku dobře zrněného GW    500 mm       ČSN 736133:2010 
km 2,915-3,300 
2755=2 755,000 [B] 
385*2*(0,05+0,02+0,05+0,035+0,10+0,30)=427,350 [A] 
Celkem: B+A=3 182,350 [C] 
C*1,1*0,5=1 750,293 [D]</t>
  </si>
  <si>
    <t>viz. prův. a tech. zprávy, situace a vzorové řezy 
km 2,915-3,300 
2755=2 755,000 [B] 
385*2*(0,05+0,02+0,05+0,035+0,10+0,30)=427,350 [A] 
Celkem: B+A=3 182,350 [C]</t>
  </si>
  <si>
    <t>SO 104.H</t>
  </si>
  <si>
    <t>Komunikace km 2,915-3,300 křižov. rozšíření nová kce (hlavní)</t>
  </si>
  <si>
    <t>SO 104-0.H</t>
  </si>
  <si>
    <t>Krajnice: 385*(0,5+0,5)*0,1*1,8=69,300 [A] 
čištění příkopů 770*0,5*1,8=693,000 [B] 
Celkem: A+B=762,300 [C]</t>
  </si>
  <si>
    <t>demolovaná vozovka 323,4*2=646,800 [A]</t>
  </si>
  <si>
    <t>frézing 300,3*2,4=720,720 [A] 
podklad s asf pojivem 
346,5*2,4=831,600 [B] 
A+B=1 552,320 [C]</t>
  </si>
  <si>
    <t>viz. prův. a tech. zprávy, situace a vzorové řezy 
385*(0,5+0,5)=385,000 [A]</t>
  </si>
  <si>
    <t>viz. prův. a tech. zprávy, situace a vzorové řezy 
ODVOZ NA SKLÁDKU DODAVATELE 
100% celkového objemu s odvozem na skládku 
2310*0,14=323,400 [A]</t>
  </si>
  <si>
    <t>viz. prův. a tech. zprávy, situace a vzorové řezy 
penetrační makadam  tl. 15 cm 
2310*0,15=346,500 [A]</t>
  </si>
  <si>
    <t>viz. prův. a tech. zprávy, situace a vzorové řezy 
385*6,00=2 310,000 [A] 
A*0,13=300,300 [C]</t>
  </si>
  <si>
    <t>viz. prův. a tech. zprávy, situace a vzorové řezy 
385*(0,5+0,5)*0,1=38,500 [A] 
odnětí ze ZPF 
1435=1 435,000 [B] 
Celkem: A+B=1 473,500 [C]</t>
  </si>
  <si>
    <t>12110B</t>
  </si>
  <si>
    <t>SEJMUTÍ ORNICE NEBO LESNÍ PŮDY - DOPRAVA</t>
  </si>
  <si>
    <t>M3KM</t>
  </si>
  <si>
    <t>kubatura 1435 m3 
průměrná vzdálenost 7 km 
Ornice skrytá z plochy záboru (tj. cca 1435 m3) bude umístěna na mezideponii čpp. 2217 
v katastrálním území Skuhrov u České Třebové. Skrytá ornice bude následně využita na 
k rekultivaci polních hnojišť na pozemcích čpp. 2008, 2145 a 2158 v katastrálním území 
Skuhrov u České Třebové, čpp. 536/2 v katastrálním území Dolní Houžovec, čpp. 308/4 
v katastrálním území Černovír u Ústí nad Orlicí a čpp. 375 v katastrálním území Knapovec. 
1435*7=10 045,000 [A]</t>
  </si>
  <si>
    <t>Položka zahrnuje samostatnou dopravu zeminy. Množství se určí jako součin kubatutry [m3] a požadované vzdálenosti [km].</t>
  </si>
  <si>
    <t>viz. prův. a tech. zprávy, situace a vzorové řezy 
ODSTRANĚNÍ KRAJNIC TL DO 100MM 
385*(0,5+0,5)=385,000 [A]</t>
  </si>
  <si>
    <t>viz. prův. a tech. zprávy, situace a vzorové řezy 
385*2=770,000 [A]</t>
  </si>
  <si>
    <t>viz. prův. a tech. zprávy, situace a vzorové řezy 
křižov zeměděl areál Dl. Třebová 
prodloužení propustku km 3,030 stáv. dl. 
15,5=15,500 [A]</t>
  </si>
  <si>
    <t>viz. prův. a tech. zprávy, situace a vzorové řezy 
Vyfrézovaná živice: 300,3=300,300 [A] 
Podkladní vrstvy - živice: 346,5=346,500 [B] 
Podkladní vrstvy - nestmelené: 323,4=323,400 [C] 
Podkladní vrstvy - cem.poj. : 0=0,000 [D] 
Ornice 1473,5=1 473,500 [E] 
Celkem: A+B+C+D+E=2 443,700 [F]</t>
  </si>
  <si>
    <t>SO 104-1.H</t>
  </si>
  <si>
    <t>Odkopávky: 1753*1,8=3 155,400 [A] 
Rýhy: 0*1,8=0,000 [B] 
Celkem: A+B=3 155,400 [C]</t>
  </si>
  <si>
    <t>viz. prův. a tech. zprávy, situace a vzorové řezy 
jen SO 104 
km 2,915-3,300 
Výkopy pro komunikace:  
1753=1 753,000 [A]</t>
  </si>
  <si>
    <t>viz. prův. a tech. zprávy, situace a vzorové řezy 
jen SO 104 
Odkopávky: 1753=1 753,000 [B]</t>
  </si>
  <si>
    <t>viz. prův. a tech. zprávy, situace a vzorové řezy 
385*(6,0+0,3+0,3)=2 541,000 [A]</t>
  </si>
  <si>
    <t>viz. prův. a tech. zprávy, situace a vzorové řezy 
385*(0,5+0,5)=385,000 [A]</t>
  </si>
  <si>
    <t>viz. prův. a tech. zprávy, situace a vzorové řezy 
km 2,915-3,300 
2755=2 755,000 [H] 
385*2*(0,05+0,02+0,02+0,05+0,035+0,10+0,30)=442,750 [I] 
Celkem: H+I=3 197,750 [J]</t>
  </si>
  <si>
    <t>viz. prův. a tech. zprávy, situace a vzorové řezy 
km 2,915-3,300 
385*2*0,50=385,000 [A]</t>
  </si>
  <si>
    <t>viz. prův. a tech. zprávy, situace a vzorové řezy 
km 2,915-3,300 
2755=2 755,000 [A]</t>
  </si>
  <si>
    <t>viz. prův. a tech. zprávy, situace a vzorové řezy 
km 2,915-3,300 
2755=2 755,000 [B] 
385*2*(0,05+0,02)=53,900 [A] 
Celkem: B+A=2 808,900 [D]</t>
  </si>
  <si>
    <t>viz. prův. a tech. zprávy, situace a vzorové řezy 
km 2,915-3,300 
2755=2 755,000 [H] 
385*2*(0,05+0,02+0,02+0,05+0,035)=134,750 [I] 
Celkem: H+I=2 889,750 [J]</t>
  </si>
  <si>
    <t>SO 104-8.H</t>
  </si>
  <si>
    <t>viz. prův. a tech. zprávy, situace a vzorové řezy 
ornice 
385*(0,5+0,5)*0,10=38,500 [A]</t>
  </si>
  <si>
    <t>viz. prův. a tech. zprávy, situace a vzorové řezy 
385*(0,5+0,5)*0,10=38,500 [A]</t>
  </si>
  <si>
    <t>SO 104.V</t>
  </si>
  <si>
    <t>Komunikace km 2,915-3,300 křižov. rozšíření nová kce (vedlejší)</t>
  </si>
  <si>
    <t>SO 104-0.V</t>
  </si>
  <si>
    <t>frézing 10,67*2,4=25,608 [A] 
podklad s asf pojivem 
0*2,4=0,000 [B] 
A+B=25,608 [C]</t>
  </si>
  <si>
    <t>viz. prův. a tech. zprávy, situace a vzorové řezy 
do SO 104 křižovatka s účelovou kom. zeměd. areál. Avena Dlouhá Třebová km 3,030 
97=97,000 [B] 
B*0,11=10,670 [D]</t>
  </si>
  <si>
    <t>viz. prův. a tech. zprávy, situace a vzorové řezy 
Vyfrézovaná živice: 10,67=10,670 [A] 
Podkladní vrstvy - živice: 0=0,000 [B] 
Podkladní vrstvy - nestmelené: 0=0,000 [C] 
Podkladní vrstvy - cem.poj. : 0=0,000 [D] 
Ornice 0=0,000 [E] 
Celkem: A+B+C+D+E=10,670 [F]</t>
  </si>
  <si>
    <t>viz. prův. a tech. zprávy, situace a vzorové řezy 
1 křižovatek 
1*6=6,000 [A]</t>
  </si>
  <si>
    <t>SO 104-1.V</t>
  </si>
  <si>
    <t>viz. prův. a tech. zprávy, situace a vzorové řezy 
do SO 104 křižovatka s účelovou kom. zeměd. areál. Avena Dlouhá Třebová km 3,030 
97=97,000 [B]</t>
  </si>
  <si>
    <t>viz. prův. a tech. zprávy, situace a vzorové řezy 
do SO 104 křižovatka s účelovou kom. zeměd. areál. Avena Dlouhá Třebová km 3,030 
97=97,000 [C]</t>
  </si>
  <si>
    <t>1 křižovatek 
1*6=6,000 [A]</t>
  </si>
  <si>
    <t>SO 105.11.H</t>
  </si>
  <si>
    <t>Výměna aktivní zóny km 2,600-2,750 včetně křiž.III/31510 (hlavní)</t>
  </si>
  <si>
    <t>SO 105-11.H</t>
  </si>
  <si>
    <t>655,325*1,8=1 179,585 [A]</t>
  </si>
  <si>
    <t>viz. prův. a tech. zprávy, situace a vzorové řezy 
km 2,600-2,750 
1025=1 025,000 [B] 
150*2*(0,05+0,02+0,05+0,035+0,10+0,30)=166,500 [A] 
Celkem: B+A=1 191,500 [C] 
C*1,1*0,5=655,325 [D]</t>
  </si>
  <si>
    <t>viz. prův. a tech. zprávy, situace a vzorové řezy 
VÝMĚNA AKTIVNÍ ZÓNY - zemina vhodná min. ze štěrku dobře zrněného GW    500 mm       ČSN 736133:2010 
km 2,600-2,750 
1025=1 025,000 [B] 
150*2*(0,05+0,02+0,05+0,035+0,10+0,30)=166,500 [A] 
Celkem: B+A=1 191,500 [C] 
C*1,1*0,5=655,325 [D]</t>
  </si>
  <si>
    <t>viz. prův. a tech. zprávy, situace a vzorové řezy 
km 2,600-2,750 
1025=1 025,000 [B] 
150*2*(0,05+0,02+0,05+0,035+0,10+0,30)=166,500 [A] 
Celkem: B+A=1 191,500 [C]</t>
  </si>
  <si>
    <t>SO 105.H</t>
  </si>
  <si>
    <t>Komunikace km 2,600-2,750 včetně křiž.III/31510 nová kce (hlavní)</t>
  </si>
  <si>
    <t>SO 105-0.H</t>
  </si>
  <si>
    <t>Krajnice: 150*(0,5+0,5)*0,1*1,8=27,000 [A] 
čištění příkopů 300*0,5*1,8=270,000 [B] 
Celkem: A+B=297,000 [C]</t>
  </si>
  <si>
    <t>demolovaná vozovka 184,5*2=369,000 [A]</t>
  </si>
  <si>
    <t>frézing 61,5*2,4=147,600 [A] 
podklad s asf pojivem 
194,75*2,4=467,400 [B] 
A+B=615,000 [C]</t>
  </si>
  <si>
    <t>viz. prův. a tech. zprávy, situace a vzorové řezy 
150*(0,5+0,5)=150,000 [A]</t>
  </si>
  <si>
    <t>viz. prův. a tech. zprávy, situace a vzorové řezy 
ODVOZ NA SKLÁDKU DODAVATELE 
100% celkového objemu s odvozem na skládku 
1025*0,18=184,500 [A]</t>
  </si>
  <si>
    <t>viz. prův. a tech. zprávy, situace a vzorové řezy 
penetrační makadam  tl. 19 cm 
1025*0,19=194,750 [A]</t>
  </si>
  <si>
    <t>viz. prův. a tech. zprávy, situace a vzorové řezy 
1025=1 025,000 [A] 
A*0,06=61,500 [C]</t>
  </si>
  <si>
    <t>viz. prův. a tech. zprávy, situace a vzorové řezy 
150*(0,5+0,5)*0,1=15,000 [A]</t>
  </si>
  <si>
    <t>viz. prův. a tech. zprávy, situace a vzorové řezy 
ODSTRANĚNÍ KRAJNIC TL DO 100MM 
150*(0,5+0,5)=150,000 [A]</t>
  </si>
  <si>
    <t>viz. prův. a tech. zprávy, situace a vzorové řezy 
150*2=300,000 [A]</t>
  </si>
  <si>
    <t>viz. prův. a tech. zprávy, situace a vzorové řezy 
propustek sjezd km 2,700  
6=6,000 [A]</t>
  </si>
  <si>
    <t>viz. prův. a tech. zprávy, situace a vzorové řezy 
propustek sil III/31510  
10=10,000 [A]</t>
  </si>
  <si>
    <t>viz. prův. a tech. zprávy, situace a vzorové řezy 
Vyfrézovaná živice: 61,5=61,500 [A] 
Podkladní vrstvy - živice: 194,75=194,750 [B] 
Podkladní vrstvy - nestmelené: 184,5=184,500 [C] 
Podkladní vrstvy - cem.poj. : 0=0,000 [D] 
A+B+C+D=440,750 [E]</t>
  </si>
  <si>
    <t>SO 105-1.H</t>
  </si>
  <si>
    <t>viz. prův. a tech. zprávy, situace a vzorové řezy 
km 2,705-2,740 
prodloužení příkopu 
Výkopy pro komunikace:  
25*3,25=81,250 [A]</t>
  </si>
  <si>
    <t>viz. prův. a tech. zprávy, situace a vzorové řezy 
150*(6,0+0,3+0,3)=990,000 [A]</t>
  </si>
  <si>
    <t>viz. prův. a tech. zprávy, situace a vzorové řezy 
150*(0,5+0,5)=150,000 [A]</t>
  </si>
  <si>
    <t>viz. prův. a tech. zprávy, situace a vzorové řezy 
km 2,600-2,750 
1025=1 025,000 [H] 
150*2*(0,05+0,02+0,02+0,05+0,035+0,10+0,30)=172,500 [I] 
Celkem: H+I=1 197,500 [J]</t>
  </si>
  <si>
    <t>viz. prův. a tech. zprávy, situace a vzorové řezy 
km 2,600-2,750 
150*2*0,50=150,000 [A]</t>
  </si>
  <si>
    <t>viz. prův. a tech. zprávy, situace a vzorové řezy 
km 2,600-2,750 
1025=1 025,000 [A]</t>
  </si>
  <si>
    <t>viz. prův. a tech. zprávy, situace a vzorové řezy 
km 2,600-2,750 
1025=1 025,000 [B] 
150*2*(0,05+0,02)=21,000 [A] 
Celkem: B+A=1 046,000 [D]</t>
  </si>
  <si>
    <t>viz. prův. a tech. zprávy, situace a vzorové řezy 
km 2,600-2,750 
1025=1 025,000 [H] 
150*2*(0,05+0,02+0,02+0,05+0,035)=52,500 [I] 
Celkem: H+I=1 077,500 [J]</t>
  </si>
  <si>
    <t>SO 105-8.H</t>
  </si>
  <si>
    <t>viz. prův. a tech. zprávy, situace a vzorové řezy 
ornice 
150*(0,5+0,5)*0,10=15,000 [A]</t>
  </si>
  <si>
    <t>viz. prův. a tech. zprávy, situace a vzorové řezy 
150*(0,5+0,5)*0,10=15,000 [A]</t>
  </si>
  <si>
    <t>SO 105.V</t>
  </si>
  <si>
    <t>Komunikace km 2,600-2,750 včetně křiž.III/31510 nová kce (vedlejší)</t>
  </si>
  <si>
    <t>SO 105-0.V</t>
  </si>
  <si>
    <t>frézing 14,4*2,4=34,560 [A] 
podklad s asf pojivem 
12*2,4=28,800 [B] 
A+B=63,360 [C]</t>
  </si>
  <si>
    <t>viz. prův. a tech. zprávy, situace a vzorové řezy 
penetrační makadam  tl. 5 cm 
240*0,05=12,000 [B]</t>
  </si>
  <si>
    <t>viz. prův. a tech. zprávy, situace a vzorové řezy 
do SO 105 křižovatka se silnicí III/31510 
240=240,000 [B] 
B*0,06=14,400 [D]</t>
  </si>
  <si>
    <t>viz. prův. a tech. zprávy, situace a vzorové řezy 
Vyfrézovaná živice: 14,4=14,400 [A] 
Podkladní vrstvy - živice: 12=12,000 [B] 
Podkladní vrstvy - nestmelené: 0=0,000 [C] 
Podkladní vrstvy - cem.poj. : 0=0,000 [D] 
A+B+C+D=26,400 [E]</t>
  </si>
  <si>
    <t>SO 105-1.V</t>
  </si>
  <si>
    <t>viz. prův. a tech. zprávy, situace a vzorové řezy 
do SO 105 křižovatka se silnicí III/31510 
240=240,000 [B]</t>
  </si>
  <si>
    <t>viz. prův. a tech. zprávy, situace a vzorové řezy 
do SO 105 křižovatka se silnicí III/31510 
240=240,000 [C]</t>
  </si>
  <si>
    <t>SO 111.H</t>
  </si>
  <si>
    <t>Propustky příčné (hlavní)</t>
  </si>
  <si>
    <t>72*1,8=129,600 [A]</t>
  </si>
  <si>
    <t>demolovaná prop 0,5*7,2*2=7,200 [A]</t>
  </si>
  <si>
    <t>Dlaždice chodníku: 0*0,06*2,5=0,000 [A] 
Obruby bet: 0*0,3*0,15*2,5=0,000 [B] 
Žlaby příkopové: 0*0,75*0,15*2,4=0,000 [C] 
Vpusti: 0*0,8=0,000 [D] 
podklad zpev ploch s cem. pojivem 0*2,5=0,000 [E] 
A+B+C+D+E=0,000 [F] 
demolovaný vtokový objekt 
4,5*2,5+F=11,250 [G] 
0,5*G=5,625 [H]</t>
  </si>
  <si>
    <t>132738</t>
  </si>
  <si>
    <t>HLOUBENÍ RÝH ŠÍŘ DO 2M PAŽ I NEPAŽ TŘ. I, ODVOZ NA SKLÁDKU DODAVATELE</t>
  </si>
  <si>
    <t>propustky 
km 2,529.80 
12*1,6*1,5=28,800 [B] 
km 7,064 
18*1,6*1,5=43,200 [C] 
Celkem: B+C=72,000 [G]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</si>
  <si>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</si>
  <si>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17451</t>
  </si>
  <si>
    <t>ZÁSYP JAM A RÝH ZE ZEMIN NEPROPUSTNÝCH</t>
  </si>
  <si>
    <t>z položky 9183E2</t>
  </si>
  <si>
    <t>(18+12)*1,6*1,5=72,000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</si>
  <si>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</si>
  <si>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</si>
  <si>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</si>
  <si>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štěrkopísek 0-22mm 
z položky 9183E2</t>
  </si>
  <si>
    <t>(18+12)*1,6*0,9=43,200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</si>
  <si>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</si>
  <si>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272314</t>
  </si>
  <si>
    <t>ZÁKLADY Z PROSTÉHO BETONU DO C25/30</t>
  </si>
  <si>
    <t>C25/30 XF3, XD3 
z položky 9183E2</t>
  </si>
  <si>
    <t>stabilizační práh 
0,3*1,0*0,6=0,180 [A] 
2*A*2=0,720 [B]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</si>
  <si>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</si>
  <si>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Vodorovné konstrukce</t>
  </si>
  <si>
    <t>451112</t>
  </si>
  <si>
    <t>PODKL A VÝPLŇ VRSTVY Z DÍLCŮ BETON DO C12/15</t>
  </si>
  <si>
    <t>podkladní práh 
0,15*0,15*0,7=0,016 [A] 
0,5*A*(18+12)/3+0,001=0,081 [B]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</si>
  <si>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</si>
  <si>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451312</t>
  </si>
  <si>
    <t>PODKLADNÍ A VÝPLŇOVÉ VRSTVY Z PROSTÉHO BETONU C12/15</t>
  </si>
  <si>
    <t>šířka 
0,8+2*(0,10+0,50+0,15)=2,300 [A] 
šířka x délka x výška 
A*(18+12)*0,1=6,900 [B]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</si>
  <si>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</si>
  <si>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451314</t>
  </si>
  <si>
    <t>PODKLADNÍ A VÝPLŇOVÉ VRSTVY Z PROSTÉHO BETONU C25/30</t>
  </si>
  <si>
    <t>opevnění čela a dláždění vtoku 
šířka x výška x tl. 
(1+0,8+1)*(1+0,8+1,5)*0,10=0,924 [A] 
dvě čela 
2*A=1,848 [B] 
2 ks propustků 
2*B=3,696 [C]</t>
  </si>
  <si>
    <t>451324</t>
  </si>
  <si>
    <t>PODKL A VÝPLŇ VRSTVY ZE ŽELEZOBET DO C25/30</t>
  </si>
  <si>
    <t>šířka 
0,8+2*(0,15+0,15)=1,400 [A] 
šířka x délka x výška 
A*(18+12)*0,1=4,200 [B]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</si>
  <si>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</si>
  <si>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451366</t>
  </si>
  <si>
    <t>VÝZTUŽ PODKL VRSTEV Z KARI-SÍTÍ</t>
  </si>
  <si>
    <t>výztuž KARI sítě 5/100x5/100 
3,08 kg/m2 
pro podkladní betonovou desku 
š x (dl) x hmotnost v t/m2 
1,40*(18+12)*0,00308=0,129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</si>
  <si>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veškerá opatření pro zajištění soudržnosti výztuže a betonu 
- vodivé propojení výztuže, které je součástí ochrany konstrukce proti vlivům bludných proudů, vyvedení do měřících skříní nebo míst pro měření bludných proudů 
- povrchovou antikorozní úpravu výztuže 
- separaci výztuže</t>
  </si>
  <si>
    <t>46251</t>
  </si>
  <si>
    <t>ZÁHOZ Z LOMOVÉHO KAMENE</t>
  </si>
  <si>
    <t>1*8*3*0,5=12,000 [A]</t>
  </si>
  <si>
    <t>položka zahrnuje: 
- dodávku a zához lomového kamene předepsané frakce včetně mimostaveništní a vnitrostaveništní dopravy 
není-li v zadávací dokumentaci uvedeno jinak, jedná se o nakupovaný materiál</t>
  </si>
  <si>
    <t>465512</t>
  </si>
  <si>
    <t>DLAŽBY Z LOMOVÉHO KAMENE NA MC</t>
  </si>
  <si>
    <t>šířka x výška x tl. 
(1+0,8+1)*(1+0,8+1,5)*0,20=1,848 [A] 
dvě čela 
2*A=3,696 [B] 
2 ks propustků 
2*B=7,392 [C]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</si>
  <si>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</si>
  <si>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Přidružená stavební výroba</t>
  </si>
  <si>
    <t>711211</t>
  </si>
  <si>
    <t>IZOLACE ZVLÁŠT KONSTR PROTI ZEM VLHK ASFALT NÁTĚRY</t>
  </si>
  <si>
    <t>izolační nátěr  1xNP+2xNA 
plocha pro izolaci 
3*3,14*0,60*(12)=67,824 [B] 
3*3,14*0,80*(18)=135,648 [C] 
Celkem: B+C=203,472 [D] 
0,5*D=101,736 [E]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</si>
  <si>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</si>
  <si>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899524</t>
  </si>
  <si>
    <t>OBETONOVÁNÍ POTRUBÍ Z PROSTÉHO BETONU DO C25/30</t>
  </si>
  <si>
    <t>C25/30 XF3, XD3</t>
  </si>
  <si>
    <t>obetonování potrubí 
3,14*0,60*0,15*(12)=3,391 [B] 
3,14*0,80*0,15*(18)=6,782 [C] 
Celkem: B+C=10,173 [D] 
0,5*D=5,087 [E]</t>
  </si>
  <si>
    <t>9183C2</t>
  </si>
  <si>
    <t>PROPUSTY Z TRUB DN 500MM ŽELEZOBETONOVÝCH</t>
  </si>
  <si>
    <t>km 2,529.80 
12=12,000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</si>
  <si>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</si>
  <si>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9183E2</t>
  </si>
  <si>
    <t>PROPUSTY Z TRUB DN 800MM ŽELEZOBETONOVÝCH</t>
  </si>
  <si>
    <t>km 7,064 
18=18,000 [A]</t>
  </si>
  <si>
    <t>966138</t>
  </si>
  <si>
    <t>BOURÁNÍ KONSTRUKCÍ Z KAMENE NA MC S ODVOZEM NA SKLÁDKU DODAVATELE</t>
  </si>
  <si>
    <t>kamenný stáv. prop. km 7,064 
(1,0+0,5)*2*0,3*8,0=7,200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</si>
  <si>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</si>
  <si>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966346</t>
  </si>
  <si>
    <t>BOURÁNÍ PROPUSTŮ Z TRUB DN DO 400MM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</si>
  <si>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</si>
  <si>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SO 111.N</t>
  </si>
  <si>
    <t>Propustky příčné (nezpůsobilé)</t>
  </si>
  <si>
    <t>0,5*(62,4)*1,8=56,160 [A]</t>
  </si>
  <si>
    <t>propustky 
km 1,568 
12*1,6*1,5=28,800 [B] 
km 7,064 
14*1,6*1,5=33,600 [C] 
Celkem: B+C=62,400 [G] 
0,5*G=31,200 [H]</t>
  </si>
  <si>
    <t>0,5*(12+14)*1,6*1,5=31,200 [A]</t>
  </si>
  <si>
    <t>0,5*(12+14)*1,6*0,9=18,720 [A]</t>
  </si>
  <si>
    <t>stabilizační práh 
0,3*1,0*0,6=0,180 [A] 
1*A*2=0,360 [B]</t>
  </si>
  <si>
    <t>podkladní práh 
0,15*0,15*0,7=0,016 [A] 
0,5*A*26/3=0,069 [B]</t>
  </si>
  <si>
    <t>šířka 
0,8+2*(0,10+0,50+0,15)=2,300 [A] 
šířka x délka x výška 
0,5*A*26*0,1=2,990 [B]</t>
  </si>
  <si>
    <t>opevnění čela a dláždění vtoku 
šířka x výška x tl. 
(1+0,8+1)*(1+0,8+1,5)*0,10=0,924 [A] 
dvě čela 
2*A=1,848 [B] 
1 ks propustků 
1*B=1,848 [C]</t>
  </si>
  <si>
    <t>šířka 
0,8+2*(0,15+0,15)=1,400 [A] 
šířka x délka x výška 
0,5*A*26*0,1=1,820 [B]</t>
  </si>
  <si>
    <t>výztuž KARI sítě 5/100x5/100 
3,08 kg/m2 
pro podkladní betonovou desku 
š x (dl) x hmotnost v t/m2 
0,5*1,40*(26)*0,00308=0,056 [A]</t>
  </si>
  <si>
    <t>šířka x výška x tl. 
(1+0,8+1)*(1+0,8+1,5)*0,20=1,848 [A] 
dvě čela 
2*A=3,696 [B] 
1 ks propustků 
1*B=3,696 [C]</t>
  </si>
  <si>
    <t>izolační nátěr  1xNP+2xNA 
plocha pro izolaci 
3*3,14*0,60*(12)=67,824 [B] 
3*3,14*0,80*(14)=105,504 [C] 
Celkem: B+C=173,328 [D] 
0,5*D=86,664 [E]</t>
  </si>
  <si>
    <t>obetonování potrubí 
3,14*0,60*0,15*(12)=3,391 [B] 
3,14*0,80*0,15*(14)=5,275 [C] 
Celkem: B+C=8,666 [D] 
0,5*D=4,333 [E]</t>
  </si>
  <si>
    <t>9183D2</t>
  </si>
  <si>
    <t>PROPUSTY Z TRUB DN 600MM ŽELEZOBETONOVÝCH</t>
  </si>
  <si>
    <t>km 1,568 
12=12,000 [A]</t>
  </si>
  <si>
    <t>966357</t>
  </si>
  <si>
    <t>BOURÁNÍ PROPUSTŮ Z TRUB DN DO 500MM</t>
  </si>
  <si>
    <t>km 1,568 
8=8,000 [A]</t>
  </si>
  <si>
    <t>SO 111.N31510</t>
  </si>
  <si>
    <t>Propust sil III/31510 (nezpůsobilé)</t>
  </si>
  <si>
    <t>(52,8+6+4,5)*1,8=113,940 [A]</t>
  </si>
  <si>
    <t>propustky 
sil III/31510 
22*1,6*1,5=52,800 [A]</t>
  </si>
  <si>
    <t>22*1,6*1,5=52,800 [A]</t>
  </si>
  <si>
    <t>22*1,6*0,9=31,680 [A]</t>
  </si>
  <si>
    <t>stabilizační práh 
0,3*1,0*0,6=0,180 [A] 
2*A*1=0,360 [B]</t>
  </si>
  <si>
    <t>viz. prův. a tech. zprávy, situace a vzorové řezy 
4*2=8,000 [B]</t>
  </si>
  <si>
    <t>podkladní práh 
0,15*0,15*0,7=0,016 [A] 
A*22/3=0,117 [B]</t>
  </si>
  <si>
    <t>šířka 
0,8+2*(0,10+0,50+0,15)=2,300 [A] 
šířka x délka x výška 
A*22*0,1=5,060 [B]</t>
  </si>
  <si>
    <t>šířka 
0,8+2*(0,15+0,15)=1,400 [A] 
šířka x délka x výška 
A*22*0,1=3,080 [B]</t>
  </si>
  <si>
    <t>výztuž KARI sítě 5/100x5/100 
3,08 kg/m2 
pro podkladní betonovou desku 
š x (dl) x hmotnost v t/m2 
1,40*(22)*0,00308=0,095 [A]</t>
  </si>
  <si>
    <t>45157</t>
  </si>
  <si>
    <t>PODKLADNÍ A VÝPLŇOVÉ VRSTVY Z KAMENIVA TĚŽENÉHO</t>
  </si>
  <si>
    <t>štěrkopísek pod vtokové čelo</t>
  </si>
  <si>
    <t>2*3,4*0,1=0,680 [A]</t>
  </si>
  <si>
    <t>položka zahrnuje dodávku předepsaného kameniva, mimostaveništní a vnitrostaveništní dopravu a jeho uložení 
není-li v zadávací dokumentaci uvedeno jinak, jedná se o nakupovaný materiál</t>
  </si>
  <si>
    <t>2*8*3*0,5=24,000 [A]</t>
  </si>
  <si>
    <t>izolační nátěr  1xNP+2xNA 
plocha pro izolaci 
3*3,14*0,60*(22)=124,344 [B]</t>
  </si>
  <si>
    <t>86734</t>
  </si>
  <si>
    <t>CHRÁNIČKY Z TRUB OCELOVÝCH PODÉLNĚ PŮLENÝCH DN DO 200MM</t>
  </si>
  <si>
    <t>propustek na silnici III/31510 
půlená chránička na stávající vodovod PE 90</t>
  </si>
  <si>
    <t>3=3,000 [A]</t>
  </si>
  <si>
    <t>položky pro zhotovení potrubí platí bez ohledu na sklon. 
zahrnuje: 
- výrobní dokumentaci (včetně technologického předpisu) 
- dodání veškerého trubního a pomocného materiálu  (trouby včetně podélného rozpůlení,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 
- opláštění dle dokumentace a nutné opravy opláštění při jeho poškození</t>
  </si>
  <si>
    <t>obetonování potrubí 
3,14*0,60*0,15*(22)=6,217 [B]</t>
  </si>
  <si>
    <t>9112A1</t>
  </si>
  <si>
    <t>ZÁBRADLÍ MOSTNÍ S VODOR MADLY - DODÁVKA A MONTÁŽ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</si>
  <si>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</si>
  <si>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918115</t>
  </si>
  <si>
    <t>ČELA PROPUSTU Z BETONU DO C 30/37</t>
  </si>
  <si>
    <t>vtokové čelo propustku sil. III/31510 
0,5*2,0*3,4=3,400 [A] 
1,85*0,5*3,4=3,145 [B] 
Celkem: A+B=6,545 [C]</t>
  </si>
  <si>
    <t>Položka zahrnuje kompletní čelo (základ, dřík, římsu) 
- dodání  čerstvého  betonu  (betonové  směsi)  požadované  kvality,  jeho  uložení  do požadovaného tvaru při jakékoliv hustotě výztuže, konzistenci čerstvého betonu a způsobu hutnění, ošetření a ochranu betonu, 
- dodání a osazení výztuže, 
- případně dokumentací předepsaný kamenný obklad,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</t>
  </si>
  <si>
    <t>918157</t>
  </si>
  <si>
    <t>DEM</t>
  </si>
  <si>
    <t>DEMOLICE ČELA BETONOVÁ PROPUSTU Z TRUB DN DO 500MM</t>
  </si>
  <si>
    <t>Demolice vtokového čela stávajícího propustku.</t>
  </si>
  <si>
    <t>1=1,000 [A]</t>
  </si>
  <si>
    <t>Položka zahrnuje kompletní demolici čela včetně zábradlí a odvozu a uložení na skládku a poplatku za skládku.</t>
  </si>
  <si>
    <t>sil III/31510 
22=22,000 [B]</t>
  </si>
  <si>
    <t>ZAS</t>
  </si>
  <si>
    <t>Zaslepení vtoku PROPUSTŮ Z TRUB DN DO 500MM</t>
  </si>
  <si>
    <t>Zaslepení vtoku zabetonováním na stávajícím propustku sil III/31510</t>
  </si>
  <si>
    <t>1=1,000 [B]</t>
  </si>
  <si>
    <t>SO 111.N31510ko</t>
  </si>
  <si>
    <t>Komunikace sil III/31510 (nezpůsobilé)</t>
  </si>
  <si>
    <t>SO 111-0.N31510</t>
  </si>
  <si>
    <t>demolovaná vozovka 5,98*2=11,960 [A]</t>
  </si>
  <si>
    <t>frézing 4,6*2,4=11,040 [A] 
podklad s asf pojivem 
10,58*2,4=25,392 [B] 
A+B=36,432 [C]</t>
  </si>
  <si>
    <t>viz. prův. a tech. zprávy, situace a vzorové řezy 
ODVOZ NA SKLÁDKU DODAVATELE 
100% celkového objemu s odvozem na skládku 
(46)*0,13=5,980 [A]</t>
  </si>
  <si>
    <t>viz. prův. a tech. zprávy, situace a vzorové řezy 
(46)*0,23=10,580 [A]</t>
  </si>
  <si>
    <t>viz. prův. a tech. zprávy, situace a vzorové řezy 
4*11,5=46,000 [B] 
B*0,10=4,600 [D]</t>
  </si>
  <si>
    <t>viz. prův. a tech. zprávy, situace a vzorové řezy 
Vyfrézovaná živice: 4,6=4,600 [A] 
Podkladní vrstvy - živice: 10,58=10,580 [B] 
Podkladní vrstvy - nestmelené: 5,98=5,980 [C] 
Podkladní vrstvy - cem.poj. : 0=0,000 [D] 
A+B+C+D=21,160 [E]</t>
  </si>
  <si>
    <t>viz. prův. a tech. zprávy, situace a vzorové řezy 
2*11,5=23,000 [A]</t>
  </si>
  <si>
    <t>SO 111-1.N31510</t>
  </si>
  <si>
    <t>viz. prův. a tech. zprávy, situace a vzorové řezy 
4*11,5=46,000 [K]</t>
  </si>
  <si>
    <t>viz. prův. a tech. zprávy, situace a vzorové řezy 
4*2*0,50=4,000 [A]</t>
  </si>
  <si>
    <t>viz. prův. a tech. zprávy, situace a vzorové řezy 
4*11,5=46,000 [B]</t>
  </si>
  <si>
    <t>viz. prův. a tech. zprávy, situace a vzorové řezy 
4*11,5=46,000 [C]</t>
  </si>
  <si>
    <t>SO 112.N</t>
  </si>
  <si>
    <t>Propustky podélné km 4,956 (nezpůsobilé)</t>
  </si>
  <si>
    <t>SO 112-P.N</t>
  </si>
  <si>
    <t>24*1,8=43,200 [A]</t>
  </si>
  <si>
    <t>propustky 
km 4,956 
10*1,6*1,5=24,000 [F]</t>
  </si>
  <si>
    <t>10*1,6*1,5=24,000 [A]</t>
  </si>
  <si>
    <t>10*1,6*0,9=14,400 [A]</t>
  </si>
  <si>
    <t>podkladní práh 
0,15*0,15*0,7=0,016 [A] 
A*10/3=0,053 [B]</t>
  </si>
  <si>
    <t>šířka 
0,8+2*(0,10+0,50+0,15)=2,300 [A] 
šířka x délka x výška 
A*10*0,1=2,300 [B]</t>
  </si>
  <si>
    <t>opevnění čela a dláždění vtoku 
šířka x výška x tl. 
(1+0,8+1)*(1+0,8+1,5)*0,10=0,924 [A] 
dvě čela 
2*A=1,848 [B]</t>
  </si>
  <si>
    <t>šířka 
0,8+2*(0,15+0,15)=1,400 [A] 
šířka x délka x výška 
A*10*0,1=1,400 [B]</t>
  </si>
  <si>
    <t>výztuž KARI sítě 5/100x5/100 
3,08 kg/m2 
pro podkladní betonovou desku 
š x (dl) x hmotnost v t/m2 
1,40*(10)*0,00308=0,043 [A]</t>
  </si>
  <si>
    <t>šířka x výška x tl. 
(1+0,8+1)*(1+0,8+1,5)*0,20=1,848 [A] 
dvě čela 
2*A=3,696 [B]</t>
  </si>
  <si>
    <t>izolační nátěr  1xNP+2xNA 
plocha pro izolaci 
3*3,14*0,50*(10)=47,100 [A]</t>
  </si>
  <si>
    <t>obetonování potrubí 
3,14*0,50*0,15*(10)=2,355 [A]</t>
  </si>
  <si>
    <t>km 4,956 prop na sjezdu na lesní cestu 
10=10,000 [C]</t>
  </si>
  <si>
    <t>SO 112.V</t>
  </si>
  <si>
    <t>Propustky podélné (vedlejší)</t>
  </si>
  <si>
    <t>(74,4+6)*1,8=144,720 [A]</t>
  </si>
  <si>
    <t>Dlaždice chodníku: 0*0,06*2,5=0,000 [A] 
Obruby bet: 0*0,3*0,15*2,5=0,000 [B] 
Žlaby příkopové: 0*0,75*0,15*2,4=0,000 [C] 
Vpusti: 0*0,8=0,000 [D] 
podklad zpev ploch s cem. pojivem 0*2,5=0,000 [E] 
A+B+C+D+E=0,000 [F] 
demolovaný vtokový objekt 
4,5*2,5+F=11,250 [G]</t>
  </si>
  <si>
    <t>propustky 
km 3,030 prodl stáv 
10*1,6*1,5=24,000 [D] 
km 3,030 podél MK 
9*1,6*1,5=21,600 [E] 
km 3,030 vpravo 
12*1,6*1,5=28,800 [F] 
Celkem: D+E+F=74,400 [G]</t>
  </si>
  <si>
    <t>133738</t>
  </si>
  <si>
    <t>HLOUBENÍ ŠACHET ZAPAŽ I NEPAŽ TŘ. I, ODVOZ NA SKLÁDKU DODAVATELE</t>
  </si>
  <si>
    <t>šachta km 3,030 
2*2*1,5=6,000 [A]</t>
  </si>
  <si>
    <t>(10+9+12)*1,6*1,5=74,400 [A]</t>
  </si>
  <si>
    <t>(10+9+12)*1,6*0,9=44,640 [A]</t>
  </si>
  <si>
    <t>stabilizační práh 
0,3*1,0*0,6=0,180 [A] 
3*A*2=1,080 [B]</t>
  </si>
  <si>
    <t>podkladní práh 
0,15*0,15*0,7=0,016 [A] 
A*31/3=0,165 [B]</t>
  </si>
  <si>
    <t>šířka 
0,8+2*(0,10+0,50+0,15)=2,300 [A] 
šířka x délka x výška 
A*31*0,1=7,130 [B]</t>
  </si>
  <si>
    <t>opevnění čela a dláždění vtoku 
šířka x výška x tl. 
(1+0,8+1)*(1+0,8+1,5)*0,10=0,924 [A] 
dvě čela 
2*A=1,848 [B] 
tři ks propustků 
3*B=5,544 [C]</t>
  </si>
  <si>
    <t>šířka 
0,8+2*(0,15+0,15)=1,400 [A] 
šířka x délka x výška 
A*31*0,1=4,340 [B]</t>
  </si>
  <si>
    <t>výztuž KARI sítě 5/100x5/100 
3,08 kg/m2 
pro podkladní betonovou desku 
š x (dl) x hmotnost v t/m2 
1,40*(31)*0,00308=0,134 [A]</t>
  </si>
  <si>
    <t>šířka x výška x tl. 
(1+0,8+1)*(1+0,8+1,5)*0,20=1,848 [A] 
dvě čela 
2*A=3,696 [B] 
tři ks propustků 
3*B=11,088 [C]</t>
  </si>
  <si>
    <t>izolační nátěr  1xNP+2xNA 
plocha pro izolaci 
3*3,14*0,50*(10+9)=89,490 [A] 
3*3,14*0,60*(12)=67,824 [B] 
Celkem: A+B=157,314 [C]</t>
  </si>
  <si>
    <t>894157</t>
  </si>
  <si>
    <t>ŠACHTY KANALIZAČNÍ Z BETON DÍLCŮ NA POTRUBÍ DN DO 500MM</t>
  </si>
  <si>
    <t>šachta Š1 km 3,030 
1=1,000 [A]</t>
  </si>
  <si>
    <t>položka zahrnuje: 
- poklopy s rámem, mříže s rámem, stupadla, žebříky, stropy z bet. dílců a pod. 
- předepsané betonové skruže, prefabrikované nebo monolitické betonové dno a není-li uvedeno jinak i podkladní vrstvu (z kameniva nebo betonu).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</si>
  <si>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obetonování potrubí 
3,14*0,50*0,15*(10+9)=4,475 [A] 
3,14*0,60*0,15*(12)=3,391 [B] 
Celkem: A+B=7,866 [C]</t>
  </si>
  <si>
    <t>km 3,030 prodl stáv. prop vpravo 
10=10,000 [A] 
km 3,030 prop podél MK vpravo 
9=9,000 [B] 
Celkem: A+B=19,000 [D]</t>
  </si>
  <si>
    <t>km 3,030 vlevo 
12=12,000 [A]</t>
  </si>
  <si>
    <t>967158</t>
  </si>
  <si>
    <t>VYBOURÁNÍ ČÁSTÍ KONSTRUKCÍ BETON S ODVOZEM NA SKLÁDKU DODAVATELE</t>
  </si>
  <si>
    <t>vybourání stáv.vtokového objektu v km 3,040 
obvod x tl. x hl. 
(3,0+1,5)*2*0,25*2,0=4,500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</si>
  <si>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</si>
  <si>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 150</t>
  </si>
  <si>
    <t>Komunikace objízdná trasa pro autobusy</t>
  </si>
  <si>
    <t>Demolice</t>
  </si>
  <si>
    <t>asfaltové vrstvy 
z pol. 113728 a 113338 
na objízdné trase pro autobusy bude zhotovitel fakturovat plochy a objemy dle skutečnosti (není zaměření)</t>
  </si>
  <si>
    <t>frézing 750*2,4=1 800,000 [A] 
podklad s asf pojivem 
7*2,4=16,800 [B] 
A+B=1 816,800 [C]</t>
  </si>
  <si>
    <t>na objízdné trase pro autobusy bude zhotovitel fakturovat plochy a objemy dle skutečnosti (není zaměření)</t>
  </si>
  <si>
    <t>viz. prův. a tech. zprávy, situace a vzorové řezy 
(100)*0,07=7,000 [B]</t>
  </si>
  <si>
    <t>ODVOZ NA SKLÁDKU DODAVATELE 
na objízdné trase pro autobusy bude zhotovitel fakturovat plochy a objemy dle skutečnosti (není zaměření)</t>
  </si>
  <si>
    <t>viz. prův. a tech. zprávy, situace a vzorové řezy 
3000*5=15 000,000 [B] 
B*0,05=750,000 [D]</t>
  </si>
  <si>
    <t>viz. prův. a tech. zprávy, situace a vzorové řezy 
Vyfrézovaná živice: 750=750,000 [A] 
Podkladní vrstvy - živice: 7=7,000 [B] 
Podkladní vrstvy - nestmelené: 0=0,000 [C] 
Podkladní vrstvy - cem.poj. : 0=0,000 [D] 
A+B+C+D=757,000 [E]</t>
  </si>
  <si>
    <t>Základní konstrukce</t>
  </si>
  <si>
    <t>ŠDA 0/45 GE 150 podle ČSN 73 6126-1 
na objízdné trase pro autobusy bude zhotovitel fakturovat plochy a objemy dle skutečnosti (není zaměření)</t>
  </si>
  <si>
    <t>viz. prův. a tech. zprávy, situace a vzorové řezy 
štěrkodrť v šířce 1,0 m 
3000*1*2=6 000,000 [H]</t>
  </si>
  <si>
    <t>ŠDA 0/32 GE 150 podle ČSN 73 6126-1 
na objízdné trase pro autobusy bude zhotovitel fakturovat plochy a objemy dle skutečnosti (není zaměření)</t>
  </si>
  <si>
    <t>viz. prův. a tech. zprávy, situace a vzorové řezy 
3000*2*0,50=3 000,000 [A]</t>
  </si>
  <si>
    <t>574A43</t>
  </si>
  <si>
    <t>ASFALTOVÝ BETON PRO OBRUSNÉ VRSTVY ACO 11 TL. 50MM</t>
  </si>
  <si>
    <t>ACO 11 TL. 50MM 
na objízdné trase pro autobusy bude zhotovitel fakturovat plochy a objemy dle skutečnosti (není zaměření)</t>
  </si>
  <si>
    <t>viz. prův. a tech. zprávy, situace a vzorové řezy 
ACO 11 TL. 50MM 
3000*5=15 000,000 [A]</t>
  </si>
  <si>
    <t>viz. prův. a tech. zprávy, situace a vzorové řezy 
100=100,000 [C]</t>
  </si>
  <si>
    <t>SO 171.H</t>
  </si>
  <si>
    <t>Dopravní značení (hlavní)</t>
  </si>
  <si>
    <t>91228</t>
  </si>
  <si>
    <t>SMĚROVÉ SLOUPKY Z PLAST HMOT VČETNĚ ODRAZNÉHO PÁSKU</t>
  </si>
  <si>
    <t>vzdálenost sloupků průměrně 30 m 
2*(7252-1700-25)/30-0,467=368,000 [A]</t>
  </si>
  <si>
    <t>položka zahrnuje: 
- dodání a osazení sloupku včetně nutných zemních prací 
- vnitrostaveništní a mimostaveništní doprava 
- odrazky plastové nebo z retroreflexní fólie</t>
  </si>
  <si>
    <t>červené sloupky Z11g</t>
  </si>
  <si>
    <t>2+2=4,000 [A]</t>
  </si>
  <si>
    <t>91238</t>
  </si>
  <si>
    <t>SMĚROVÉ SLOUPKY Z PLAST HMOT - NÁSTAVCE NA SVODIDLA VČETNĚ ODRAZNÉHO PÁSKU</t>
  </si>
  <si>
    <t>nástavce na svodidla po 20 m 
ÚROVEŇ ZADRŽENÍ N2 
SVODIDLA U PROPUSTKU SKUHROV 
SVODIDLO VLEVO JS  
ÚROVEŇ ZADRŽENÍ N2 
DL. 90 M 
KM 7,010-7,100 
DLOUHÉ NÁBĚHY 
SVODIDLO VPRAVO JS ÚROVEŇ ZADRŽENÍ N2 
DL. 130 M 
KM 7,010 - 7,140 
DLOUHÉ NÁBĚHY 
(90+130)/20+2=13,000 [A]</t>
  </si>
  <si>
    <t>91257</t>
  </si>
  <si>
    <t>ODRAŽEČE PROTI ZVĚŘI</t>
  </si>
  <si>
    <t>položka zahrnuje dodání a montáž odražeče včetně připevňovacích dílů</t>
  </si>
  <si>
    <t>914161</t>
  </si>
  <si>
    <t>DOPRAVNÍ ZNAČKY ZÁKLADNÍ VELIKOSTI HLINÍKOVÉ FÓLIE TŘ 1 - DODÁVKA A MONTÁŽ</t>
  </si>
  <si>
    <t>Obecná specifikace navržených SDZ: reflexní provedení; retroreflexní materiál min. třídy R1; základní velikost.</t>
  </si>
  <si>
    <t>P2 
2+1+2+1+1=7,000 [A] 
P3 
0=0,000 [I] 
P4 
2+2+1+1=6,000 [B] 
A2a 
2=2,000 [C] 
A14 
2=2,000 [Q] 
B17 - 10 m 
2=2,000 [K] 
B20a-70 
1=1,000 [D] 
B20a-50 
1=1,000 [E] 
B21a 
8+11=19,000 [N] 
B21b 
8+9=17,000 [O] 
C4a 
0=0,000 [F] 
E3a - 3 km 
0=0,000 [L] 
E2b 
3=3,000 [S] 
IS3 
2+2+2-1=5,000 [M] 
IZ 4a+IZ 4b 
2+2+2=6,000 [J] 
Z3 
2=2,000 [H] 
Celkem: A+I+B+C+Q+K+D+E+N+O+F+L+S+M+J+H=73,000 [T]</t>
  </si>
  <si>
    <t>položka zahrnuje: 
- dodávku a montáž značek v požadovaném provedení</t>
  </si>
  <si>
    <t>914941</t>
  </si>
  <si>
    <t>SLOUPKY A STOJKY DOPRAVNÍCH ZNAČEK Z HLINÍK TRUBEK DO PATKY - DODÁVKA A MONTÁŽ</t>
  </si>
  <si>
    <t>odečítám dodatkové tabulky E__ 
73-3=70,000 [A]</t>
  </si>
  <si>
    <t>položka zahrnuje: 
- sloupky a upevňovací zařízení včetně jejich osazení (betonová patka, zemní práce)</t>
  </si>
  <si>
    <t>915111</t>
  </si>
  <si>
    <t>VODOROVNÉ DOPRAVNÍ ZNAČENÍ BARVOU HLADKÉ - DODÁVKA A POKLÁDKA</t>
  </si>
  <si>
    <t>2 072,625+20=2 092,625 [A]</t>
  </si>
  <si>
    <t>položka zahrnuje: 
- dodání a pokládku nátěrového materiálu (měří se pouze natíraná plocha) 
- předznačení a reflexní úpravu</t>
  </si>
  <si>
    <t>915221</t>
  </si>
  <si>
    <t>VODOR DOPRAV ZNAČ PLASTEM STRUKTURÁLNÍ NEHLUČNÉ - DOD A POKLÁDKA</t>
  </si>
  <si>
    <t>zastávky V11a 
0*(12*0,125*4)=0,000 [A] 
2*(20*0,125*4)=20,000 [B] 
Celkem: A+B=20,000 [C]</t>
  </si>
  <si>
    <t>915231</t>
  </si>
  <si>
    <t>VODOR DOPRAV ZNAČ PLASTEM PROFIL ZVUČÍCÍ - DOD A POKLÁDKA</t>
  </si>
  <si>
    <t>VDZ bude provedeno v bílé barvě s retroreflexní zvučící úpravou. Značení bude z plastických materiálů strojově 
nanášených za studena s dlouhodobou životností. Technické parametry vodorovných dopravních značek (denní 
a noční viditelnost, drsnost) musí být v souladu s ČSN EN 1436. Požadavky na materiál stanoví ČSN EN 1423, 
ČSN EN 1424, ČSN EN 1790, ČSN EN 1871</t>
  </si>
  <si>
    <t>V4, V1a, V4 
(7252-1700-25)*(0,125+0,125+0,125)=2 072,625 [A]</t>
  </si>
  <si>
    <t>SO 171.N</t>
  </si>
  <si>
    <t>Dopravní značení (nezpůsobilé)</t>
  </si>
  <si>
    <t>vzdálenost sloupků průměrně 30 m 
2*(1700+25)/30+1=116,000 [A]</t>
  </si>
  <si>
    <t>P2 
1=1,000 [A] 
P3 
1=1,000 [I] 
P4 
3=3,000 [B] 
B17 - 10 m 
1=1,000 [K] 
B21a 
2=2,000 [N] 
B21b 
2=2,000 [O] 
C4a 
1=1,000 [F] 
E3a - 3 km 
1=1,000 [L] 
E2b 
1=1,000 [S] 
IS3 
2=2,000 [M] 
IS16c 
1=1,000 [T] 
Celkem: A+I+B+K+N+O+F+L+S+M+T=16,000 [U]</t>
  </si>
  <si>
    <t>914511</t>
  </si>
  <si>
    <t>DOPRAV ZNAČ VELKOPLOŠ OCEL LAMELY FÓLIE TŘ 1 - DOD A MONT</t>
  </si>
  <si>
    <t>značka IS9a 
počet 1 ks 
š 3,00 
v 2,50 
1*3,00*2,50=7,500 [A]</t>
  </si>
  <si>
    <t>odečítám dodatkové tabulky E__ 
16-2=14,000 [A]</t>
  </si>
  <si>
    <t>914981</t>
  </si>
  <si>
    <t>SLOUPKY A STOJKY DZ Z PŘÍHRAD KONSTR DOD A MONTÁŽ</t>
  </si>
  <si>
    <t>pro značku IS9a  
1*2=2,000 [A]</t>
  </si>
  <si>
    <t>646,875+12=658,875 [A]</t>
  </si>
  <si>
    <t>zastávky V11a 
2*(12*0,125*4)=12,000 [A] 
0*(20*0,125*4)=0,000 [B] 
Celkem: A+B=12,000 [C]</t>
  </si>
  <si>
    <t>V4, V1a, V4 
(1700+25)*(0,125+0,125+0,125)=646,875 [A]</t>
  </si>
  <si>
    <t>SO 171.N DEK</t>
  </si>
  <si>
    <t>Dopravní značení část napojení DEK (nezpůsobilé)</t>
  </si>
  <si>
    <t>P1 
2=2,000 [A] 
P4 
1=1,000 [B] 
Celkem: A+B=3,000 [C]</t>
  </si>
  <si>
    <t>914512</t>
  </si>
  <si>
    <t>DOPR ZNAČ VELKOPLOŠ OCEL LAMELY FÓL TŘ 1 - MONT S PŘESUNEM</t>
  </si>
  <si>
    <t>položka zahrnuje: 
- demontáž stávající dopravní značky s příslušenstvím, její přemístění z původního místa a její osazení a montáž na místě určeném projektem</t>
  </si>
  <si>
    <t>914661</t>
  </si>
  <si>
    <t>DOPRAV ZNAČ 150X150CM HLINÍK FÓLIE TŘ 1 - DOD A MONT</t>
  </si>
  <si>
    <t>IP 19 
1=1,000 [A]</t>
  </si>
  <si>
    <t>914982</t>
  </si>
  <si>
    <t>SLOUPKY A STOJKY DZ Z PŘÍHRAD KONSTR MONTÁŽ S PŘESUNEM</t>
  </si>
  <si>
    <t>položka zahrnuje: 
- dopravu demontovaného zařízení z dočasné skládky 
- osazení a montáž zařízení na místě určeném projektem 
- nutnou opravu poškozených částí 
nezahrnuje dodávku sloupku, stojky a upevňovacího zařízení</t>
  </si>
  <si>
    <t>75+55+7=137,000 [A]</t>
  </si>
  <si>
    <t>V13a dopravní stín 
0,5*110=55,000 [A]</t>
  </si>
  <si>
    <t>V4, V1a, V4 
(200)*(0,125+0,125+0,125)=75,000 [A]</t>
  </si>
  <si>
    <t>91551</t>
  </si>
  <si>
    <t>VODOROVNÉ DOPRAVNÍ ZNAČENÍ - PŘEDEM PŘIPRAVENÉ SYMBOLY</t>
  </si>
  <si>
    <t>V 9a směrové šipky 
7=7,000 [A]</t>
  </si>
  <si>
    <t>položka zahrnuje: 
- dodání a pokládku předepsaného symbolu 
- zahrnuje předznačení a reflexní úpravu</t>
  </si>
  <si>
    <t>SO 302.H</t>
  </si>
  <si>
    <t>Dešťová kanalizace (propust km 2,704) (hlavní)</t>
  </si>
  <si>
    <t>propustky 
km 2,704 
22*1,6*1,5=52,800 [A]</t>
  </si>
  <si>
    <t>HLOUBENÍ RÝH ŠÍŘ DO 2M PAŽ I NEPAŽ TŘ. II, ODVOZ NA SKLÁDKU DODAVATELE</t>
  </si>
  <si>
    <t>Drenáže: 0*0,3=0,000 [A] 
Přípojky UV: 5*1,5*0,8=6,000 [B] 
Celkem: A+B=6,000 [C]</t>
  </si>
  <si>
    <t>horská vpust 
1,5*2*1,5=4,500 [B]</t>
  </si>
  <si>
    <t>87433</t>
  </si>
  <si>
    <t>POTRUBÍ Z TRUB PLASTOVÝCH ODPADNÍCH DN DO 150MM</t>
  </si>
  <si>
    <t>KM 2,702,5 ULIČNÍ VPUST PŘÍPOJKA DN150, DL.5 M 
5=5,000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</si>
  <si>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</si>
  <si>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891833</t>
  </si>
  <si>
    <t>NAVRTÁVACÍ PASY DN DO 150MM</t>
  </si>
  <si>
    <t>napojení přípojky do potrubí 
1=1,000 [A]</t>
  </si>
  <si>
    <t>- Položka zahrnuje kompletní montáž dle technologického předpisu, dodávku armatury, veškerou mimostaveništní a vnitrostaveništní dopravu.</t>
  </si>
  <si>
    <t>89712</t>
  </si>
  <si>
    <t>VPUSŤ KANALIZAČNÍ ULIČNÍ KOMPLETNÍ Z BETON DÍLCŮ</t>
  </si>
  <si>
    <t>uliční vpust 500 x 500 mm tř. zat. D=400 kN  
včetně koše a mříže</t>
  </si>
  <si>
    <t>KM 2,702,5 ULIČNÍ VPUST 
1=1,000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</si>
  <si>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</si>
  <si>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89721</t>
  </si>
  <si>
    <t>VPUSŤ KANALIZAČNÍ HORSKÁ KOMPLETNÍ MONOLITICKÁ BETONOVÁ</t>
  </si>
  <si>
    <t>KM 2,715 HORSKÁ VPUST 
1=1,000 [A]</t>
  </si>
  <si>
    <t>položka zahrnuje: 
- mříže s rámem, koše na bahno,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nátěry zabraňující soudržnost betonu a bednění,  
- výplň, těsnění  a tmelení spar a spojů,  
- opatření  povrchů  betonu  izolací  proti zemní vlhkosti v částech, kde přijdou do styku se zeminou nebo kamenivem,  
- předepsané podkladní konstrukce</t>
  </si>
  <si>
    <t>km 2,704 
22=22,000 [B]</t>
  </si>
  <si>
    <t>Zaslepení vtoku zabetonováním na stávajícím propustku km 2,740</t>
  </si>
  <si>
    <t>SO 801.H</t>
  </si>
  <si>
    <t>Náhradní výsadba (hlavní)</t>
  </si>
  <si>
    <t>184B14</t>
  </si>
  <si>
    <t>VYSAZOVÁNÍ STROMŮ LISTNATÝCH S BALEM OBVOD KMENE DO 14CM, PODCHOZÍ VÝŠ MIN 2,2M</t>
  </si>
  <si>
    <t>náhradní výsadby v počtu 
8 ex. javoru klenu, Acer pseudoplatanus, 8 ex. javoru mléče, Acer platanoides, 7 ex. jasanu 
ztepilého, Fraxinus excelsior, 7 ex. lípy velkolisté, Tilia platyphyllos, a 8 ex. dubu letního, Quercus 
robur, vše ve velikosti obvodu kmene 12-14 (ve výšce nad kořenovým krčkem) podél silnice II. 
třídy II/315 v km 2,955 - 3,232 (podél SO 104) 
3 ks javoru klenu (Acer 
psedoplatanus) o min. velikosti obvodu kmene 10 - 12 cm na pozemku p. č. 2279 v katastrálním 
území Skuhrov u České Třebové (podél SO 103) 
8+8+7+7+8+3=41,000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</si>
  <si>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</si>
  <si>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SO 801.N</t>
  </si>
  <si>
    <t>Náhradní výsadba (nezpůsobilé)</t>
  </si>
  <si>
    <t>183312</t>
  </si>
  <si>
    <t>SADOVNICKÉ OBDĚLÁNÍ PŮDY RUČNĚ</t>
  </si>
  <si>
    <t>Současně se žadateli ukládá následná péče o dřeviny po 
dobu 3 let po výsadbě. Následná péče bude spočívat v zalévání dřevin v době sucha, odplevelení 
kořenového prostoru, náhradě uhynulých dřevin výsadbou nových stejného druhu a velikosti. 
4m2/strom 
2x ročně 
2*3*4*(26+18+41)=2 040,000 [A]</t>
  </si>
  <si>
    <t>položka zahrnuje ruční obdělání nejsvrchnější vrstvy půdy původního horizontu nebo nově rozprostřené vrchní vrstvy půdy, dále zahrnuje jemnou modelaci terénu, zejména konečnou úpravu a urovnání rozprostřené vegetační vrstvy na pozemku</t>
  </si>
  <si>
    <t>184B11</t>
  </si>
  <si>
    <t>VYSAZOVÁNÍ STROMŮ LISTNATÝCH S BALEM OBVOD KMENE DO 8CM, VÝŠ DO 1,2M</t>
  </si>
  <si>
    <t>Dále bude provedena náhradní výsadba 6 ex. mirobalánu, Prunus cerasifera „Nigra“, o výšce 
kmínku min. 100 cm a 4 ex. magnólie, Magnolia soulangeana, o výšce kmínku min. 100 cm na pč. 
976/22 v k.ú. Hylváty, 1 ex. magnólie, Magnolia soulangeana, o výšce kmínku min. 100 cm na pč. 
947/6 v k.ú. Hylváty, 1 ex. magnólie, Magnolia soulangeana, o výšce kmínku min. 100 cm 
na pč. 1306/4 v k.ú. Hylváty 
6+4+1+1=12,000 [A] 
14 ex. višně křovité, Prunus fricticosa „Globosa, na kmínku min. 120 cm vše na pč. 1090/6 v k.ú. Hylváty 
14=14,000 [B] 
Dle druhého závazného stanoviska 
Žadateli se ke kompenzaci ekologické újmy stanovuje povinnost provést náhradní výsadby v počtu 
2 ex. třešně pilovité "Prunus serrulata "KANZAN" o velikosti 14-16 na pč. 923/30 v k.ú. Ústí nad 
Orlicí, 2 ex. třešně pilovité "Prunus serrulata "KANZAN" o velikosti 14-16 na pč. 923/31 v k.ú. Ústí 
nad Orlicí, 2 ex. třešně pilovité "Prunus serrulata "KANZAN" o velikosti 14-16 na pč. 591/5 v k.ú. 
Ústí nad Orlicí. 
2+2+2=6,000 [D] 
následná péče o dřeviny po dobu 3 let po výsadbě: 
náhrada uhynulých dřevin výsadbou nových stejného druhu a velikosti 
předpoklad náhrada 20% 
Celkem: 1,20*(A+B+D)=38,400 [C]</t>
  </si>
  <si>
    <t>184B13</t>
  </si>
  <si>
    <t>VYSAZOVÁNÍ STROMŮ LISTNATÝCH S BALEM OBVOD KMENE DO 12CM, PODCHOZÍ VÝŠ MIN 2,2M</t>
  </si>
  <si>
    <t>1 ex.dubu ceru, Quercus cerris, ve velikosti obvodu kmene 10-12, 1 ex. dubu uherského, Quercus 
frainetto, ve velikosti obvodu kmene 10-12, 1 ex. kaštanovníku setého, Castanea sativa, ve 
velikosti obvodu kmene 10-12, vše na pč. 1306/4 v k.ú. Hylváty 
1+1+1=3,000 [A] 
3 ex. javoru babyka, Acer campestre, ve velikosti 
obvodu kmene 10-12, 1 ex. javoru mléče, Acer platanoides „Drummondii“, ve velikosti obvodu 
kmene 10-12, 1 ex. . javoru mléče, Acer platanoides, ve velikosti obvodu kmene 10-12, 1 ex. javoru 
mléče, Acer platanoides „Royal red“, ve velikosti obvodu kmene 10-12, 1 ex. dubu letního, 
Quercus robur, ve velikosti obvodu kmene 10-12, vše na pč. 1090/6 v k.ú. Hylváty 
3+1+1+1+1=7,000 [B] 
1 ex. jilmu horského, Ulmus glabra, ve velikosti obvodu kmene 10-12 na pč. 1090/9 v k.ú. Hylváty, 5 ex. 
jilmu horského, Ulmus glabra, ve velikosti obvodu kmene 10-12 a 2 ex. jinanu dvoulaločného, 
Ginkgo biloba, ve velikosti obvodu kmene 10-12 na pč. 1090/4 v k.ú. Hylváty. 
1+5+2=8,000 [C] 
následná péče o dřeviny po dobu 3 let po výsadbě: 
náhrada uhynulých dřevin výsadbou nových stejného druhu a velikosti 
předpoklad náhrada 20% 
Celkem: 1,20*(A+B+C)=21,600 [D]</t>
  </si>
  <si>
    <t>náhradní výsadby v počtu 
8 ex. javoru klenu, Acer pseudoplatanus, 8 ex. javoru mléče, Acer platanoides, 7 ex. jasanu 
ztepilého, Fraxinus excelsior, 7 ex. lípy velkolisté, Tilia platyphyllos, a 8 ex. dubu letního, Quercus 
robur, vše ve velikosti obvodu kmene 12-14 (ve výšce nad kořenovým krčkem) podél silnice II. 
třídy II/315 
3 ks javoru klenu (Acer 
psedoplatanus) o min. velikosti obvodu kmene 10 - 12 cm na pozemku p. č. 2279 v katastrálním 
území Skuhrov u České Třebové, 
následná péče o dřeviny po dobu 3 let po výsadbě: 
náhrada uhynulých dřevin výsadbou nových stejného druhu a velikosti 
předpoklad náhrada 20% 
0,20*(8+8+7+7+8+3)=8,200 [A]</t>
  </si>
  <si>
    <t>18600</t>
  </si>
  <si>
    <t>ZALÉVÁNÍ VODOU</t>
  </si>
  <si>
    <t>Současně se žadateli ukládá následná péče o dřeviny po 
dobu 3 let po výsadbě. Následná péče bude spočívat v zalévání dřevin v době sucha, odplevelení 
kořenového prostoru, náhradě uhynulých dřevin výsadbou nových stejného druhu a velikosti. 
100x ročně 0,01m3/strom 
3*100*0,01*(26+6+18+41)=273,000 [A]</t>
  </si>
  <si>
    <t>SO 901.V</t>
  </si>
  <si>
    <t>DIO (vedlejší)</t>
  </si>
  <si>
    <t>914162</t>
  </si>
  <si>
    <t>DOPRAVNÍ ZNAČKY ZÁKLADNÍ VELIKOSTI HLINÍKOVÉ FÓLIE TŘ 1 - MONTÁŽ S PŘEMÍSTĚNÍM</t>
  </si>
  <si>
    <t>viz složka A.5</t>
  </si>
  <si>
    <t>B1 počet 5=5,000 [G] 
E13 text MIMO VOZIDEL STAVBY  počet 5=5,000 [B] 
E13 text MIMO BUS počet 2=2,000 [J] 
E3  3 km počet 2=2,000 [P] 
IP10a 3=3,000 [K] 
IS11b 4=4,000 [C] 
IS11c 10=10,000 [D] 
A15 2=2,000 [E] 
A10 2=2,000 [F] 
B24a 1=1,000 [L] 
B24b 2=2,000 [M] 
C2b 1=1,000 [O] 
C2c 2=2,000 [N] 
B20a-70   2=2,000 [S] 
na sil I/14 extravilán křižovatka Avena Dlouhá Třebová 
Celkem: G+B+J+P+K+C+D+E+F+L+M+O+N+S=43,000 [Q] 
dvě etapy 
2*Q=86,000 [R]</t>
  </si>
  <si>
    <t>položka zahrnuje: 
- dopravu demontované značky z dočasné skládky 
- osazení a montáž značky na místě určeném projektem 
- nutnou opravu poškozených částí 
nezahrnuje dodávku značky</t>
  </si>
  <si>
    <t>914163</t>
  </si>
  <si>
    <t>DOPRAVNÍ ZNAČKY ZÁKLADNÍ VELIKOSTI HLINÍKOVÉ FÓLIE TŘ 1 - DEMONTÁŽ</t>
  </si>
  <si>
    <t>43*2=86,000 [A]</t>
  </si>
  <si>
    <t>Položka zahrnuje odstranění, demontáž a odklizení materiálu s odvozem na předepsané místo</t>
  </si>
  <si>
    <t>914169</t>
  </si>
  <si>
    <t>DOPRAV ZNAČKY ZÁKL VEL HLINÍK FÓLIE TŘ 1 - NÁJEMNÉ</t>
  </si>
  <si>
    <t>KSDEN</t>
  </si>
  <si>
    <t>Doba 9 měsíců =270 dní 
43*270=11 610,000 [A]</t>
  </si>
  <si>
    <t>položka zahrnuje sazbu za pronájem dopravních značek a zařízení, počet jednotek je určen jako součin počtu značek a počtu dní použití</t>
  </si>
  <si>
    <t>914422</t>
  </si>
  <si>
    <t>DOPRAVNÍ ZNAČKY 100X150CM OCELOVÉ FÓLIE TŘ 1 - MONTÁŽ S PŘEMÍSTĚNÍM</t>
  </si>
  <si>
    <t>IS 11a 
5*2=10,000 [A]</t>
  </si>
  <si>
    <t>914423</t>
  </si>
  <si>
    <t>DOPRAVNÍ ZNAČKY 100X150CM OCELOVÉ FÓLIE TŘ 1 - DEMONTÁŽ</t>
  </si>
  <si>
    <t>5*2=10,000 [A]</t>
  </si>
  <si>
    <t>914429</t>
  </si>
  <si>
    <t>DOPRAV ZNAČ 100X150CM OCEL FÓLIE TŘ 1 - NÁJEMNÉ</t>
  </si>
  <si>
    <t>Doba 9 měsíců =270 dní 
5*270=1 350,000 [A]</t>
  </si>
  <si>
    <t>916121</t>
  </si>
  <si>
    <t>DOPRAV SVĚTLO VÝSTRAŽ SOUPRAVA 3KS - DOD A MONTÁŽ</t>
  </si>
  <si>
    <t>2 na úplnou uzavírku komunikace 
2=2,000 [A]</t>
  </si>
  <si>
    <t>položka zahrnuje: 
- dodání zařízení v předepsaném provedení včetně jejich osazení 
- údržbu po celou dobu trvání funkce, náhradu zničených nebo ztracených kusů, nutnou opravu poškozených částí  
- napájení z baterie včetně záložní baterie</t>
  </si>
  <si>
    <t>916122</t>
  </si>
  <si>
    <t>DOPRAV SVĚTLO VÝSTRAŽ SOUPRAVA 3KS - MONTÁŽ S PŘESUNEM</t>
  </si>
  <si>
    <t>1*2=2,000 [A]</t>
  </si>
  <si>
    <t>položka zahrnuje: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</si>
  <si>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916123</t>
  </si>
  <si>
    <t>DOPRAV SVĚTLO VÝSTRAŽ SOUPRAVA 3KS - DEMONTÁŽ</t>
  </si>
  <si>
    <t>2=2,000 [A]</t>
  </si>
  <si>
    <t>Položka zahrnuje odstranění, demontáž a odklizení zařízení s odvozem na předepsané místo</t>
  </si>
  <si>
    <t>916152</t>
  </si>
  <si>
    <t>SEMAFOROVÁ PŘENOSNÁ SOUPRAVA - MONTÁŽ S PŘESUNEM</t>
  </si>
  <si>
    <t>pro řízení omezeného průjezdu v křižovatce Knapovec km 2,750</t>
  </si>
  <si>
    <t>položka zahrnuje: 
- přemístění zařízení z dočasné skládky a jeho osazení a montáž na místě určeném projektem 
- údržbu po celou dobu trvání funkce, náhradu zničených nebo ztracených kusů, nutnou opravu poškozených částí 
- napájení z baterie včetně záložní baterie</t>
  </si>
  <si>
    <t>916153</t>
  </si>
  <si>
    <t>SEMAFOROVÁ PŘENOSNÁ SOUPRAVA - DEMONTÁŽ</t>
  </si>
  <si>
    <t>916159</t>
  </si>
  <si>
    <t>SEMAFOROVÁ PŘENOSNÁ SOUPRAVA - NÁJEMNÉ</t>
  </si>
  <si>
    <t>pro řízení omezeného průjezdu v křižovatce Knapovec km 2,750 
Doba 1 měsíc =30 dní 
30=30,000 [A]</t>
  </si>
  <si>
    <t>položka zahrnuje sazbu za pronájem zařízení. Počet měrných jednotek se určí jako součin počtu zařízení a počtu dní použití.</t>
  </si>
  <si>
    <t>916321</t>
  </si>
  <si>
    <t>DOPRAVNÍ ZÁBRANY Z2 S FÓLIÍ TŘ 2 - DOD A MONTÁŽ</t>
  </si>
  <si>
    <t>zábrany Z2  
3=3,000 [A]</t>
  </si>
  <si>
    <t>položka zahrnuje: 
- dodání zařízení v předepsaném provedení včetně jejich osazení 
- údržbu po celou dobu trvání funkce, náhradu zničených nebo ztracených kusů, nutnou opravu poškozených částí</t>
  </si>
  <si>
    <t>916322</t>
  </si>
  <si>
    <t>DOPRAVNÍ ZÁBRANY Z2 S FÓLIÍ TŘ 2 - MONTÁŽ S PŘESUNEM</t>
  </si>
  <si>
    <t>zábrany Z2  
3=3,000 [A] 
A*2=6,000 [B]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</si>
  <si>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</t>
  </si>
  <si>
    <t>916323</t>
  </si>
  <si>
    <t>DOPRAVNÍ ZÁBRANY Z2 S FÓLIÍ TŘ 2 - DEMONTÁŽ</t>
  </si>
  <si>
    <t>916361</t>
  </si>
  <si>
    <t>SMĚROVACÍ DESKY Z4 OBOUSTR S FÓLIÍ TŘ 2 - DOD A MONTÁŽ</t>
  </si>
  <si>
    <t>podél sil. I/14 v křižovatce s II/315 
pro vední omezeného průjezdu v křižovatce Knapovec km 2,750 
desky Z4 po 10 m 
4+6=10,000 [A]</t>
  </si>
  <si>
    <t>916362</t>
  </si>
  <si>
    <t>SMĚROVACÍ DESKY Z4 OBOUSTR S FÓLIÍ TŘ 2 - MONTÁŽ S PŘESUNEM</t>
  </si>
  <si>
    <t>desky Z4 po 10 m 
10=10,000 [A] 
A*2=20,000 [B]</t>
  </si>
  <si>
    <t>916363</t>
  </si>
  <si>
    <t>SMĚROVACÍ DESKY Z4 OBOUSTR S FÓLIÍ TŘ 2 - DEMONTÁŽ</t>
  </si>
  <si>
    <t>desky Z4 po 10 m 
10=10,000 [A]</t>
  </si>
  <si>
    <t>916534</t>
  </si>
  <si>
    <t>PATKA PRO VODÍCÍ DESKY SAMOSTATNÁ DO 10KG - DOD, MONT, DEMON</t>
  </si>
  <si>
    <t>10=10,000 [A]</t>
  </si>
  <si>
    <t>- kromě vlastních značek a zařízení v příslušném provedení uvedeném v textu ještě sloupky a upevňovací zařízení včetně jejich osazení (betonová patka, zemní práce), pokud nejsou uvedeny samostatnou položkou  
- u dočasných (provizorních) značek a zařízení údržbu po celou dobu trvání funkce, náhradu zničených nebo ztracených kusů, nutnou opravu poškozených částí  
- u výstražných světel napájení z baterie včetně záložní baterie  
- odstranění, demontáž a odklizení materiálu na skládku.</t>
  </si>
  <si>
    <t>Souvis PD Avena</t>
  </si>
  <si>
    <t>Související PD Avena (km 0,505): Sjezd p.p.č. 483/12, 1321/8 k.ú. Hylváty, projektant Bromach s.r.o.</t>
  </si>
  <si>
    <t>01110.Avena</t>
  </si>
  <si>
    <t>Sje</t>
  </si>
  <si>
    <t>viz samostatný soupis prací</t>
  </si>
  <si>
    <t>Bromach spol. s r.o.</t>
  </si>
  <si>
    <t>Stavební společnost Lanškroun</t>
  </si>
  <si>
    <t>Položkový rozpočet</t>
  </si>
  <si>
    <t>Stavba :</t>
  </si>
  <si>
    <t>16_030 vybududování propustku</t>
  </si>
  <si>
    <t>Objekt :</t>
  </si>
  <si>
    <t>Sjezd</t>
  </si>
  <si>
    <t>P.č.</t>
  </si>
  <si>
    <t>Číslo položky</t>
  </si>
  <si>
    <t>množství</t>
  </si>
  <si>
    <t>cena / MJ</t>
  </si>
  <si>
    <t>celkem (Kč)</t>
  </si>
  <si>
    <t>Díl: 1 Zemní práce</t>
  </si>
  <si>
    <t>131201101.R00</t>
  </si>
  <si>
    <t>Hloubení nezapažených jam v hor.3 do 100 m3</t>
  </si>
  <si>
    <t>m3</t>
  </si>
  <si>
    <t>161101101.R00</t>
  </si>
  <si>
    <t>Svislé přemístění výkopku z hor.1-4 do 2,5 m</t>
  </si>
  <si>
    <t>162601102.R00</t>
  </si>
  <si>
    <t>Vodorovné přemístění výkopku z hor.1-4 do 5000 m</t>
  </si>
  <si>
    <t>171201201.R00</t>
  </si>
  <si>
    <t>Uložení zeminy na skládku či meziskládku (bez poplatku)</t>
  </si>
  <si>
    <t>162702199.R00</t>
  </si>
  <si>
    <t>Poplatek za skládku zeminy</t>
  </si>
  <si>
    <t>celkem za Díl: 1 Zemní práce</t>
  </si>
  <si>
    <t>Díl: 5 Komunikace</t>
  </si>
  <si>
    <t>564211111.R00</t>
  </si>
  <si>
    <t>Zhotovení podkladu, zhutněný ze štěrkopísku 0/32 tloušťky 5 cm</t>
  </si>
  <si>
    <t>m2</t>
  </si>
  <si>
    <t>564762111.R00</t>
  </si>
  <si>
    <t>Zhotovení podkladu z kam.drceného 32-63 zhutněný tl. 20 cm</t>
  </si>
  <si>
    <t>58341704.4</t>
  </si>
  <si>
    <t>Kamenivo drcené frakce 0/32 B</t>
  </si>
  <si>
    <t>t</t>
  </si>
  <si>
    <t>58341904.3</t>
  </si>
  <si>
    <t>Kamenivo drcené frakce 32/63 B</t>
  </si>
  <si>
    <t>celkem za Díl: 5 Komunikace</t>
  </si>
  <si>
    <t>Díl: 8 Trubní vedení</t>
  </si>
  <si>
    <t>452321161.R00</t>
  </si>
  <si>
    <t>Desky podkladní pod potrubí z betonu C 25/30</t>
  </si>
  <si>
    <t>811 44-7111.R00</t>
  </si>
  <si>
    <t>Kladení netěsněného potrubí z trub beton., DN 600</t>
  </si>
  <si>
    <t>m</t>
  </si>
  <si>
    <t>Trouba železobet hrdlová TZH-Q 60/250</t>
  </si>
  <si>
    <t>kus</t>
  </si>
  <si>
    <t>919535595.R00</t>
  </si>
  <si>
    <t>Obetonování trub propustku betonem prostým C 25/30</t>
  </si>
  <si>
    <t>175101101.R00</t>
  </si>
  <si>
    <t>Obsyp potrubí a zásyp jámy štěrkem, zhutněný</t>
  </si>
  <si>
    <t>celkem za Díl: 8 Trubní vedení</t>
  </si>
  <si>
    <t>celkem bez DPH</t>
  </si>
  <si>
    <t>Zhotovení propustku na sjezdu z komunikace p.p.č. 483/12 a 1321/8 k.ú. Hylváty</t>
  </si>
  <si>
    <t>dle projektu Ing. Pavla Hrobaře, 11-2016, 4/2016.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</si>
</sst>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8"/>
      <c r="B1" s="1" t="s">
        <v>0</v>
      </c>
      <c r="C1" s="1"/>
      <c r="D1" s="1"/>
      <c r="E1" s="1"/>
    </row>
    <row r="2" spans="1:5" ht="12.75" customHeight="1">
      <c r="A2" s="38"/>
      <c r="B2" s="39" t="s">
        <v>1</v>
      </c>
      <c r="C2" s="1"/>
      <c r="D2" s="1"/>
      <c r="E2" s="1"/>
    </row>
    <row r="3" spans="1:5" ht="19.5" customHeight="1">
      <c r="A3" s="38"/>
      <c r="B3" s="38"/>
      <c r="C3" s="1"/>
      <c r="D3" s="1"/>
      <c r="E3" s="1"/>
    </row>
    <row r="4" spans="1:5" ht="19.5" customHeight="1">
      <c r="A4" s="1"/>
      <c r="B4" s="40" t="s">
        <v>2</v>
      </c>
      <c r="C4" s="38"/>
      <c r="D4" s="38"/>
      <c r="E4" s="1"/>
    </row>
    <row r="5" spans="1:5" ht="12.75" customHeight="1">
      <c r="A5" s="1"/>
      <c r="B5" s="38" t="s">
        <v>3</v>
      </c>
      <c r="C5" s="38"/>
      <c r="D5" s="38"/>
      <c r="E5" s="1"/>
    </row>
    <row r="6" spans="1:5" ht="12.75" customHeight="1">
      <c r="A6" s="1"/>
      <c r="B6" s="3" t="s">
        <v>4</v>
      </c>
      <c r="C6" s="6">
        <f>SUM(C10:C67)</f>
        <v>0</v>
      </c>
      <c r="D6" s="1"/>
      <c r="E6" s="1"/>
    </row>
    <row r="7" spans="1:5" ht="12.75" customHeight="1">
      <c r="A7" s="1"/>
      <c r="B7" s="3" t="s">
        <v>5</v>
      </c>
      <c r="C7" s="6">
        <f>SUM(E10:E67)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6" t="s">
        <v>24</v>
      </c>
      <c r="B10" s="16" t="s">
        <v>25</v>
      </c>
      <c r="C10" s="17">
        <f>'SO 001.N'!I3</f>
        <v>0</v>
      </c>
      <c r="D10" s="17">
        <f>'SO 001.N'!O2</f>
        <v>0</v>
      </c>
      <c r="E10" s="17">
        <f aca="true" t="shared" si="0" ref="E10:E41">C10+D10</f>
        <v>0</v>
      </c>
    </row>
    <row r="11" spans="1:5" ht="12.75" customHeight="1">
      <c r="A11" s="16" t="s">
        <v>89</v>
      </c>
      <c r="B11" s="16" t="s">
        <v>90</v>
      </c>
      <c r="C11" s="17">
        <f>'SO 001.V'!I3</f>
        <v>0</v>
      </c>
      <c r="D11" s="17">
        <f>'SO 001.V'!O2</f>
        <v>0</v>
      </c>
      <c r="E11" s="17">
        <f t="shared" si="0"/>
        <v>0</v>
      </c>
    </row>
    <row r="12" spans="1:5" ht="12.75" customHeight="1">
      <c r="A12" s="16" t="s">
        <v>122</v>
      </c>
      <c r="B12" s="16" t="s">
        <v>123</v>
      </c>
      <c r="C12" s="17">
        <f>'SO 002.H'!I3</f>
        <v>0</v>
      </c>
      <c r="D12" s="17">
        <f>'SO 002.H'!O2</f>
        <v>0</v>
      </c>
      <c r="E12" s="17">
        <f t="shared" si="0"/>
        <v>0</v>
      </c>
    </row>
    <row r="13" spans="1:5" ht="12.75" customHeight="1">
      <c r="A13" s="16" t="s">
        <v>165</v>
      </c>
      <c r="B13" s="16" t="s">
        <v>166</v>
      </c>
      <c r="C13" s="17">
        <f>'SO 002.N'!I3</f>
        <v>0</v>
      </c>
      <c r="D13" s="17">
        <f>'SO 002.N'!O2</f>
        <v>0</v>
      </c>
      <c r="E13" s="17">
        <f t="shared" si="0"/>
        <v>0</v>
      </c>
    </row>
    <row r="14" spans="1:5" ht="12.75" customHeight="1">
      <c r="A14" s="16" t="s">
        <v>172</v>
      </c>
      <c r="B14" s="16" t="s">
        <v>173</v>
      </c>
      <c r="C14" s="17">
        <f>'SO 002.N DEK'!I3</f>
        <v>0</v>
      </c>
      <c r="D14" s="17">
        <f>'SO 002.N DEK'!O2</f>
        <v>0</v>
      </c>
      <c r="E14" s="17">
        <f t="shared" si="0"/>
        <v>0</v>
      </c>
    </row>
    <row r="15" spans="1:5" ht="12.75" customHeight="1">
      <c r="A15" s="16" t="s">
        <v>179</v>
      </c>
      <c r="B15" s="16" t="s">
        <v>177</v>
      </c>
      <c r="C15" s="17">
        <f>'SO 101.11.N DEK_SO 101-11.N DEK'!I3</f>
        <v>0</v>
      </c>
      <c r="D15" s="17">
        <f>'SO 101.11.N DEK_SO 101-11.N DEK'!O2</f>
        <v>0</v>
      </c>
      <c r="E15" s="17">
        <f t="shared" si="0"/>
        <v>0</v>
      </c>
    </row>
    <row r="16" spans="1:5" ht="12.75" customHeight="1">
      <c r="A16" s="16" t="s">
        <v>203</v>
      </c>
      <c r="B16" s="16" t="s">
        <v>204</v>
      </c>
      <c r="C16" s="17">
        <f>'SO 101.11.N1_SO 101-11.N1'!I3</f>
        <v>0</v>
      </c>
      <c r="D16" s="17">
        <f>'SO 101.11.N1_SO 101-11.N1'!O2</f>
        <v>0</v>
      </c>
      <c r="E16" s="17">
        <f t="shared" si="0"/>
        <v>0</v>
      </c>
    </row>
    <row r="17" spans="1:5" ht="12.75" customHeight="1">
      <c r="A17" s="16" t="s">
        <v>211</v>
      </c>
      <c r="B17" s="16" t="s">
        <v>212</v>
      </c>
      <c r="C17" s="17">
        <f>'SO 101.N DEK_SO 101-0.N DEK'!I3</f>
        <v>0</v>
      </c>
      <c r="D17" s="17">
        <f>'SO 101.N DEK_SO 101-0.N DEK'!O2</f>
        <v>0</v>
      </c>
      <c r="E17" s="17">
        <f t="shared" si="0"/>
        <v>0</v>
      </c>
    </row>
    <row r="18" spans="1:5" ht="12.75" customHeight="1">
      <c r="A18" s="16" t="s">
        <v>47</v>
      </c>
      <c r="B18" s="16" t="s">
        <v>247</v>
      </c>
      <c r="C18" s="17">
        <f>'SO 101.N DEK_SO 101-1.N DEK_'!I3</f>
        <v>0</v>
      </c>
      <c r="D18" s="17">
        <f>'SO 101.N DEK_SO 101-1.N DEK_'!O2</f>
        <v>0</v>
      </c>
      <c r="E18" s="17">
        <f t="shared" si="0"/>
        <v>0</v>
      </c>
    </row>
    <row r="19" spans="1:5" ht="12.75" customHeight="1">
      <c r="A19" s="16" t="s">
        <v>244</v>
      </c>
      <c r="B19" s="16" t="s">
        <v>277</v>
      </c>
      <c r="C19" s="17">
        <f>'K_SO 101-1.N DEK_SO 101-1.N DEK'!I3</f>
        <v>0</v>
      </c>
      <c r="D19" s="17">
        <f>'K_SO 101-1.N DEK_SO 101-1.N DEK'!O2</f>
        <v>0</v>
      </c>
      <c r="E19" s="17">
        <f t="shared" si="0"/>
        <v>0</v>
      </c>
    </row>
    <row r="20" spans="1:5" ht="12.75" customHeight="1">
      <c r="A20" s="16" t="s">
        <v>323</v>
      </c>
      <c r="B20" s="16" t="s">
        <v>212</v>
      </c>
      <c r="C20" s="17">
        <f>'SO 101.N2_SO 101-0.N2'!I3</f>
        <v>0</v>
      </c>
      <c r="D20" s="17">
        <f>'SO 101.N2_SO 101-0.N2'!O2</f>
        <v>0</v>
      </c>
      <c r="E20" s="17">
        <f t="shared" si="0"/>
        <v>0</v>
      </c>
    </row>
    <row r="21" spans="1:5" ht="12.75" customHeight="1">
      <c r="A21" s="16" t="s">
        <v>355</v>
      </c>
      <c r="B21" s="16" t="s">
        <v>277</v>
      </c>
      <c r="C21" s="17">
        <f>' 101.N2_SO 101-1.N2_SO 101-1.N2'!I3</f>
        <v>0</v>
      </c>
      <c r="D21" s="17">
        <f>' 101.N2_SO 101-1.N2_SO 101-1.N2'!O2</f>
        <v>0</v>
      </c>
      <c r="E21" s="17">
        <f t="shared" si="0"/>
        <v>0</v>
      </c>
    </row>
    <row r="22" spans="1:5" ht="12.75" customHeight="1">
      <c r="A22" s="16" t="s">
        <v>413</v>
      </c>
      <c r="B22" s="16" t="s">
        <v>414</v>
      </c>
      <c r="C22" s="17">
        <f>'SO 101.N2_SO 101-8.N2'!I3</f>
        <v>0</v>
      </c>
      <c r="D22" s="17">
        <f>'SO 101.N2_SO 101-8.N2'!O2</f>
        <v>0</v>
      </c>
      <c r="E22" s="17">
        <f t="shared" si="0"/>
        <v>0</v>
      </c>
    </row>
    <row r="23" spans="1:5" ht="12.75" customHeight="1">
      <c r="A23" s="16" t="s">
        <v>432</v>
      </c>
      <c r="B23" s="16" t="s">
        <v>212</v>
      </c>
      <c r="C23" s="17">
        <f>'SO 101.N3_SO 101-0.N3'!I3</f>
        <v>0</v>
      </c>
      <c r="D23" s="17">
        <f>'SO 101.N3_SO 101-0.N3'!O2</f>
        <v>0</v>
      </c>
      <c r="E23" s="17">
        <f t="shared" si="0"/>
        <v>0</v>
      </c>
    </row>
    <row r="24" spans="1:5" ht="12.75" customHeight="1">
      <c r="A24" s="16" t="s">
        <v>446</v>
      </c>
      <c r="B24" s="16" t="s">
        <v>277</v>
      </c>
      <c r="C24" s="17">
        <f>' 101.N3_SO 101-1.N3_SO 101-1.N3'!I3</f>
        <v>0</v>
      </c>
      <c r="D24" s="17">
        <f>' 101.N3_SO 101-1.N3_SO 101-1.N3'!O2</f>
        <v>0</v>
      </c>
      <c r="E24" s="17">
        <f t="shared" si="0"/>
        <v>0</v>
      </c>
    </row>
    <row r="25" spans="1:5" ht="12.75" customHeight="1">
      <c r="A25" s="16" t="s">
        <v>453</v>
      </c>
      <c r="B25" s="16" t="s">
        <v>454</v>
      </c>
      <c r="C25" s="17">
        <f>'SO 102.11.H_SO 102-11.H'!I3</f>
        <v>0</v>
      </c>
      <c r="D25" s="17">
        <f>'SO 102.11.H_SO 102-11.H'!O2</f>
        <v>0</v>
      </c>
      <c r="E25" s="17">
        <f t="shared" si="0"/>
        <v>0</v>
      </c>
    </row>
    <row r="26" spans="1:5" ht="12.75" customHeight="1">
      <c r="A26" s="16" t="s">
        <v>461</v>
      </c>
      <c r="B26" s="16" t="s">
        <v>462</v>
      </c>
      <c r="C26" s="17">
        <f>'SO 102.H_SO 102-0.H'!I3</f>
        <v>0</v>
      </c>
      <c r="D26" s="17">
        <f>'SO 102.H_SO 102-0.H'!O2</f>
        <v>0</v>
      </c>
      <c r="E26" s="17">
        <f t="shared" si="0"/>
        <v>0</v>
      </c>
    </row>
    <row r="27" spans="1:5" ht="12.75" customHeight="1">
      <c r="A27" s="16" t="s">
        <v>481</v>
      </c>
      <c r="B27" s="16" t="s">
        <v>483</v>
      </c>
      <c r="C27" s="17">
        <f>'SO 102.H_SO 102-1.H_SO 102-1.H'!I3</f>
        <v>0</v>
      </c>
      <c r="D27" s="17">
        <f>'SO 102.H_SO 102-1.H_SO 102-1.H'!O2</f>
        <v>0</v>
      </c>
      <c r="E27" s="17">
        <f t="shared" si="0"/>
        <v>0</v>
      </c>
    </row>
    <row r="28" spans="1:5" ht="12.75" customHeight="1">
      <c r="A28" s="16" t="s">
        <v>532</v>
      </c>
      <c r="B28" s="16" t="s">
        <v>533</v>
      </c>
      <c r="C28" s="17">
        <f>'SO 102.H_SO 102-8.H'!I3</f>
        <v>0</v>
      </c>
      <c r="D28" s="17">
        <f>'SO 102.H_SO 102-8.H'!O2</f>
        <v>0</v>
      </c>
      <c r="E28" s="17">
        <f t="shared" si="0"/>
        <v>0</v>
      </c>
    </row>
    <row r="29" spans="1:5" ht="12.75" customHeight="1">
      <c r="A29" s="16" t="s">
        <v>538</v>
      </c>
      <c r="B29" s="16" t="s">
        <v>539</v>
      </c>
      <c r="C29" s="17">
        <f>'SO 102.V_SO 102-0.V'!I3</f>
        <v>0</v>
      </c>
      <c r="D29" s="17">
        <f>'SO 102.V_SO 102-0.V'!O2</f>
        <v>0</v>
      </c>
      <c r="E29" s="17">
        <f t="shared" si="0"/>
        <v>0</v>
      </c>
    </row>
    <row r="30" spans="1:5" ht="12.75" customHeight="1">
      <c r="A30" s="16" t="s">
        <v>544</v>
      </c>
      <c r="B30" s="16" t="s">
        <v>546</v>
      </c>
      <c r="C30" s="17">
        <f>'SO 102.V_SO 102-1.V_SO 102-1.V'!I3</f>
        <v>0</v>
      </c>
      <c r="D30" s="17">
        <f>'SO 102.V_SO 102-1.V_SO 102-1.V'!O2</f>
        <v>0</v>
      </c>
      <c r="E30" s="17">
        <f t="shared" si="0"/>
        <v>0</v>
      </c>
    </row>
    <row r="31" spans="1:5" ht="12.75" customHeight="1">
      <c r="A31" s="16" t="s">
        <v>565</v>
      </c>
      <c r="B31" s="16" t="s">
        <v>454</v>
      </c>
      <c r="C31" s="17">
        <f>'SO 103.11.H_SO 103-11.H'!I3</f>
        <v>0</v>
      </c>
      <c r="D31" s="17">
        <f>'SO 103.11.H_SO 103-11.H'!O2</f>
        <v>0</v>
      </c>
      <c r="E31" s="17">
        <f t="shared" si="0"/>
        <v>0</v>
      </c>
    </row>
    <row r="32" spans="1:5" ht="12.75" customHeight="1">
      <c r="A32" s="16" t="s">
        <v>572</v>
      </c>
      <c r="B32" s="16" t="s">
        <v>462</v>
      </c>
      <c r="C32" s="17">
        <f>'SO 103.H_SO 103-0.H'!I3</f>
        <v>0</v>
      </c>
      <c r="D32" s="17">
        <f>'SO 103.H_SO 103-0.H'!O2</f>
        <v>0</v>
      </c>
      <c r="E32" s="17">
        <f t="shared" si="0"/>
        <v>0</v>
      </c>
    </row>
    <row r="33" spans="1:5" ht="12.75" customHeight="1">
      <c r="A33" s="16" t="s">
        <v>589</v>
      </c>
      <c r="B33" s="16" t="s">
        <v>483</v>
      </c>
      <c r="C33" s="17">
        <f>'SO 103.H_SO 103-1.H_SO 103-1.H'!I3</f>
        <v>0</v>
      </c>
      <c r="D33" s="17">
        <f>'SO 103.H_SO 103-1.H_SO 103-1.H'!O2</f>
        <v>0</v>
      </c>
      <c r="E33" s="17">
        <f t="shared" si="0"/>
        <v>0</v>
      </c>
    </row>
    <row r="34" spans="1:5" ht="12.75" customHeight="1">
      <c r="A34" s="16" t="s">
        <v>611</v>
      </c>
      <c r="B34" s="16" t="s">
        <v>533</v>
      </c>
      <c r="C34" s="17">
        <f>'SO 103.H_SO 103-8.H'!I3</f>
        <v>0</v>
      </c>
      <c r="D34" s="17">
        <f>'SO 103.H_SO 103-8.H'!O2</f>
        <v>0</v>
      </c>
      <c r="E34" s="17">
        <f t="shared" si="0"/>
        <v>0</v>
      </c>
    </row>
    <row r="35" spans="1:5" ht="12.75" customHeight="1">
      <c r="A35" s="16" t="s">
        <v>616</v>
      </c>
      <c r="B35" s="16" t="s">
        <v>212</v>
      </c>
      <c r="C35" s="17">
        <f>'SO 103.N_SO 103-0.N'!I3</f>
        <v>0</v>
      </c>
      <c r="D35" s="17">
        <f>'SO 103.N_SO 103-0.N'!O2</f>
        <v>0</v>
      </c>
      <c r="E35" s="17">
        <f t="shared" si="0"/>
        <v>0</v>
      </c>
    </row>
    <row r="36" spans="1:5" ht="12.75" customHeight="1">
      <c r="A36" s="16" t="s">
        <v>621</v>
      </c>
      <c r="B36" s="16" t="s">
        <v>277</v>
      </c>
      <c r="C36" s="17">
        <f>'SO 103.N_SO 103-1.N_SO 103-1.N'!I3</f>
        <v>0</v>
      </c>
      <c r="D36" s="17">
        <f>'SO 103.N_SO 103-1.N_SO 103-1.N'!O2</f>
        <v>0</v>
      </c>
      <c r="E36" s="17">
        <f t="shared" si="0"/>
        <v>0</v>
      </c>
    </row>
    <row r="37" spans="1:5" ht="12.75" customHeight="1">
      <c r="A37" s="16" t="s">
        <v>627</v>
      </c>
      <c r="B37" s="16" t="s">
        <v>539</v>
      </c>
      <c r="C37" s="17">
        <f>'SO 103.V_SO 103-0.V'!I3</f>
        <v>0</v>
      </c>
      <c r="D37" s="17">
        <f>'SO 103.V_SO 103-0.V'!O2</f>
        <v>0</v>
      </c>
      <c r="E37" s="17">
        <f t="shared" si="0"/>
        <v>0</v>
      </c>
    </row>
    <row r="38" spans="1:5" ht="12.75" customHeight="1">
      <c r="A38" s="16" t="s">
        <v>633</v>
      </c>
      <c r="B38" s="16" t="s">
        <v>546</v>
      </c>
      <c r="C38" s="17">
        <f>'SO 103.V_SO 103-1.V_SO 103-1.V'!I3</f>
        <v>0</v>
      </c>
      <c r="D38" s="17">
        <f>'SO 103.V_SO 103-1.V_SO 103-1.V'!O2</f>
        <v>0</v>
      </c>
      <c r="E38" s="17">
        <f t="shared" si="0"/>
        <v>0</v>
      </c>
    </row>
    <row r="39" spans="1:5" ht="12.75" customHeight="1">
      <c r="A39" s="16" t="s">
        <v>639</v>
      </c>
      <c r="B39" s="16" t="s">
        <v>454</v>
      </c>
      <c r="C39" s="17">
        <f>'SO 104.11.H_SO 104-11.H'!I3</f>
        <v>0</v>
      </c>
      <c r="D39" s="17">
        <f>'SO 104.11.H_SO 104-11.H'!O2</f>
        <v>0</v>
      </c>
      <c r="E39" s="17">
        <f t="shared" si="0"/>
        <v>0</v>
      </c>
    </row>
    <row r="40" spans="1:5" ht="12.75" customHeight="1">
      <c r="A40" s="16" t="s">
        <v>646</v>
      </c>
      <c r="B40" s="16" t="s">
        <v>462</v>
      </c>
      <c r="C40" s="17">
        <f>'SO 104.H_SO 104-0.H'!I3</f>
        <v>0</v>
      </c>
      <c r="D40" s="17">
        <f>'SO 104.H_SO 104-0.H'!O2</f>
        <v>0</v>
      </c>
      <c r="E40" s="17">
        <f t="shared" si="0"/>
        <v>0</v>
      </c>
    </row>
    <row r="41" spans="1:5" ht="12.75" customHeight="1">
      <c r="A41" s="16" t="s">
        <v>664</v>
      </c>
      <c r="B41" s="16" t="s">
        <v>483</v>
      </c>
      <c r="C41" s="17">
        <f>'SO 104.H_SO 104-1.H_SO 104-1.H'!I3</f>
        <v>0</v>
      </c>
      <c r="D41" s="17">
        <f>'SO 104.H_SO 104-1.H_SO 104-1.H'!O2</f>
        <v>0</v>
      </c>
      <c r="E41" s="17">
        <f t="shared" si="0"/>
        <v>0</v>
      </c>
    </row>
    <row r="42" spans="1:5" ht="12.75" customHeight="1">
      <c r="A42" s="16" t="s">
        <v>675</v>
      </c>
      <c r="B42" s="16" t="s">
        <v>533</v>
      </c>
      <c r="C42" s="17">
        <f>'SO 104.H_SO 104-8.H'!I3</f>
        <v>0</v>
      </c>
      <c r="D42" s="17">
        <f>'SO 104.H_SO 104-8.H'!O2</f>
        <v>0</v>
      </c>
      <c r="E42" s="17">
        <f aca="true" t="shared" si="1" ref="E42:E73">C42+D42</f>
        <v>0</v>
      </c>
    </row>
    <row r="43" spans="1:5" ht="12.75" customHeight="1">
      <c r="A43" s="16" t="s">
        <v>680</v>
      </c>
      <c r="B43" s="16" t="s">
        <v>539</v>
      </c>
      <c r="C43" s="17">
        <f>'SO 104.V_SO 104-0.V'!I3</f>
        <v>0</v>
      </c>
      <c r="D43" s="17">
        <f>'SO 104.V_SO 104-0.V'!O2</f>
        <v>0</v>
      </c>
      <c r="E43" s="17">
        <f t="shared" si="1"/>
        <v>0</v>
      </c>
    </row>
    <row r="44" spans="1:5" ht="12.75" customHeight="1">
      <c r="A44" s="16" t="s">
        <v>685</v>
      </c>
      <c r="B44" s="16" t="s">
        <v>546</v>
      </c>
      <c r="C44" s="17">
        <f>'SO 104.V_SO 104-1.V_SO 104-1.V'!I3</f>
        <v>0</v>
      </c>
      <c r="D44" s="17">
        <f>'SO 104.V_SO 104-1.V_SO 104-1.V'!O2</f>
        <v>0</v>
      </c>
      <c r="E44" s="17">
        <f t="shared" si="1"/>
        <v>0</v>
      </c>
    </row>
    <row r="45" spans="1:5" ht="12.75" customHeight="1">
      <c r="A45" s="16" t="s">
        <v>691</v>
      </c>
      <c r="B45" s="16" t="s">
        <v>454</v>
      </c>
      <c r="C45" s="17">
        <f>'SO 105.11.H_SO 105-11.H'!I3</f>
        <v>0</v>
      </c>
      <c r="D45" s="17">
        <f>'SO 105.11.H_SO 105-11.H'!O2</f>
        <v>0</v>
      </c>
      <c r="E45" s="17">
        <f t="shared" si="1"/>
        <v>0</v>
      </c>
    </row>
    <row r="46" spans="1:5" ht="12.75" customHeight="1">
      <c r="A46" s="16" t="s">
        <v>698</v>
      </c>
      <c r="B46" s="16" t="s">
        <v>462</v>
      </c>
      <c r="C46" s="17">
        <f>'SO 105.H_SO 105-0.H'!I3</f>
        <v>0</v>
      </c>
      <c r="D46" s="17">
        <f>'SO 105.H_SO 105-0.H'!O2</f>
        <v>0</v>
      </c>
      <c r="E46" s="17">
        <f t="shared" si="1"/>
        <v>0</v>
      </c>
    </row>
    <row r="47" spans="1:5" ht="12.75" customHeight="1">
      <c r="A47" s="16" t="s">
        <v>712</v>
      </c>
      <c r="B47" s="16" t="s">
        <v>483</v>
      </c>
      <c r="C47" s="17">
        <f>'SO 105.H_SO 105-1.H_SO 105-1.H'!I3</f>
        <v>0</v>
      </c>
      <c r="D47" s="17">
        <f>'SO 105.H_SO 105-1.H_SO 105-1.H'!O2</f>
        <v>0</v>
      </c>
      <c r="E47" s="17">
        <f t="shared" si="1"/>
        <v>0</v>
      </c>
    </row>
    <row r="48" spans="1:5" ht="12.75" customHeight="1">
      <c r="A48" s="16" t="s">
        <v>721</v>
      </c>
      <c r="B48" s="16" t="s">
        <v>533</v>
      </c>
      <c r="C48" s="17">
        <f>'SO 105.H_SO 105-8.H'!I3</f>
        <v>0</v>
      </c>
      <c r="D48" s="17">
        <f>'SO 105.H_SO 105-8.H'!O2</f>
        <v>0</v>
      </c>
      <c r="E48" s="17">
        <f t="shared" si="1"/>
        <v>0</v>
      </c>
    </row>
    <row r="49" spans="1:5" ht="12.75" customHeight="1">
      <c r="A49" s="16" t="s">
        <v>726</v>
      </c>
      <c r="B49" s="16" t="s">
        <v>539</v>
      </c>
      <c r="C49" s="17">
        <f>'SO 105.V_SO 105-0.V'!I3</f>
        <v>0</v>
      </c>
      <c r="D49" s="17">
        <f>'SO 105.V_SO 105-0.V'!O2</f>
        <v>0</v>
      </c>
      <c r="E49" s="17">
        <f t="shared" si="1"/>
        <v>0</v>
      </c>
    </row>
    <row r="50" spans="1:5" ht="12.75" customHeight="1">
      <c r="A50" s="16" t="s">
        <v>731</v>
      </c>
      <c r="B50" s="16" t="s">
        <v>546</v>
      </c>
      <c r="C50" s="17">
        <f>'SO 105.V_SO 105-1.V_SO 105-1.V'!I3</f>
        <v>0</v>
      </c>
      <c r="D50" s="17">
        <f>'SO 105.V_SO 105-1.V_SO 105-1.V'!O2</f>
        <v>0</v>
      </c>
      <c r="E50" s="17">
        <f t="shared" si="1"/>
        <v>0</v>
      </c>
    </row>
    <row r="51" spans="1:5" ht="12.75" customHeight="1">
      <c r="A51" s="16" t="s">
        <v>734</v>
      </c>
      <c r="B51" s="16" t="s">
        <v>735</v>
      </c>
      <c r="C51" s="17">
        <f>'SO 111.H'!I3</f>
        <v>0</v>
      </c>
      <c r="D51" s="17">
        <f>'SO 111.H'!O2</f>
        <v>0</v>
      </c>
      <c r="E51" s="17">
        <f t="shared" si="1"/>
        <v>0</v>
      </c>
    </row>
    <row r="52" spans="1:5" ht="12.75" customHeight="1">
      <c r="A52" s="16" t="s">
        <v>809</v>
      </c>
      <c r="B52" s="16" t="s">
        <v>810</v>
      </c>
      <c r="C52" s="17">
        <f>'SO 111.N'!I3</f>
        <v>0</v>
      </c>
      <c r="D52" s="17">
        <f>'SO 111.N'!O2</f>
        <v>0</v>
      </c>
      <c r="E52" s="17">
        <f t="shared" si="1"/>
        <v>0</v>
      </c>
    </row>
    <row r="53" spans="1:5" ht="12.75" customHeight="1">
      <c r="A53" s="16" t="s">
        <v>830</v>
      </c>
      <c r="B53" s="16" t="s">
        <v>831</v>
      </c>
      <c r="C53" s="17">
        <f>'SO 111.N31510'!I3</f>
        <v>0</v>
      </c>
      <c r="D53" s="17">
        <f>'SO 111.N31510'!O2</f>
        <v>0</v>
      </c>
      <c r="E53" s="17">
        <f t="shared" si="1"/>
        <v>0</v>
      </c>
    </row>
    <row r="54" spans="1:5" ht="12.75" customHeight="1">
      <c r="A54" s="16" t="s">
        <v>875</v>
      </c>
      <c r="B54" s="16" t="s">
        <v>212</v>
      </c>
      <c r="C54" s="17">
        <f>'SO 111.N31510ko_SO 111-0.N31510'!I3</f>
        <v>0</v>
      </c>
      <c r="D54" s="17">
        <f>'SO 111.N31510ko_SO 111-0.N31510'!O2</f>
        <v>0</v>
      </c>
      <c r="E54" s="17">
        <f t="shared" si="1"/>
        <v>0</v>
      </c>
    </row>
    <row r="55" spans="1:5" ht="12.75" customHeight="1">
      <c r="A55" s="16" t="s">
        <v>883</v>
      </c>
      <c r="B55" s="16" t="s">
        <v>277</v>
      </c>
      <c r="C55" s="17">
        <f>'SO 111-1.N31510_SO 111-1.N31510'!I3</f>
        <v>0</v>
      </c>
      <c r="D55" s="17">
        <f>'SO 111-1.N31510_SO 111-1.N31510'!O2</f>
        <v>0</v>
      </c>
      <c r="E55" s="17">
        <f t="shared" si="1"/>
        <v>0</v>
      </c>
    </row>
    <row r="56" spans="1:5" ht="12.75" customHeight="1">
      <c r="A56" s="16" t="s">
        <v>890</v>
      </c>
      <c r="B56" s="16" t="s">
        <v>889</v>
      </c>
      <c r="C56" s="17">
        <f>'SO 112.N_SO 112-P.N'!I3</f>
        <v>0</v>
      </c>
      <c r="D56" s="17">
        <f>'SO 112.N_SO 112-P.N'!O2</f>
        <v>0</v>
      </c>
      <c r="E56" s="17">
        <f t="shared" si="1"/>
        <v>0</v>
      </c>
    </row>
    <row r="57" spans="1:5" ht="12.75" customHeight="1">
      <c r="A57" s="16" t="s">
        <v>904</v>
      </c>
      <c r="B57" s="16" t="s">
        <v>905</v>
      </c>
      <c r="C57" s="17">
        <f>'SO 112.V'!I3</f>
        <v>0</v>
      </c>
      <c r="D57" s="17">
        <f>'SO 112.V'!O2</f>
        <v>0</v>
      </c>
      <c r="E57" s="17">
        <f t="shared" si="1"/>
        <v>0</v>
      </c>
    </row>
    <row r="58" spans="1:5" ht="12.75" customHeight="1">
      <c r="A58" s="16" t="s">
        <v>933</v>
      </c>
      <c r="B58" s="16" t="s">
        <v>935</v>
      </c>
      <c r="C58" s="17">
        <f>'SO 150_SO 150'!I3</f>
        <v>0</v>
      </c>
      <c r="D58" s="17">
        <f>'SO 150_SO 150'!O2</f>
        <v>0</v>
      </c>
      <c r="E58" s="17">
        <f t="shared" si="1"/>
        <v>0</v>
      </c>
    </row>
    <row r="59" spans="1:5" ht="12.75" customHeight="1">
      <c r="A59" s="16" t="s">
        <v>933</v>
      </c>
      <c r="B59" s="16" t="s">
        <v>943</v>
      </c>
      <c r="C59" s="17">
        <f>'SO 150_SO 150_SO 150'!I3</f>
        <v>0</v>
      </c>
      <c r="D59" s="17">
        <f>'SO 150_SO 150_SO 150'!O2</f>
        <v>0</v>
      </c>
      <c r="E59" s="17">
        <f t="shared" si="1"/>
        <v>0</v>
      </c>
    </row>
    <row r="60" spans="1:5" ht="12.75" customHeight="1">
      <c r="A60" s="16" t="s">
        <v>953</v>
      </c>
      <c r="B60" s="16" t="s">
        <v>954</v>
      </c>
      <c r="C60" s="17">
        <f>'SO 171.H'!I3</f>
        <v>0</v>
      </c>
      <c r="D60" s="17">
        <f>'SO 171.H'!O2</f>
        <v>0</v>
      </c>
      <c r="E60" s="17">
        <f t="shared" si="1"/>
        <v>0</v>
      </c>
    </row>
    <row r="61" spans="1:5" ht="12.75" customHeight="1">
      <c r="A61" s="16" t="s">
        <v>987</v>
      </c>
      <c r="B61" s="16" t="s">
        <v>988</v>
      </c>
      <c r="C61" s="17">
        <f>'SO 171.N'!I3</f>
        <v>0</v>
      </c>
      <c r="D61" s="17">
        <f>'SO 171.N'!O2</f>
        <v>0</v>
      </c>
      <c r="E61" s="17">
        <f t="shared" si="1"/>
        <v>0</v>
      </c>
    </row>
    <row r="62" spans="1:5" ht="12.75" customHeight="1">
      <c r="A62" s="16" t="s">
        <v>1001</v>
      </c>
      <c r="B62" s="16" t="s">
        <v>1002</v>
      </c>
      <c r="C62" s="17">
        <f>'SO 171.N DEK'!I3</f>
        <v>0</v>
      </c>
      <c r="D62" s="17">
        <f>'SO 171.N DEK'!O2</f>
        <v>0</v>
      </c>
      <c r="E62" s="17">
        <f t="shared" si="1"/>
        <v>0</v>
      </c>
    </row>
    <row r="63" spans="1:5" ht="12.75" customHeight="1">
      <c r="A63" s="16" t="s">
        <v>1020</v>
      </c>
      <c r="B63" s="16" t="s">
        <v>1021</v>
      </c>
      <c r="C63" s="17">
        <f>'SO 302.H'!I3</f>
        <v>0</v>
      </c>
      <c r="D63" s="17">
        <f>'SO 302.H'!O2</f>
        <v>0</v>
      </c>
      <c r="E63" s="17">
        <f t="shared" si="1"/>
        <v>0</v>
      </c>
    </row>
    <row r="64" spans="1:5" ht="12.75" customHeight="1">
      <c r="A64" s="16" t="s">
        <v>1045</v>
      </c>
      <c r="B64" s="16" t="s">
        <v>1046</v>
      </c>
      <c r="C64" s="17">
        <f>'SO 801.H'!I3</f>
        <v>0</v>
      </c>
      <c r="D64" s="17">
        <f>'SO 801.H'!O2</f>
        <v>0</v>
      </c>
      <c r="E64" s="17">
        <f t="shared" si="1"/>
        <v>0</v>
      </c>
    </row>
    <row r="65" spans="1:5" ht="12.75" customHeight="1">
      <c r="A65" s="16" t="s">
        <v>1051</v>
      </c>
      <c r="B65" s="16" t="s">
        <v>1052</v>
      </c>
      <c r="C65" s="17">
        <f>'SO 801.N'!I3</f>
        <v>0</v>
      </c>
      <c r="D65" s="17">
        <f>'SO 801.N'!O2</f>
        <v>0</v>
      </c>
      <c r="E65" s="17">
        <f t="shared" si="1"/>
        <v>0</v>
      </c>
    </row>
    <row r="66" spans="1:5" ht="12.75" customHeight="1">
      <c r="A66" s="16" t="s">
        <v>1067</v>
      </c>
      <c r="B66" s="16" t="s">
        <v>1068</v>
      </c>
      <c r="C66" s="17">
        <f>'SO 901.V'!I3</f>
        <v>0</v>
      </c>
      <c r="D66" s="17">
        <f>'SO 901.V'!O2</f>
        <v>0</v>
      </c>
      <c r="E66" s="17">
        <f t="shared" si="1"/>
        <v>0</v>
      </c>
    </row>
    <row r="67" spans="1:5" ht="12.75" customHeight="1">
      <c r="A67" s="16" t="s">
        <v>1137</v>
      </c>
      <c r="B67" s="16" t="s">
        <v>1138</v>
      </c>
      <c r="C67" s="17">
        <f>'Souvis PD Avena'!I3</f>
        <v>0</v>
      </c>
      <c r="D67" s="17">
        <f>'Souvis PD Avena'!O2</f>
        <v>0</v>
      </c>
      <c r="E67" s="17">
        <f t="shared" si="1"/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0+O10+O15+O20+O33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47</v>
      </c>
      <c r="I3" s="34">
        <f>0+I10+I15+I20+I33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209</v>
      </c>
      <c r="D4" s="38"/>
      <c r="E4" s="11" t="s">
        <v>210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1" t="s">
        <v>244</v>
      </c>
      <c r="D5" s="38"/>
      <c r="E5" s="11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2" t="s">
        <v>47</v>
      </c>
      <c r="D6" s="43"/>
      <c r="E6" s="14" t="s">
        <v>247</v>
      </c>
      <c r="F6" s="5"/>
      <c r="G6" s="5"/>
      <c r="H6" s="5"/>
      <c r="I6" s="5"/>
    </row>
    <row r="7" spans="1:9" ht="12.75" customHeight="1">
      <c r="A7" s="44" t="s">
        <v>26</v>
      </c>
      <c r="B7" s="44" t="s">
        <v>28</v>
      </c>
      <c r="C7" s="44" t="s">
        <v>30</v>
      </c>
      <c r="D7" s="44" t="s">
        <v>31</v>
      </c>
      <c r="E7" s="44" t="s">
        <v>32</v>
      </c>
      <c r="F7" s="44" t="s">
        <v>34</v>
      </c>
      <c r="G7" s="44" t="s">
        <v>36</v>
      </c>
      <c r="H7" s="44" t="s">
        <v>38</v>
      </c>
      <c r="I7" s="44"/>
    </row>
    <row r="8" spans="1:9" ht="12.75" customHeight="1">
      <c r="A8" s="44"/>
      <c r="B8" s="44"/>
      <c r="C8" s="44"/>
      <c r="D8" s="44"/>
      <c r="E8" s="44"/>
      <c r="F8" s="44"/>
      <c r="G8" s="44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27</v>
      </c>
      <c r="D10" s="15"/>
      <c r="E10" s="23" t="s">
        <v>44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218</v>
      </c>
      <c r="D11" s="21" t="s">
        <v>47</v>
      </c>
      <c r="E11" s="26" t="s">
        <v>248</v>
      </c>
      <c r="F11" s="27" t="s">
        <v>182</v>
      </c>
      <c r="G11" s="28">
        <v>4.4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249</v>
      </c>
    </row>
    <row r="13" spans="1:5" ht="25.5">
      <c r="A13" s="32" t="s">
        <v>52</v>
      </c>
      <c r="E13" s="33" t="s">
        <v>250</v>
      </c>
    </row>
    <row r="14" spans="1:5" ht="25.5">
      <c r="A14" t="s">
        <v>54</v>
      </c>
      <c r="E14" s="31" t="s">
        <v>185</v>
      </c>
    </row>
    <row r="15" spans="1:18" ht="12.75" customHeight="1">
      <c r="A15" s="5" t="s">
        <v>43</v>
      </c>
      <c r="B15" s="5"/>
      <c r="C15" s="35" t="s">
        <v>29</v>
      </c>
      <c r="D15" s="5"/>
      <c r="E15" s="23" t="s">
        <v>124</v>
      </c>
      <c r="F15" s="5"/>
      <c r="G15" s="5"/>
      <c r="H15" s="5"/>
      <c r="I15" s="36">
        <f>0+Q15</f>
        <v>0</v>
      </c>
      <c r="O15">
        <f>0+R15</f>
        <v>0</v>
      </c>
      <c r="Q15">
        <f>0+I16</f>
        <v>0</v>
      </c>
      <c r="R15">
        <f>0+O16</f>
        <v>0</v>
      </c>
    </row>
    <row r="16" spans="1:16" ht="25.5">
      <c r="A16" s="21" t="s">
        <v>45</v>
      </c>
      <c r="B16" s="25" t="s">
        <v>23</v>
      </c>
      <c r="C16" s="25" t="s">
        <v>251</v>
      </c>
      <c r="D16" s="21" t="s">
        <v>47</v>
      </c>
      <c r="E16" s="26" t="s">
        <v>252</v>
      </c>
      <c r="F16" s="27" t="s">
        <v>188</v>
      </c>
      <c r="G16" s="28">
        <v>2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25.5">
      <c r="A17" s="30" t="s">
        <v>50</v>
      </c>
      <c r="E17" s="31" t="s">
        <v>253</v>
      </c>
    </row>
    <row r="18" spans="1:5" ht="12.75">
      <c r="A18" s="32" t="s">
        <v>52</v>
      </c>
      <c r="E18" s="33" t="s">
        <v>47</v>
      </c>
    </row>
    <row r="19" spans="1:5" ht="63.75">
      <c r="A19" t="s">
        <v>54</v>
      </c>
      <c r="E19" s="31" t="s">
        <v>226</v>
      </c>
    </row>
    <row r="20" spans="1:18" ht="12.75" customHeight="1">
      <c r="A20" s="5" t="s">
        <v>43</v>
      </c>
      <c r="B20" s="5"/>
      <c r="C20" s="35" t="s">
        <v>35</v>
      </c>
      <c r="D20" s="5"/>
      <c r="E20" s="23" t="s">
        <v>254</v>
      </c>
      <c r="F20" s="5"/>
      <c r="G20" s="5"/>
      <c r="H20" s="5"/>
      <c r="I20" s="36">
        <f>0+Q20</f>
        <v>0</v>
      </c>
      <c r="O20">
        <f>0+R20</f>
        <v>0</v>
      </c>
      <c r="Q20">
        <f>0+I21+I25+I29</f>
        <v>0</v>
      </c>
      <c r="R20">
        <f>0+O21+O25+O29</f>
        <v>0</v>
      </c>
    </row>
    <row r="21" spans="1:16" ht="12.75">
      <c r="A21" s="21" t="s">
        <v>45</v>
      </c>
      <c r="B21" s="25" t="s">
        <v>22</v>
      </c>
      <c r="C21" s="25" t="s">
        <v>255</v>
      </c>
      <c r="D21" s="21" t="s">
        <v>47</v>
      </c>
      <c r="E21" s="26" t="s">
        <v>256</v>
      </c>
      <c r="F21" s="27" t="s">
        <v>127</v>
      </c>
      <c r="G21" s="28">
        <v>7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0" t="s">
        <v>50</v>
      </c>
      <c r="E22" s="31" t="s">
        <v>257</v>
      </c>
    </row>
    <row r="23" spans="1:5" ht="12.75">
      <c r="A23" s="32" t="s">
        <v>52</v>
      </c>
      <c r="E23" s="33" t="s">
        <v>258</v>
      </c>
    </row>
    <row r="24" spans="1:5" ht="51">
      <c r="A24" t="s">
        <v>54</v>
      </c>
      <c r="E24" s="31" t="s">
        <v>259</v>
      </c>
    </row>
    <row r="25" spans="1:16" ht="12.75">
      <c r="A25" s="21" t="s">
        <v>45</v>
      </c>
      <c r="B25" s="25" t="s">
        <v>33</v>
      </c>
      <c r="C25" s="25" t="s">
        <v>260</v>
      </c>
      <c r="D25" s="21" t="s">
        <v>47</v>
      </c>
      <c r="E25" s="26" t="s">
        <v>261</v>
      </c>
      <c r="F25" s="27" t="s">
        <v>241</v>
      </c>
      <c r="G25" s="28">
        <v>17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0" t="s">
        <v>50</v>
      </c>
      <c r="E26" s="31" t="s">
        <v>262</v>
      </c>
    </row>
    <row r="27" spans="1:5" ht="12.75">
      <c r="A27" s="32" t="s">
        <v>52</v>
      </c>
      <c r="E27" s="33" t="s">
        <v>263</v>
      </c>
    </row>
    <row r="28" spans="1:5" ht="51">
      <c r="A28" t="s">
        <v>54</v>
      </c>
      <c r="E28" s="31" t="s">
        <v>264</v>
      </c>
    </row>
    <row r="29" spans="1:16" ht="12.75">
      <c r="A29" s="21" t="s">
        <v>45</v>
      </c>
      <c r="B29" s="25" t="s">
        <v>35</v>
      </c>
      <c r="C29" s="25" t="s">
        <v>265</v>
      </c>
      <c r="D29" s="21" t="s">
        <v>47</v>
      </c>
      <c r="E29" s="26" t="s">
        <v>266</v>
      </c>
      <c r="F29" s="27" t="s">
        <v>127</v>
      </c>
      <c r="G29" s="28">
        <v>7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267</v>
      </c>
    </row>
    <row r="31" spans="1:5" ht="12.75">
      <c r="A31" s="32" t="s">
        <v>52</v>
      </c>
      <c r="E31" s="33" t="s">
        <v>258</v>
      </c>
    </row>
    <row r="32" spans="1:5" ht="165.75">
      <c r="A32" t="s">
        <v>54</v>
      </c>
      <c r="E32" s="31" t="s">
        <v>268</v>
      </c>
    </row>
    <row r="33" spans="1:18" ht="12.75" customHeight="1">
      <c r="A33" s="5" t="s">
        <v>43</v>
      </c>
      <c r="B33" s="5"/>
      <c r="C33" s="35" t="s">
        <v>40</v>
      </c>
      <c r="D33" s="5"/>
      <c r="E33" s="23" t="s">
        <v>238</v>
      </c>
      <c r="F33" s="5"/>
      <c r="G33" s="5"/>
      <c r="H33" s="5"/>
      <c r="I33" s="36">
        <f>0+Q33</f>
        <v>0</v>
      </c>
      <c r="O33">
        <f>0+R33</f>
        <v>0</v>
      </c>
      <c r="Q33">
        <f>0+I34+I38</f>
        <v>0</v>
      </c>
      <c r="R33">
        <f>0+O34+O38</f>
        <v>0</v>
      </c>
    </row>
    <row r="34" spans="1:16" ht="12.75">
      <c r="A34" s="21" t="s">
        <v>45</v>
      </c>
      <c r="B34" s="25" t="s">
        <v>37</v>
      </c>
      <c r="C34" s="25" t="s">
        <v>269</v>
      </c>
      <c r="D34" s="21" t="s">
        <v>47</v>
      </c>
      <c r="E34" s="26" t="s">
        <v>270</v>
      </c>
      <c r="F34" s="27" t="s">
        <v>241</v>
      </c>
      <c r="G34" s="28">
        <v>20</v>
      </c>
      <c r="H34" s="29">
        <v>0</v>
      </c>
      <c r="I34" s="29">
        <f>ROUND(ROUND(H34,2)*ROUND(G34,3),2)</f>
        <v>0</v>
      </c>
      <c r="O34">
        <f>(I34*21)/100</f>
        <v>0</v>
      </c>
      <c r="P34" t="s">
        <v>23</v>
      </c>
    </row>
    <row r="35" spans="1:5" ht="25.5">
      <c r="A35" s="30" t="s">
        <v>50</v>
      </c>
      <c r="E35" s="31" t="s">
        <v>271</v>
      </c>
    </row>
    <row r="36" spans="1:5" ht="12.75">
      <c r="A36" s="32" t="s">
        <v>52</v>
      </c>
      <c r="E36" s="33" t="s">
        <v>272</v>
      </c>
    </row>
    <row r="37" spans="1:5" ht="51">
      <c r="A37" t="s">
        <v>54</v>
      </c>
      <c r="E37" s="31" t="s">
        <v>273</v>
      </c>
    </row>
    <row r="38" spans="1:16" ht="12.75">
      <c r="A38" s="21" t="s">
        <v>45</v>
      </c>
      <c r="B38" s="25" t="s">
        <v>74</v>
      </c>
      <c r="C38" s="25" t="s">
        <v>274</v>
      </c>
      <c r="D38" s="21" t="s">
        <v>47</v>
      </c>
      <c r="E38" s="26" t="s">
        <v>275</v>
      </c>
      <c r="F38" s="27" t="s">
        <v>241</v>
      </c>
      <c r="G38" s="28">
        <v>17</v>
      </c>
      <c r="H38" s="29">
        <v>0</v>
      </c>
      <c r="I38" s="29">
        <f>ROUND(ROUND(H38,2)*ROUND(G38,3),2)</f>
        <v>0</v>
      </c>
      <c r="O38">
        <f>(I38*21)/100</f>
        <v>0</v>
      </c>
      <c r="P38" t="s">
        <v>23</v>
      </c>
    </row>
    <row r="39" spans="1:5" ht="12.75">
      <c r="A39" s="30" t="s">
        <v>50</v>
      </c>
      <c r="E39" s="31" t="s">
        <v>276</v>
      </c>
    </row>
    <row r="40" spans="1:5" ht="12.75">
      <c r="A40" s="32" t="s">
        <v>52</v>
      </c>
      <c r="E40" s="33" t="s">
        <v>47</v>
      </c>
    </row>
    <row r="41" spans="1:5" ht="25.5">
      <c r="A41" t="s">
        <v>54</v>
      </c>
      <c r="E41" s="31" t="s">
        <v>243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0+O10+O15+O28+O61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244</v>
      </c>
      <c r="I3" s="34">
        <f>0+I10+I15+I28+I61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209</v>
      </c>
      <c r="D4" s="38"/>
      <c r="E4" s="11" t="s">
        <v>210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1" t="s">
        <v>244</v>
      </c>
      <c r="D5" s="38"/>
      <c r="E5" s="11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2" t="s">
        <v>244</v>
      </c>
      <c r="D6" s="43"/>
      <c r="E6" s="14" t="s">
        <v>277</v>
      </c>
      <c r="F6" s="5"/>
      <c r="G6" s="5"/>
      <c r="H6" s="5"/>
      <c r="I6" s="5"/>
    </row>
    <row r="7" spans="1:9" ht="12.75" customHeight="1">
      <c r="A7" s="44" t="s">
        <v>26</v>
      </c>
      <c r="B7" s="44" t="s">
        <v>28</v>
      </c>
      <c r="C7" s="44" t="s">
        <v>30</v>
      </c>
      <c r="D7" s="44" t="s">
        <v>31</v>
      </c>
      <c r="E7" s="44" t="s">
        <v>32</v>
      </c>
      <c r="F7" s="44" t="s">
        <v>34</v>
      </c>
      <c r="G7" s="44" t="s">
        <v>36</v>
      </c>
      <c r="H7" s="44" t="s">
        <v>38</v>
      </c>
      <c r="I7" s="44"/>
    </row>
    <row r="8" spans="1:9" ht="12.75" customHeight="1">
      <c r="A8" s="44"/>
      <c r="B8" s="44"/>
      <c r="C8" s="44"/>
      <c r="D8" s="44"/>
      <c r="E8" s="44"/>
      <c r="F8" s="44"/>
      <c r="G8" s="44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27</v>
      </c>
      <c r="D10" s="15"/>
      <c r="E10" s="23" t="s">
        <v>44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180</v>
      </c>
      <c r="D11" s="21" t="s">
        <v>47</v>
      </c>
      <c r="E11" s="26" t="s">
        <v>181</v>
      </c>
      <c r="F11" s="27" t="s">
        <v>182</v>
      </c>
      <c r="G11" s="28">
        <v>210.96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278</v>
      </c>
    </row>
    <row r="13" spans="1:5" ht="38.25">
      <c r="A13" s="32" t="s">
        <v>52</v>
      </c>
      <c r="E13" s="33" t="s">
        <v>279</v>
      </c>
    </row>
    <row r="14" spans="1:5" ht="25.5">
      <c r="A14" t="s">
        <v>54</v>
      </c>
      <c r="E14" s="31" t="s">
        <v>185</v>
      </c>
    </row>
    <row r="15" spans="1:18" ht="12.75" customHeight="1">
      <c r="A15" s="5" t="s">
        <v>43</v>
      </c>
      <c r="B15" s="5"/>
      <c r="C15" s="35" t="s">
        <v>29</v>
      </c>
      <c r="D15" s="5"/>
      <c r="E15" s="23" t="s">
        <v>124</v>
      </c>
      <c r="F15" s="5"/>
      <c r="G15" s="5"/>
      <c r="H15" s="5"/>
      <c r="I15" s="36">
        <f>0+Q15</f>
        <v>0</v>
      </c>
      <c r="O15">
        <f>0+R15</f>
        <v>0</v>
      </c>
      <c r="Q15">
        <f>0+I16+I20+I24</f>
        <v>0</v>
      </c>
      <c r="R15">
        <f>0+O16+O20+O24</f>
        <v>0</v>
      </c>
    </row>
    <row r="16" spans="1:16" ht="12.75">
      <c r="A16" s="21" t="s">
        <v>45</v>
      </c>
      <c r="B16" s="25" t="s">
        <v>23</v>
      </c>
      <c r="C16" s="25" t="s">
        <v>186</v>
      </c>
      <c r="D16" s="21" t="s">
        <v>47</v>
      </c>
      <c r="E16" s="26" t="s">
        <v>280</v>
      </c>
      <c r="F16" s="27" t="s">
        <v>188</v>
      </c>
      <c r="G16" s="28">
        <v>117.2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12.75">
      <c r="A17" s="30" t="s">
        <v>50</v>
      </c>
      <c r="E17" s="31" t="s">
        <v>47</v>
      </c>
    </row>
    <row r="18" spans="1:5" ht="204">
      <c r="A18" s="32" t="s">
        <v>52</v>
      </c>
      <c r="E18" s="33" t="s">
        <v>281</v>
      </c>
    </row>
    <row r="19" spans="1:5" ht="369.75">
      <c r="A19" t="s">
        <v>54</v>
      </c>
      <c r="E19" s="31" t="s">
        <v>190</v>
      </c>
    </row>
    <row r="20" spans="1:16" ht="25.5">
      <c r="A20" s="21" t="s">
        <v>45</v>
      </c>
      <c r="B20" s="25" t="s">
        <v>22</v>
      </c>
      <c r="C20" s="25" t="s">
        <v>282</v>
      </c>
      <c r="D20" s="21" t="s">
        <v>47</v>
      </c>
      <c r="E20" s="26" t="s">
        <v>283</v>
      </c>
      <c r="F20" s="27" t="s">
        <v>188</v>
      </c>
      <c r="G20" s="28">
        <v>138.4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47</v>
      </c>
    </row>
    <row r="22" spans="1:5" ht="204">
      <c r="A22" s="32" t="s">
        <v>52</v>
      </c>
      <c r="E22" s="33" t="s">
        <v>284</v>
      </c>
    </row>
    <row r="23" spans="1:5" ht="280.5">
      <c r="A23" t="s">
        <v>54</v>
      </c>
      <c r="E23" s="31" t="s">
        <v>194</v>
      </c>
    </row>
    <row r="24" spans="1:16" ht="12.75">
      <c r="A24" s="21" t="s">
        <v>45</v>
      </c>
      <c r="B24" s="25" t="s">
        <v>33</v>
      </c>
      <c r="C24" s="25" t="s">
        <v>285</v>
      </c>
      <c r="D24" s="21" t="s">
        <v>47</v>
      </c>
      <c r="E24" s="26" t="s">
        <v>286</v>
      </c>
      <c r="F24" s="27" t="s">
        <v>127</v>
      </c>
      <c r="G24" s="28">
        <v>560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12.75">
      <c r="A26" s="32" t="s">
        <v>52</v>
      </c>
      <c r="E26" s="33" t="s">
        <v>47</v>
      </c>
    </row>
    <row r="27" spans="1:5" ht="25.5">
      <c r="A27" t="s">
        <v>54</v>
      </c>
      <c r="E27" s="31" t="s">
        <v>287</v>
      </c>
    </row>
    <row r="28" spans="1:18" ht="12.75" customHeight="1">
      <c r="A28" s="5" t="s">
        <v>43</v>
      </c>
      <c r="B28" s="5"/>
      <c r="C28" s="35" t="s">
        <v>35</v>
      </c>
      <c r="D28" s="5"/>
      <c r="E28" s="23" t="s">
        <v>254</v>
      </c>
      <c r="F28" s="5"/>
      <c r="G28" s="5"/>
      <c r="H28" s="5"/>
      <c r="I28" s="36">
        <f>0+Q28</f>
        <v>0</v>
      </c>
      <c r="O28">
        <f>0+R28</f>
        <v>0</v>
      </c>
      <c r="Q28">
        <f>0+I29+I33+I37+I41+I45+I49+I53+I57</f>
        <v>0</v>
      </c>
      <c r="R28">
        <f>0+O29+O33+O37+O41+O45+O49+O53+O57</f>
        <v>0</v>
      </c>
    </row>
    <row r="29" spans="1:16" ht="12.75">
      <c r="A29" s="21" t="s">
        <v>45</v>
      </c>
      <c r="B29" s="25" t="s">
        <v>35</v>
      </c>
      <c r="C29" s="25" t="s">
        <v>288</v>
      </c>
      <c r="D29" s="21" t="s">
        <v>289</v>
      </c>
      <c r="E29" s="26" t="s">
        <v>290</v>
      </c>
      <c r="F29" s="27" t="s">
        <v>127</v>
      </c>
      <c r="G29" s="28">
        <v>560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291</v>
      </c>
    </row>
    <row r="31" spans="1:5" ht="38.25">
      <c r="A31" s="32" t="s">
        <v>52</v>
      </c>
      <c r="E31" s="33" t="s">
        <v>292</v>
      </c>
    </row>
    <row r="32" spans="1:5" ht="51">
      <c r="A32" t="s">
        <v>54</v>
      </c>
      <c r="E32" s="31" t="s">
        <v>259</v>
      </c>
    </row>
    <row r="33" spans="1:16" ht="12.75">
      <c r="A33" s="21" t="s">
        <v>45</v>
      </c>
      <c r="B33" s="25" t="s">
        <v>37</v>
      </c>
      <c r="C33" s="25" t="s">
        <v>288</v>
      </c>
      <c r="D33" s="21" t="s">
        <v>214</v>
      </c>
      <c r="E33" s="26" t="s">
        <v>290</v>
      </c>
      <c r="F33" s="27" t="s">
        <v>127</v>
      </c>
      <c r="G33" s="28">
        <v>560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293</v>
      </c>
    </row>
    <row r="35" spans="1:5" ht="38.25">
      <c r="A35" s="32" t="s">
        <v>52</v>
      </c>
      <c r="E35" s="33" t="s">
        <v>292</v>
      </c>
    </row>
    <row r="36" spans="1:5" ht="51">
      <c r="A36" t="s">
        <v>54</v>
      </c>
      <c r="E36" s="31" t="s">
        <v>259</v>
      </c>
    </row>
    <row r="37" spans="1:16" ht="12.75">
      <c r="A37" s="21" t="s">
        <v>45</v>
      </c>
      <c r="B37" s="25" t="s">
        <v>74</v>
      </c>
      <c r="C37" s="25" t="s">
        <v>294</v>
      </c>
      <c r="D37" s="21" t="s">
        <v>214</v>
      </c>
      <c r="E37" s="26" t="s">
        <v>295</v>
      </c>
      <c r="F37" s="27" t="s">
        <v>127</v>
      </c>
      <c r="G37" s="28">
        <v>560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51">
      <c r="A38" s="30" t="s">
        <v>50</v>
      </c>
      <c r="E38" s="31" t="s">
        <v>296</v>
      </c>
    </row>
    <row r="39" spans="1:5" ht="12.75">
      <c r="A39" s="32" t="s">
        <v>52</v>
      </c>
      <c r="E39" s="33" t="s">
        <v>297</v>
      </c>
    </row>
    <row r="40" spans="1:5" ht="51">
      <c r="A40" t="s">
        <v>54</v>
      </c>
      <c r="E40" s="31" t="s">
        <v>298</v>
      </c>
    </row>
    <row r="41" spans="1:16" ht="12.75">
      <c r="A41" s="21" t="s">
        <v>45</v>
      </c>
      <c r="B41" s="25" t="s">
        <v>81</v>
      </c>
      <c r="C41" s="25" t="s">
        <v>299</v>
      </c>
      <c r="D41" s="21" t="s">
        <v>47</v>
      </c>
      <c r="E41" s="26" t="s">
        <v>300</v>
      </c>
      <c r="F41" s="27" t="s">
        <v>127</v>
      </c>
      <c r="G41" s="28">
        <v>560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51">
      <c r="A42" s="30" t="s">
        <v>50</v>
      </c>
      <c r="E42" s="31" t="s">
        <v>301</v>
      </c>
    </row>
    <row r="43" spans="1:5" ht="12.75">
      <c r="A43" s="32" t="s">
        <v>52</v>
      </c>
      <c r="E43" s="33" t="s">
        <v>297</v>
      </c>
    </row>
    <row r="44" spans="1:5" ht="51">
      <c r="A44" t="s">
        <v>54</v>
      </c>
      <c r="E44" s="31" t="s">
        <v>298</v>
      </c>
    </row>
    <row r="45" spans="1:16" ht="12.75">
      <c r="A45" s="21" t="s">
        <v>45</v>
      </c>
      <c r="B45" s="25" t="s">
        <v>40</v>
      </c>
      <c r="C45" s="25" t="s">
        <v>302</v>
      </c>
      <c r="D45" s="21" t="s">
        <v>47</v>
      </c>
      <c r="E45" s="26" t="s">
        <v>303</v>
      </c>
      <c r="F45" s="27" t="s">
        <v>127</v>
      </c>
      <c r="G45" s="28">
        <v>560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51">
      <c r="A46" s="30" t="s">
        <v>50</v>
      </c>
      <c r="E46" s="31" t="s">
        <v>304</v>
      </c>
    </row>
    <row r="47" spans="1:5" ht="12.75">
      <c r="A47" s="32" t="s">
        <v>52</v>
      </c>
      <c r="E47" s="33" t="s">
        <v>297</v>
      </c>
    </row>
    <row r="48" spans="1:5" ht="51">
      <c r="A48" t="s">
        <v>54</v>
      </c>
      <c r="E48" s="31" t="s">
        <v>298</v>
      </c>
    </row>
    <row r="49" spans="1:16" ht="12.75">
      <c r="A49" s="21" t="s">
        <v>45</v>
      </c>
      <c r="B49" s="25" t="s">
        <v>42</v>
      </c>
      <c r="C49" s="25" t="s">
        <v>305</v>
      </c>
      <c r="D49" s="21" t="s">
        <v>47</v>
      </c>
      <c r="E49" s="26" t="s">
        <v>306</v>
      </c>
      <c r="F49" s="27" t="s">
        <v>127</v>
      </c>
      <c r="G49" s="28">
        <v>560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12.75">
      <c r="A50" s="30" t="s">
        <v>50</v>
      </c>
      <c r="E50" s="31" t="s">
        <v>307</v>
      </c>
    </row>
    <row r="51" spans="1:5" ht="38.25">
      <c r="A51" s="32" t="s">
        <v>52</v>
      </c>
      <c r="E51" s="33" t="s">
        <v>308</v>
      </c>
    </row>
    <row r="52" spans="1:5" ht="140.25">
      <c r="A52" t="s">
        <v>54</v>
      </c>
      <c r="E52" s="31" t="s">
        <v>309</v>
      </c>
    </row>
    <row r="53" spans="1:16" ht="12.75">
      <c r="A53" s="21" t="s">
        <v>45</v>
      </c>
      <c r="B53" s="25" t="s">
        <v>106</v>
      </c>
      <c r="C53" s="25" t="s">
        <v>310</v>
      </c>
      <c r="D53" s="21" t="s">
        <v>47</v>
      </c>
      <c r="E53" s="26" t="s">
        <v>311</v>
      </c>
      <c r="F53" s="27" t="s">
        <v>127</v>
      </c>
      <c r="G53" s="28">
        <v>560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12.75">
      <c r="A54" s="30" t="s">
        <v>50</v>
      </c>
      <c r="E54" s="31" t="s">
        <v>47</v>
      </c>
    </row>
    <row r="55" spans="1:5" ht="38.25">
      <c r="A55" s="32" t="s">
        <v>52</v>
      </c>
      <c r="E55" s="33" t="s">
        <v>312</v>
      </c>
    </row>
    <row r="56" spans="1:5" ht="140.25">
      <c r="A56" t="s">
        <v>54</v>
      </c>
      <c r="E56" s="31" t="s">
        <v>309</v>
      </c>
    </row>
    <row r="57" spans="1:16" ht="12.75">
      <c r="A57" s="21" t="s">
        <v>45</v>
      </c>
      <c r="B57" s="25" t="s">
        <v>113</v>
      </c>
      <c r="C57" s="25" t="s">
        <v>313</v>
      </c>
      <c r="D57" s="21" t="s">
        <v>214</v>
      </c>
      <c r="E57" s="26" t="s">
        <v>314</v>
      </c>
      <c r="F57" s="27" t="s">
        <v>127</v>
      </c>
      <c r="G57" s="28">
        <v>560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12.75">
      <c r="A58" s="30" t="s">
        <v>50</v>
      </c>
      <c r="E58" s="31" t="s">
        <v>315</v>
      </c>
    </row>
    <row r="59" spans="1:5" ht="38.25">
      <c r="A59" s="32" t="s">
        <v>52</v>
      </c>
      <c r="E59" s="33" t="s">
        <v>292</v>
      </c>
    </row>
    <row r="60" spans="1:5" ht="140.25">
      <c r="A60" t="s">
        <v>54</v>
      </c>
      <c r="E60" s="31" t="s">
        <v>309</v>
      </c>
    </row>
    <row r="61" spans="1:18" ht="12.75" customHeight="1">
      <c r="A61" s="5" t="s">
        <v>43</v>
      </c>
      <c r="B61" s="5"/>
      <c r="C61" s="35" t="s">
        <v>81</v>
      </c>
      <c r="D61" s="5"/>
      <c r="E61" s="23" t="s">
        <v>316</v>
      </c>
      <c r="F61" s="5"/>
      <c r="G61" s="5"/>
      <c r="H61" s="5"/>
      <c r="I61" s="36">
        <f>0+Q61</f>
        <v>0</v>
      </c>
      <c r="O61">
        <f>0+R61</f>
        <v>0</v>
      </c>
      <c r="Q61">
        <f>0+I62</f>
        <v>0</v>
      </c>
      <c r="R61">
        <f>0+O62</f>
        <v>0</v>
      </c>
    </row>
    <row r="62" spans="1:16" ht="12.75">
      <c r="A62" s="21" t="s">
        <v>45</v>
      </c>
      <c r="B62" s="25" t="s">
        <v>116</v>
      </c>
      <c r="C62" s="25" t="s">
        <v>317</v>
      </c>
      <c r="D62" s="21" t="s">
        <v>47</v>
      </c>
      <c r="E62" s="26" t="s">
        <v>318</v>
      </c>
      <c r="F62" s="27" t="s">
        <v>110</v>
      </c>
      <c r="G62" s="28">
        <v>4</v>
      </c>
      <c r="H62" s="29">
        <v>0</v>
      </c>
      <c r="I62" s="29">
        <f>ROUND(ROUND(H62,2)*ROUND(G62,3),2)</f>
        <v>0</v>
      </c>
      <c r="O62">
        <f>(I62*21)/100</f>
        <v>0</v>
      </c>
      <c r="P62" t="s">
        <v>23</v>
      </c>
    </row>
    <row r="63" spans="1:5" ht="12.75">
      <c r="A63" s="30" t="s">
        <v>50</v>
      </c>
      <c r="E63" s="31" t="s">
        <v>47</v>
      </c>
    </row>
    <row r="64" spans="1:5" ht="12.75">
      <c r="A64" s="32" t="s">
        <v>52</v>
      </c>
      <c r="E64" s="33" t="s">
        <v>319</v>
      </c>
    </row>
    <row r="65" spans="1:5" ht="38.25">
      <c r="A65" t="s">
        <v>54</v>
      </c>
      <c r="E65" s="31" t="s">
        <v>320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0+O9+O26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323</v>
      </c>
      <c r="I3" s="34">
        <f>0+I9+I26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321</v>
      </c>
      <c r="D4" s="38"/>
      <c r="E4" s="11" t="s">
        <v>322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323</v>
      </c>
      <c r="D5" s="43"/>
      <c r="E5" s="14" t="s">
        <v>212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3366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278</v>
      </c>
    </row>
    <row r="12" spans="1:5" ht="38.25">
      <c r="A12" s="32" t="s">
        <v>52</v>
      </c>
      <c r="E12" s="33" t="s">
        <v>324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213</v>
      </c>
      <c r="D14" s="21" t="s">
        <v>214</v>
      </c>
      <c r="E14" s="26" t="s">
        <v>215</v>
      </c>
      <c r="F14" s="27" t="s">
        <v>182</v>
      </c>
      <c r="G14" s="28">
        <v>585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216</v>
      </c>
    </row>
    <row r="16" spans="1:5" ht="12.75">
      <c r="A16" s="32" t="s">
        <v>52</v>
      </c>
      <c r="E16" s="33" t="s">
        <v>325</v>
      </c>
    </row>
    <row r="17" spans="1:5" ht="25.5">
      <c r="A17" t="s">
        <v>54</v>
      </c>
      <c r="E17" s="31" t="s">
        <v>185</v>
      </c>
    </row>
    <row r="18" spans="1:16" ht="12.75">
      <c r="A18" s="21" t="s">
        <v>45</v>
      </c>
      <c r="B18" s="25" t="s">
        <v>22</v>
      </c>
      <c r="C18" s="25" t="s">
        <v>218</v>
      </c>
      <c r="D18" s="21" t="s">
        <v>23</v>
      </c>
      <c r="E18" s="26" t="s">
        <v>219</v>
      </c>
      <c r="F18" s="27" t="s">
        <v>182</v>
      </c>
      <c r="G18" s="28">
        <v>480.096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25.5">
      <c r="A19" s="30" t="s">
        <v>50</v>
      </c>
      <c r="E19" s="31" t="s">
        <v>220</v>
      </c>
    </row>
    <row r="20" spans="1:5" ht="51">
      <c r="A20" s="32" t="s">
        <v>52</v>
      </c>
      <c r="E20" s="33" t="s">
        <v>326</v>
      </c>
    </row>
    <row r="21" spans="1:5" ht="25.5">
      <c r="A21" t="s">
        <v>54</v>
      </c>
      <c r="E21" s="31" t="s">
        <v>185</v>
      </c>
    </row>
    <row r="22" spans="1:16" ht="12.75">
      <c r="A22" s="21" t="s">
        <v>45</v>
      </c>
      <c r="B22" s="25" t="s">
        <v>33</v>
      </c>
      <c r="C22" s="25" t="s">
        <v>218</v>
      </c>
      <c r="D22" s="21" t="s">
        <v>327</v>
      </c>
      <c r="E22" s="26" t="s">
        <v>219</v>
      </c>
      <c r="F22" s="27" t="s">
        <v>182</v>
      </c>
      <c r="G22" s="28">
        <v>1215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25.5">
      <c r="A23" s="30" t="s">
        <v>50</v>
      </c>
      <c r="E23" s="31" t="s">
        <v>220</v>
      </c>
    </row>
    <row r="24" spans="1:5" ht="51">
      <c r="A24" s="32" t="s">
        <v>52</v>
      </c>
      <c r="E24" s="33" t="s">
        <v>328</v>
      </c>
    </row>
    <row r="25" spans="1:5" ht="25.5">
      <c r="A25" t="s">
        <v>54</v>
      </c>
      <c r="E25" s="31" t="s">
        <v>185</v>
      </c>
    </row>
    <row r="26" spans="1:18" ht="12.75" customHeight="1">
      <c r="A26" s="5" t="s">
        <v>43</v>
      </c>
      <c r="B26" s="5"/>
      <c r="C26" s="35" t="s">
        <v>29</v>
      </c>
      <c r="D26" s="5"/>
      <c r="E26" s="23" t="s">
        <v>124</v>
      </c>
      <c r="F26" s="5"/>
      <c r="G26" s="5"/>
      <c r="H26" s="5"/>
      <c r="I26" s="36">
        <f>0+Q26</f>
        <v>0</v>
      </c>
      <c r="O26">
        <f>0+R26</f>
        <v>0</v>
      </c>
      <c r="Q26">
        <f>0+I27+I31+I35+I39+I43+I47+I51+I55+I59+I63+I67</f>
        <v>0</v>
      </c>
      <c r="R26">
        <f>0+O27+O31+O35+O39+O43+O47+O51+O55+O59+O63+O67</f>
        <v>0</v>
      </c>
    </row>
    <row r="27" spans="1:16" ht="12.75">
      <c r="A27" s="21" t="s">
        <v>45</v>
      </c>
      <c r="B27" s="25" t="s">
        <v>35</v>
      </c>
      <c r="C27" s="25" t="s">
        <v>329</v>
      </c>
      <c r="D27" s="21" t="s">
        <v>47</v>
      </c>
      <c r="E27" s="26" t="s">
        <v>330</v>
      </c>
      <c r="F27" s="27" t="s">
        <v>127</v>
      </c>
      <c r="G27" s="28">
        <v>1700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47</v>
      </c>
    </row>
    <row r="29" spans="1:5" ht="25.5">
      <c r="A29" s="32" t="s">
        <v>52</v>
      </c>
      <c r="E29" s="33" t="s">
        <v>331</v>
      </c>
    </row>
    <row r="30" spans="1:5" ht="25.5">
      <c r="A30" t="s">
        <v>54</v>
      </c>
      <c r="E30" s="31" t="s">
        <v>332</v>
      </c>
    </row>
    <row r="31" spans="1:16" ht="25.5">
      <c r="A31" s="21" t="s">
        <v>45</v>
      </c>
      <c r="B31" s="25" t="s">
        <v>37</v>
      </c>
      <c r="C31" s="25" t="s">
        <v>222</v>
      </c>
      <c r="D31" s="21" t="s">
        <v>214</v>
      </c>
      <c r="E31" s="26" t="s">
        <v>223</v>
      </c>
      <c r="F31" s="27" t="s">
        <v>188</v>
      </c>
      <c r="G31" s="28">
        <v>292.5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224</v>
      </c>
    </row>
    <row r="33" spans="1:5" ht="51">
      <c r="A33" s="32" t="s">
        <v>52</v>
      </c>
      <c r="E33" s="33" t="s">
        <v>333</v>
      </c>
    </row>
    <row r="34" spans="1:5" ht="63.75">
      <c r="A34" t="s">
        <v>54</v>
      </c>
      <c r="E34" s="31" t="s">
        <v>226</v>
      </c>
    </row>
    <row r="35" spans="1:16" ht="25.5">
      <c r="A35" s="21" t="s">
        <v>45</v>
      </c>
      <c r="B35" s="25" t="s">
        <v>74</v>
      </c>
      <c r="C35" s="25" t="s">
        <v>227</v>
      </c>
      <c r="D35" s="21" t="s">
        <v>214</v>
      </c>
      <c r="E35" s="26" t="s">
        <v>228</v>
      </c>
      <c r="F35" s="27" t="s">
        <v>188</v>
      </c>
      <c r="G35" s="28">
        <v>517.5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47</v>
      </c>
    </row>
    <row r="37" spans="1:5" ht="38.25">
      <c r="A37" s="32" t="s">
        <v>52</v>
      </c>
      <c r="E37" s="33" t="s">
        <v>334</v>
      </c>
    </row>
    <row r="38" spans="1:5" ht="63.75">
      <c r="A38" t="s">
        <v>54</v>
      </c>
      <c r="E38" s="31" t="s">
        <v>226</v>
      </c>
    </row>
    <row r="39" spans="1:16" ht="25.5">
      <c r="A39" s="21" t="s">
        <v>45</v>
      </c>
      <c r="B39" s="25" t="s">
        <v>81</v>
      </c>
      <c r="C39" s="25" t="s">
        <v>230</v>
      </c>
      <c r="D39" s="21" t="s">
        <v>47</v>
      </c>
      <c r="E39" s="26" t="s">
        <v>231</v>
      </c>
      <c r="F39" s="27" t="s">
        <v>188</v>
      </c>
      <c r="G39" s="28">
        <v>200.04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232</v>
      </c>
    </row>
    <row r="41" spans="1:5" ht="51">
      <c r="A41" s="32" t="s">
        <v>52</v>
      </c>
      <c r="E41" s="33" t="s">
        <v>335</v>
      </c>
    </row>
    <row r="42" spans="1:5" ht="63.75">
      <c r="A42" t="s">
        <v>54</v>
      </c>
      <c r="E42" s="31" t="s">
        <v>226</v>
      </c>
    </row>
    <row r="43" spans="1:16" ht="25.5">
      <c r="A43" s="21" t="s">
        <v>45</v>
      </c>
      <c r="B43" s="25" t="s">
        <v>40</v>
      </c>
      <c r="C43" s="25" t="s">
        <v>230</v>
      </c>
      <c r="D43" s="21" t="s">
        <v>214</v>
      </c>
      <c r="E43" s="26" t="s">
        <v>231</v>
      </c>
      <c r="F43" s="27" t="s">
        <v>188</v>
      </c>
      <c r="G43" s="28">
        <v>90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232</v>
      </c>
    </row>
    <row r="45" spans="1:5" ht="51">
      <c r="A45" s="32" t="s">
        <v>52</v>
      </c>
      <c r="E45" s="33" t="s">
        <v>336</v>
      </c>
    </row>
    <row r="46" spans="1:5" ht="63.75">
      <c r="A46" t="s">
        <v>54</v>
      </c>
      <c r="E46" s="31" t="s">
        <v>226</v>
      </c>
    </row>
    <row r="47" spans="1:16" ht="12.75">
      <c r="A47" s="21" t="s">
        <v>45</v>
      </c>
      <c r="B47" s="25" t="s">
        <v>42</v>
      </c>
      <c r="C47" s="25" t="s">
        <v>337</v>
      </c>
      <c r="D47" s="21" t="s">
        <v>47</v>
      </c>
      <c r="E47" s="26" t="s">
        <v>338</v>
      </c>
      <c r="F47" s="27" t="s">
        <v>188</v>
      </c>
      <c r="G47" s="28">
        <v>170</v>
      </c>
      <c r="H47" s="29">
        <v>0</v>
      </c>
      <c r="I47" s="29">
        <f>ROUND(ROUND(H47,2)*ROUND(G47,3),2)</f>
        <v>0</v>
      </c>
      <c r="O47">
        <f>(I47*21)/100</f>
        <v>0</v>
      </c>
      <c r="P47" t="s">
        <v>23</v>
      </c>
    </row>
    <row r="48" spans="1:5" ht="12.75">
      <c r="A48" s="30" t="s">
        <v>50</v>
      </c>
      <c r="E48" s="31" t="s">
        <v>339</v>
      </c>
    </row>
    <row r="49" spans="1:5" ht="25.5">
      <c r="A49" s="32" t="s">
        <v>52</v>
      </c>
      <c r="E49" s="33" t="s">
        <v>340</v>
      </c>
    </row>
    <row r="50" spans="1:5" ht="38.25">
      <c r="A50" t="s">
        <v>54</v>
      </c>
      <c r="E50" s="31" t="s">
        <v>341</v>
      </c>
    </row>
    <row r="51" spans="1:16" ht="12.75">
      <c r="A51" s="21" t="s">
        <v>45</v>
      </c>
      <c r="B51" s="25" t="s">
        <v>106</v>
      </c>
      <c r="C51" s="25" t="s">
        <v>342</v>
      </c>
      <c r="D51" s="21" t="s">
        <v>47</v>
      </c>
      <c r="E51" s="26" t="s">
        <v>343</v>
      </c>
      <c r="F51" s="27" t="s">
        <v>127</v>
      </c>
      <c r="G51" s="28">
        <v>1700</v>
      </c>
      <c r="H51" s="29">
        <v>0</v>
      </c>
      <c r="I51" s="29">
        <f>ROUND(ROUND(H51,2)*ROUND(G51,3),2)</f>
        <v>0</v>
      </c>
      <c r="O51">
        <f>(I51*21)/100</f>
        <v>0</v>
      </c>
      <c r="P51" t="s">
        <v>23</v>
      </c>
    </row>
    <row r="52" spans="1:5" ht="12.75">
      <c r="A52" s="30" t="s">
        <v>50</v>
      </c>
      <c r="E52" s="31" t="s">
        <v>47</v>
      </c>
    </row>
    <row r="53" spans="1:5" ht="38.25">
      <c r="A53" s="32" t="s">
        <v>52</v>
      </c>
      <c r="E53" s="33" t="s">
        <v>344</v>
      </c>
    </row>
    <row r="54" spans="1:5" ht="25.5">
      <c r="A54" t="s">
        <v>54</v>
      </c>
      <c r="E54" s="31" t="s">
        <v>345</v>
      </c>
    </row>
    <row r="55" spans="1:16" ht="12.75">
      <c r="A55" s="21" t="s">
        <v>45</v>
      </c>
      <c r="B55" s="25" t="s">
        <v>113</v>
      </c>
      <c r="C55" s="25" t="s">
        <v>346</v>
      </c>
      <c r="D55" s="21" t="s">
        <v>347</v>
      </c>
      <c r="E55" s="26" t="s">
        <v>348</v>
      </c>
      <c r="F55" s="27" t="s">
        <v>241</v>
      </c>
      <c r="G55" s="28">
        <v>3400</v>
      </c>
      <c r="H55" s="29">
        <v>0</v>
      </c>
      <c r="I55" s="29">
        <f>ROUND(ROUND(H55,2)*ROUND(G55,3),2)</f>
        <v>0</v>
      </c>
      <c r="O55">
        <f>(I55*21)/100</f>
        <v>0</v>
      </c>
      <c r="P55" t="s">
        <v>23</v>
      </c>
    </row>
    <row r="56" spans="1:5" ht="12.75">
      <c r="A56" s="30" t="s">
        <v>50</v>
      </c>
      <c r="E56" s="31" t="s">
        <v>47</v>
      </c>
    </row>
    <row r="57" spans="1:5" ht="25.5">
      <c r="A57" s="32" t="s">
        <v>52</v>
      </c>
      <c r="E57" s="33" t="s">
        <v>349</v>
      </c>
    </row>
    <row r="58" spans="1:5" ht="25.5">
      <c r="A58" t="s">
        <v>54</v>
      </c>
      <c r="E58" s="31" t="s">
        <v>345</v>
      </c>
    </row>
    <row r="59" spans="1:16" ht="12.75">
      <c r="A59" s="21" t="s">
        <v>45</v>
      </c>
      <c r="B59" s="25" t="s">
        <v>116</v>
      </c>
      <c r="C59" s="25" t="s">
        <v>350</v>
      </c>
      <c r="D59" s="21" t="s">
        <v>347</v>
      </c>
      <c r="E59" s="26" t="s">
        <v>351</v>
      </c>
      <c r="F59" s="27" t="s">
        <v>241</v>
      </c>
      <c r="G59" s="28">
        <v>9</v>
      </c>
      <c r="H59" s="29">
        <v>0</v>
      </c>
      <c r="I59" s="29">
        <f>ROUND(ROUND(H59,2)*ROUND(G59,3),2)</f>
        <v>0</v>
      </c>
      <c r="O59">
        <f>(I59*21)/100</f>
        <v>0</v>
      </c>
      <c r="P59" t="s">
        <v>23</v>
      </c>
    </row>
    <row r="60" spans="1:5" ht="12.75">
      <c r="A60" s="30" t="s">
        <v>50</v>
      </c>
      <c r="E60" s="31" t="s">
        <v>47</v>
      </c>
    </row>
    <row r="61" spans="1:5" ht="38.25">
      <c r="A61" s="32" t="s">
        <v>52</v>
      </c>
      <c r="E61" s="33" t="s">
        <v>352</v>
      </c>
    </row>
    <row r="62" spans="1:5" ht="25.5">
      <c r="A62" t="s">
        <v>54</v>
      </c>
      <c r="E62" s="31" t="s">
        <v>345</v>
      </c>
    </row>
    <row r="63" spans="1:16" ht="12.75">
      <c r="A63" s="21" t="s">
        <v>45</v>
      </c>
      <c r="B63" s="25" t="s">
        <v>120</v>
      </c>
      <c r="C63" s="25" t="s">
        <v>234</v>
      </c>
      <c r="D63" s="21" t="s">
        <v>47</v>
      </c>
      <c r="E63" s="26" t="s">
        <v>235</v>
      </c>
      <c r="F63" s="27" t="s">
        <v>188</v>
      </c>
      <c r="G63" s="28">
        <v>200.04</v>
      </c>
      <c r="H63" s="29">
        <v>0</v>
      </c>
      <c r="I63" s="29">
        <f>ROUND(ROUND(H63,2)*ROUND(G63,3),2)</f>
        <v>0</v>
      </c>
      <c r="O63">
        <f>(I63*21)/100</f>
        <v>0</v>
      </c>
      <c r="P63" t="s">
        <v>23</v>
      </c>
    </row>
    <row r="64" spans="1:5" ht="12.75">
      <c r="A64" s="30" t="s">
        <v>50</v>
      </c>
      <c r="E64" s="31" t="s">
        <v>47</v>
      </c>
    </row>
    <row r="65" spans="1:5" ht="76.5">
      <c r="A65" s="32" t="s">
        <v>52</v>
      </c>
      <c r="E65" s="33" t="s">
        <v>353</v>
      </c>
    </row>
    <row r="66" spans="1:5" ht="191.25">
      <c r="A66" t="s">
        <v>54</v>
      </c>
      <c r="E66" s="31" t="s">
        <v>237</v>
      </c>
    </row>
    <row r="67" spans="1:16" ht="12.75">
      <c r="A67" s="21" t="s">
        <v>45</v>
      </c>
      <c r="B67" s="25" t="s">
        <v>121</v>
      </c>
      <c r="C67" s="25" t="s">
        <v>234</v>
      </c>
      <c r="D67" s="21" t="s">
        <v>214</v>
      </c>
      <c r="E67" s="26" t="s">
        <v>235</v>
      </c>
      <c r="F67" s="27" t="s">
        <v>188</v>
      </c>
      <c r="G67" s="28">
        <v>900</v>
      </c>
      <c r="H67" s="29">
        <v>0</v>
      </c>
      <c r="I67" s="29">
        <f>ROUND(ROUND(H67,2)*ROUND(G67,3),2)</f>
        <v>0</v>
      </c>
      <c r="O67">
        <f>(I67*21)/100</f>
        <v>0</v>
      </c>
      <c r="P67" t="s">
        <v>23</v>
      </c>
    </row>
    <row r="68" spans="1:5" ht="12.75">
      <c r="A68" s="30" t="s">
        <v>50</v>
      </c>
      <c r="E68" s="31" t="s">
        <v>47</v>
      </c>
    </row>
    <row r="69" spans="1:5" ht="76.5">
      <c r="A69" s="32" t="s">
        <v>52</v>
      </c>
      <c r="E69" s="33" t="s">
        <v>354</v>
      </c>
    </row>
    <row r="70" spans="1:5" ht="191.25">
      <c r="A70" t="s">
        <v>54</v>
      </c>
      <c r="E70" s="31" t="s">
        <v>237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0+O10+O15+O36+O97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355</v>
      </c>
      <c r="I3" s="34">
        <f>0+I10+I15+I36+I97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321</v>
      </c>
      <c r="D4" s="38"/>
      <c r="E4" s="11" t="s">
        <v>322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1" t="s">
        <v>355</v>
      </c>
      <c r="D5" s="38"/>
      <c r="E5" s="11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2" t="s">
        <v>355</v>
      </c>
      <c r="D6" s="43"/>
      <c r="E6" s="14" t="s">
        <v>277</v>
      </c>
      <c r="F6" s="5"/>
      <c r="G6" s="5"/>
      <c r="H6" s="5"/>
      <c r="I6" s="5"/>
    </row>
    <row r="7" spans="1:9" ht="12.75" customHeight="1">
      <c r="A7" s="44" t="s">
        <v>26</v>
      </c>
      <c r="B7" s="44" t="s">
        <v>28</v>
      </c>
      <c r="C7" s="44" t="s">
        <v>30</v>
      </c>
      <c r="D7" s="44" t="s">
        <v>31</v>
      </c>
      <c r="E7" s="44" t="s">
        <v>32</v>
      </c>
      <c r="F7" s="44" t="s">
        <v>34</v>
      </c>
      <c r="G7" s="44" t="s">
        <v>36</v>
      </c>
      <c r="H7" s="44" t="s">
        <v>38</v>
      </c>
      <c r="I7" s="44"/>
    </row>
    <row r="8" spans="1:9" ht="12.75" customHeight="1">
      <c r="A8" s="44"/>
      <c r="B8" s="44"/>
      <c r="C8" s="44"/>
      <c r="D8" s="44"/>
      <c r="E8" s="44"/>
      <c r="F8" s="44"/>
      <c r="G8" s="44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27</v>
      </c>
      <c r="D10" s="15"/>
      <c r="E10" s="23" t="s">
        <v>44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180</v>
      </c>
      <c r="D11" s="21" t="s">
        <v>47</v>
      </c>
      <c r="E11" s="26" t="s">
        <v>181</v>
      </c>
      <c r="F11" s="27" t="s">
        <v>182</v>
      </c>
      <c r="G11" s="28">
        <v>146.25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278</v>
      </c>
    </row>
    <row r="13" spans="1:5" ht="38.25">
      <c r="A13" s="32" t="s">
        <v>52</v>
      </c>
      <c r="E13" s="33" t="s">
        <v>356</v>
      </c>
    </row>
    <row r="14" spans="1:5" ht="25.5">
      <c r="A14" t="s">
        <v>54</v>
      </c>
      <c r="E14" s="31" t="s">
        <v>185</v>
      </c>
    </row>
    <row r="15" spans="1:18" ht="12.75" customHeight="1">
      <c r="A15" s="5" t="s">
        <v>43</v>
      </c>
      <c r="B15" s="5"/>
      <c r="C15" s="35" t="s">
        <v>29</v>
      </c>
      <c r="D15" s="5"/>
      <c r="E15" s="23" t="s">
        <v>124</v>
      </c>
      <c r="F15" s="5"/>
      <c r="G15" s="5"/>
      <c r="H15" s="5"/>
      <c r="I15" s="36">
        <f>0+Q15</f>
        <v>0</v>
      </c>
      <c r="O15">
        <f>0+R15</f>
        <v>0</v>
      </c>
      <c r="Q15">
        <f>0+I16+I20+I24+I28+I32</f>
        <v>0</v>
      </c>
      <c r="R15">
        <f>0+O16+O20+O24+O28+O32</f>
        <v>0</v>
      </c>
    </row>
    <row r="16" spans="1:16" ht="12.75">
      <c r="A16" s="21" t="s">
        <v>45</v>
      </c>
      <c r="B16" s="25" t="s">
        <v>23</v>
      </c>
      <c r="C16" s="25" t="s">
        <v>357</v>
      </c>
      <c r="D16" s="21" t="s">
        <v>47</v>
      </c>
      <c r="E16" s="26" t="s">
        <v>358</v>
      </c>
      <c r="F16" s="27" t="s">
        <v>241</v>
      </c>
      <c r="G16" s="28">
        <v>34.903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63.75">
      <c r="A17" s="30" t="s">
        <v>50</v>
      </c>
      <c r="E17" s="31" t="s">
        <v>359</v>
      </c>
    </row>
    <row r="18" spans="1:5" ht="76.5">
      <c r="A18" s="32" t="s">
        <v>52</v>
      </c>
      <c r="E18" s="33" t="s">
        <v>360</v>
      </c>
    </row>
    <row r="19" spans="1:5" ht="25.5">
      <c r="A19" t="s">
        <v>54</v>
      </c>
      <c r="E19" s="31" t="s">
        <v>361</v>
      </c>
    </row>
    <row r="20" spans="1:16" ht="25.5">
      <c r="A20" s="21" t="s">
        <v>45</v>
      </c>
      <c r="B20" s="25" t="s">
        <v>22</v>
      </c>
      <c r="C20" s="25" t="s">
        <v>186</v>
      </c>
      <c r="D20" s="21" t="s">
        <v>47</v>
      </c>
      <c r="E20" s="26" t="s">
        <v>187</v>
      </c>
      <c r="F20" s="27" t="s">
        <v>188</v>
      </c>
      <c r="G20" s="28">
        <v>81.25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47</v>
      </c>
    </row>
    <row r="22" spans="1:5" ht="38.25">
      <c r="A22" s="32" t="s">
        <v>52</v>
      </c>
      <c r="E22" s="33" t="s">
        <v>362</v>
      </c>
    </row>
    <row r="23" spans="1:5" ht="369.75">
      <c r="A23" t="s">
        <v>54</v>
      </c>
      <c r="E23" s="31" t="s">
        <v>190</v>
      </c>
    </row>
    <row r="24" spans="1:16" ht="12.75">
      <c r="A24" s="21" t="s">
        <v>45</v>
      </c>
      <c r="B24" s="25" t="s">
        <v>33</v>
      </c>
      <c r="C24" s="25" t="s">
        <v>234</v>
      </c>
      <c r="D24" s="21" t="s">
        <v>47</v>
      </c>
      <c r="E24" s="26" t="s">
        <v>235</v>
      </c>
      <c r="F24" s="27" t="s">
        <v>188</v>
      </c>
      <c r="G24" s="28">
        <v>81.25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38.25">
      <c r="A26" s="32" t="s">
        <v>52</v>
      </c>
      <c r="E26" s="33" t="s">
        <v>363</v>
      </c>
    </row>
    <row r="27" spans="1:5" ht="191.25">
      <c r="A27" t="s">
        <v>54</v>
      </c>
      <c r="E27" s="31" t="s">
        <v>237</v>
      </c>
    </row>
    <row r="28" spans="1:16" ht="12.75">
      <c r="A28" s="21" t="s">
        <v>45</v>
      </c>
      <c r="B28" s="25" t="s">
        <v>35</v>
      </c>
      <c r="C28" s="25" t="s">
        <v>285</v>
      </c>
      <c r="D28" s="21" t="s">
        <v>214</v>
      </c>
      <c r="E28" s="26" t="s">
        <v>286</v>
      </c>
      <c r="F28" s="27" t="s">
        <v>127</v>
      </c>
      <c r="G28" s="28">
        <v>3870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47</v>
      </c>
    </row>
    <row r="30" spans="1:5" ht="89.25">
      <c r="A30" s="32" t="s">
        <v>52</v>
      </c>
      <c r="E30" s="33" t="s">
        <v>364</v>
      </c>
    </row>
    <row r="31" spans="1:5" ht="25.5">
      <c r="A31" t="s">
        <v>54</v>
      </c>
      <c r="E31" s="31" t="s">
        <v>287</v>
      </c>
    </row>
    <row r="32" spans="1:16" ht="12.75">
      <c r="A32" s="21" t="s">
        <v>45</v>
      </c>
      <c r="B32" s="25" t="s">
        <v>37</v>
      </c>
      <c r="C32" s="25" t="s">
        <v>365</v>
      </c>
      <c r="D32" s="21" t="s">
        <v>47</v>
      </c>
      <c r="E32" s="26" t="s">
        <v>366</v>
      </c>
      <c r="F32" s="27" t="s">
        <v>127</v>
      </c>
      <c r="G32" s="28">
        <v>1700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23</v>
      </c>
    </row>
    <row r="33" spans="1:5" ht="12.75">
      <c r="A33" s="30" t="s">
        <v>50</v>
      </c>
      <c r="E33" s="31" t="s">
        <v>367</v>
      </c>
    </row>
    <row r="34" spans="1:5" ht="38.25">
      <c r="A34" s="32" t="s">
        <v>52</v>
      </c>
      <c r="E34" s="33" t="s">
        <v>368</v>
      </c>
    </row>
    <row r="35" spans="1:5" ht="12.75">
      <c r="A35" t="s">
        <v>54</v>
      </c>
      <c r="E35" s="31" t="s">
        <v>369</v>
      </c>
    </row>
    <row r="36" spans="1:18" ht="12.75" customHeight="1">
      <c r="A36" s="5" t="s">
        <v>43</v>
      </c>
      <c r="B36" s="5"/>
      <c r="C36" s="35" t="s">
        <v>35</v>
      </c>
      <c r="D36" s="5"/>
      <c r="E36" s="23" t="s">
        <v>254</v>
      </c>
      <c r="F36" s="5"/>
      <c r="G36" s="5"/>
      <c r="H36" s="5"/>
      <c r="I36" s="36">
        <f>0+Q36</f>
        <v>0</v>
      </c>
      <c r="O36">
        <f>0+R36</f>
        <v>0</v>
      </c>
      <c r="Q36">
        <f>0+I37+I41+I45+I49+I53+I57+I61+I65+I69+I73+I77+I81+I85+I89+I93</f>
        <v>0</v>
      </c>
      <c r="R36">
        <f>0+O37+O41+O45+O49+O53+O57+O61+O65+O69+O73+O77+O81+O85+O89+O93</f>
        <v>0</v>
      </c>
    </row>
    <row r="37" spans="1:16" ht="12.75">
      <c r="A37" s="21" t="s">
        <v>45</v>
      </c>
      <c r="B37" s="25" t="s">
        <v>74</v>
      </c>
      <c r="C37" s="25" t="s">
        <v>288</v>
      </c>
      <c r="D37" s="21" t="s">
        <v>289</v>
      </c>
      <c r="E37" s="26" t="s">
        <v>290</v>
      </c>
      <c r="F37" s="27" t="s">
        <v>127</v>
      </c>
      <c r="G37" s="28">
        <v>5595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291</v>
      </c>
    </row>
    <row r="39" spans="1:5" ht="127.5">
      <c r="A39" s="32" t="s">
        <v>52</v>
      </c>
      <c r="E39" s="33" t="s">
        <v>370</v>
      </c>
    </row>
    <row r="40" spans="1:5" ht="51">
      <c r="A40" t="s">
        <v>54</v>
      </c>
      <c r="E40" s="31" t="s">
        <v>259</v>
      </c>
    </row>
    <row r="41" spans="1:16" ht="12.75">
      <c r="A41" s="21" t="s">
        <v>45</v>
      </c>
      <c r="B41" s="25" t="s">
        <v>81</v>
      </c>
      <c r="C41" s="25" t="s">
        <v>288</v>
      </c>
      <c r="D41" s="21" t="s">
        <v>214</v>
      </c>
      <c r="E41" s="26" t="s">
        <v>290</v>
      </c>
      <c r="F41" s="27" t="s">
        <v>127</v>
      </c>
      <c r="G41" s="28">
        <v>5595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293</v>
      </c>
    </row>
    <row r="43" spans="1:5" ht="127.5">
      <c r="A43" s="32" t="s">
        <v>52</v>
      </c>
      <c r="E43" s="33" t="s">
        <v>370</v>
      </c>
    </row>
    <row r="44" spans="1:5" ht="51">
      <c r="A44" t="s">
        <v>54</v>
      </c>
      <c r="E44" s="31" t="s">
        <v>259</v>
      </c>
    </row>
    <row r="45" spans="1:16" ht="12.75">
      <c r="A45" s="21" t="s">
        <v>45</v>
      </c>
      <c r="B45" s="25" t="s">
        <v>40</v>
      </c>
      <c r="C45" s="25" t="s">
        <v>371</v>
      </c>
      <c r="D45" s="21" t="s">
        <v>372</v>
      </c>
      <c r="E45" s="26" t="s">
        <v>373</v>
      </c>
      <c r="F45" s="27" t="s">
        <v>127</v>
      </c>
      <c r="G45" s="28">
        <v>40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12.75">
      <c r="A46" s="30" t="s">
        <v>50</v>
      </c>
      <c r="E46" s="31" t="s">
        <v>374</v>
      </c>
    </row>
    <row r="47" spans="1:5" ht="89.25">
      <c r="A47" s="32" t="s">
        <v>52</v>
      </c>
      <c r="E47" s="33" t="s">
        <v>375</v>
      </c>
    </row>
    <row r="48" spans="1:5" ht="51">
      <c r="A48" t="s">
        <v>54</v>
      </c>
      <c r="E48" s="31" t="s">
        <v>259</v>
      </c>
    </row>
    <row r="49" spans="1:16" ht="12.75">
      <c r="A49" s="21" t="s">
        <v>45</v>
      </c>
      <c r="B49" s="25" t="s">
        <v>42</v>
      </c>
      <c r="C49" s="25" t="s">
        <v>376</v>
      </c>
      <c r="D49" s="21" t="s">
        <v>372</v>
      </c>
      <c r="E49" s="26" t="s">
        <v>377</v>
      </c>
      <c r="F49" s="27" t="s">
        <v>127</v>
      </c>
      <c r="G49" s="28">
        <v>40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12.75">
      <c r="A50" s="30" t="s">
        <v>50</v>
      </c>
      <c r="E50" s="31" t="s">
        <v>374</v>
      </c>
    </row>
    <row r="51" spans="1:5" ht="89.25">
      <c r="A51" s="32" t="s">
        <v>52</v>
      </c>
      <c r="E51" s="33" t="s">
        <v>375</v>
      </c>
    </row>
    <row r="52" spans="1:5" ht="102">
      <c r="A52" t="s">
        <v>54</v>
      </c>
      <c r="E52" s="31" t="s">
        <v>378</v>
      </c>
    </row>
    <row r="53" spans="1:16" ht="12.75">
      <c r="A53" s="21" t="s">
        <v>45</v>
      </c>
      <c r="B53" s="25" t="s">
        <v>106</v>
      </c>
      <c r="C53" s="25" t="s">
        <v>379</v>
      </c>
      <c r="D53" s="21" t="s">
        <v>47</v>
      </c>
      <c r="E53" s="26" t="s">
        <v>380</v>
      </c>
      <c r="F53" s="27" t="s">
        <v>127</v>
      </c>
      <c r="G53" s="28">
        <v>1700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12.75">
      <c r="A54" s="30" t="s">
        <v>50</v>
      </c>
      <c r="E54" s="31" t="s">
        <v>47</v>
      </c>
    </row>
    <row r="55" spans="1:5" ht="38.25">
      <c r="A55" s="32" t="s">
        <v>52</v>
      </c>
      <c r="E55" s="33" t="s">
        <v>381</v>
      </c>
    </row>
    <row r="56" spans="1:5" ht="102">
      <c r="A56" t="s">
        <v>54</v>
      </c>
      <c r="E56" s="31" t="s">
        <v>378</v>
      </c>
    </row>
    <row r="57" spans="1:16" ht="12.75">
      <c r="A57" s="21" t="s">
        <v>45</v>
      </c>
      <c r="B57" s="25" t="s">
        <v>113</v>
      </c>
      <c r="C57" s="25" t="s">
        <v>294</v>
      </c>
      <c r="D57" s="21" t="s">
        <v>214</v>
      </c>
      <c r="E57" s="26" t="s">
        <v>295</v>
      </c>
      <c r="F57" s="27" t="s">
        <v>127</v>
      </c>
      <c r="G57" s="28">
        <v>2895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51">
      <c r="A58" s="30" t="s">
        <v>50</v>
      </c>
      <c r="E58" s="31" t="s">
        <v>296</v>
      </c>
    </row>
    <row r="59" spans="1:5" ht="12.75">
      <c r="A59" s="32" t="s">
        <v>52</v>
      </c>
      <c r="E59" s="33" t="s">
        <v>297</v>
      </c>
    </row>
    <row r="60" spans="1:5" ht="51">
      <c r="A60" t="s">
        <v>54</v>
      </c>
      <c r="E60" s="31" t="s">
        <v>298</v>
      </c>
    </row>
    <row r="61" spans="1:16" ht="12.75">
      <c r="A61" s="21" t="s">
        <v>45</v>
      </c>
      <c r="B61" s="25" t="s">
        <v>116</v>
      </c>
      <c r="C61" s="25" t="s">
        <v>382</v>
      </c>
      <c r="D61" s="21" t="s">
        <v>47</v>
      </c>
      <c r="E61" s="26" t="s">
        <v>383</v>
      </c>
      <c r="F61" s="27" t="s">
        <v>127</v>
      </c>
      <c r="G61" s="28">
        <v>1308.879</v>
      </c>
      <c r="H61" s="29">
        <v>0</v>
      </c>
      <c r="I61" s="29">
        <f>ROUND(ROUND(H61,2)*ROUND(G61,3),2)</f>
        <v>0</v>
      </c>
      <c r="O61">
        <f>(I61*21)/100</f>
        <v>0</v>
      </c>
      <c r="P61" t="s">
        <v>23</v>
      </c>
    </row>
    <row r="62" spans="1:5" ht="51">
      <c r="A62" s="30" t="s">
        <v>50</v>
      </c>
      <c r="E62" s="31" t="s">
        <v>384</v>
      </c>
    </row>
    <row r="63" spans="1:5" ht="76.5">
      <c r="A63" s="32" t="s">
        <v>52</v>
      </c>
      <c r="E63" s="33" t="s">
        <v>385</v>
      </c>
    </row>
    <row r="64" spans="1:5" ht="51">
      <c r="A64" t="s">
        <v>54</v>
      </c>
      <c r="E64" s="31" t="s">
        <v>298</v>
      </c>
    </row>
    <row r="65" spans="1:16" ht="12.75">
      <c r="A65" s="21" t="s">
        <v>45</v>
      </c>
      <c r="B65" s="25" t="s">
        <v>120</v>
      </c>
      <c r="C65" s="25" t="s">
        <v>299</v>
      </c>
      <c r="D65" s="21" t="s">
        <v>47</v>
      </c>
      <c r="E65" s="26" t="s">
        <v>300</v>
      </c>
      <c r="F65" s="27" t="s">
        <v>127</v>
      </c>
      <c r="G65" s="28">
        <v>10002</v>
      </c>
      <c r="H65" s="29">
        <v>0</v>
      </c>
      <c r="I65" s="29">
        <f>ROUND(ROUND(H65,2)*ROUND(G65,3),2)</f>
        <v>0</v>
      </c>
      <c r="O65">
        <f>(I65*21)/100</f>
        <v>0</v>
      </c>
      <c r="P65" t="s">
        <v>23</v>
      </c>
    </row>
    <row r="66" spans="1:5" ht="51">
      <c r="A66" s="30" t="s">
        <v>50</v>
      </c>
      <c r="E66" s="31" t="s">
        <v>301</v>
      </c>
    </row>
    <row r="67" spans="1:5" ht="12.75">
      <c r="A67" s="32" t="s">
        <v>52</v>
      </c>
      <c r="E67" s="33" t="s">
        <v>297</v>
      </c>
    </row>
    <row r="68" spans="1:5" ht="51">
      <c r="A68" t="s">
        <v>54</v>
      </c>
      <c r="E68" s="31" t="s">
        <v>298</v>
      </c>
    </row>
    <row r="69" spans="1:16" ht="12.75">
      <c r="A69" s="21" t="s">
        <v>45</v>
      </c>
      <c r="B69" s="25" t="s">
        <v>121</v>
      </c>
      <c r="C69" s="25" t="s">
        <v>302</v>
      </c>
      <c r="D69" s="21" t="s">
        <v>47</v>
      </c>
      <c r="E69" s="26" t="s">
        <v>303</v>
      </c>
      <c r="F69" s="27" t="s">
        <v>127</v>
      </c>
      <c r="G69" s="28">
        <v>10240</v>
      </c>
      <c r="H69" s="29">
        <v>0</v>
      </c>
      <c r="I69" s="29">
        <f>ROUND(ROUND(H69,2)*ROUND(G69,3),2)</f>
        <v>0</v>
      </c>
      <c r="O69">
        <f>(I69*21)/100</f>
        <v>0</v>
      </c>
      <c r="P69" t="s">
        <v>23</v>
      </c>
    </row>
    <row r="70" spans="1:5" ht="51">
      <c r="A70" s="30" t="s">
        <v>50</v>
      </c>
      <c r="E70" s="31" t="s">
        <v>304</v>
      </c>
    </row>
    <row r="71" spans="1:5" ht="12.75">
      <c r="A71" s="32" t="s">
        <v>52</v>
      </c>
      <c r="E71" s="33" t="s">
        <v>297</v>
      </c>
    </row>
    <row r="72" spans="1:5" ht="51">
      <c r="A72" t="s">
        <v>54</v>
      </c>
      <c r="E72" s="31" t="s">
        <v>298</v>
      </c>
    </row>
    <row r="73" spans="1:16" ht="12.75">
      <c r="A73" s="21" t="s">
        <v>45</v>
      </c>
      <c r="B73" s="25" t="s">
        <v>386</v>
      </c>
      <c r="C73" s="25" t="s">
        <v>387</v>
      </c>
      <c r="D73" s="21" t="s">
        <v>47</v>
      </c>
      <c r="E73" s="26" t="s">
        <v>388</v>
      </c>
      <c r="F73" s="27" t="s">
        <v>188</v>
      </c>
      <c r="G73" s="28">
        <v>171.2</v>
      </c>
      <c r="H73" s="29">
        <v>0</v>
      </c>
      <c r="I73" s="29">
        <f>ROUND(ROUND(H73,2)*ROUND(G73,3),2)</f>
        <v>0</v>
      </c>
      <c r="O73">
        <f>(I73*21)/100</f>
        <v>0</v>
      </c>
      <c r="P73" t="s">
        <v>23</v>
      </c>
    </row>
    <row r="74" spans="1:5" ht="12.75">
      <c r="A74" s="30" t="s">
        <v>50</v>
      </c>
      <c r="E74" s="31" t="s">
        <v>389</v>
      </c>
    </row>
    <row r="75" spans="1:5" ht="25.5">
      <c r="A75" s="32" t="s">
        <v>52</v>
      </c>
      <c r="E75" s="33" t="s">
        <v>390</v>
      </c>
    </row>
    <row r="76" spans="1:5" ht="140.25">
      <c r="A76" t="s">
        <v>54</v>
      </c>
      <c r="E76" s="31" t="s">
        <v>391</v>
      </c>
    </row>
    <row r="77" spans="1:16" ht="12.75">
      <c r="A77" s="21" t="s">
        <v>45</v>
      </c>
      <c r="B77" s="25" t="s">
        <v>392</v>
      </c>
      <c r="C77" s="25" t="s">
        <v>393</v>
      </c>
      <c r="D77" s="21" t="s">
        <v>47</v>
      </c>
      <c r="E77" s="26" t="s">
        <v>394</v>
      </c>
      <c r="F77" s="27" t="s">
        <v>127</v>
      </c>
      <c r="G77" s="28">
        <v>1308.879</v>
      </c>
      <c r="H77" s="29">
        <v>0</v>
      </c>
      <c r="I77" s="29">
        <f>ROUND(ROUND(H77,2)*ROUND(G77,3),2)</f>
        <v>0</v>
      </c>
      <c r="O77">
        <f>(I77*21)/100</f>
        <v>0</v>
      </c>
      <c r="P77" t="s">
        <v>23</v>
      </c>
    </row>
    <row r="78" spans="1:5" ht="25.5">
      <c r="A78" s="30" t="s">
        <v>50</v>
      </c>
      <c r="E78" s="31" t="s">
        <v>395</v>
      </c>
    </row>
    <row r="79" spans="1:5" ht="76.5">
      <c r="A79" s="32" t="s">
        <v>52</v>
      </c>
      <c r="E79" s="33" t="s">
        <v>385</v>
      </c>
    </row>
    <row r="80" spans="1:5" ht="51">
      <c r="A80" t="s">
        <v>54</v>
      </c>
      <c r="E80" s="31" t="s">
        <v>396</v>
      </c>
    </row>
    <row r="81" spans="1:16" ht="12.75">
      <c r="A81" s="21" t="s">
        <v>45</v>
      </c>
      <c r="B81" s="25" t="s">
        <v>397</v>
      </c>
      <c r="C81" s="25" t="s">
        <v>305</v>
      </c>
      <c r="D81" s="21" t="s">
        <v>47</v>
      </c>
      <c r="E81" s="26" t="s">
        <v>306</v>
      </c>
      <c r="F81" s="27" t="s">
        <v>127</v>
      </c>
      <c r="G81" s="28">
        <v>10002</v>
      </c>
      <c r="H81" s="29">
        <v>0</v>
      </c>
      <c r="I81" s="29">
        <f>ROUND(ROUND(H81,2)*ROUND(G81,3),2)</f>
        <v>0</v>
      </c>
      <c r="O81">
        <f>(I81*21)/100</f>
        <v>0</v>
      </c>
      <c r="P81" t="s">
        <v>23</v>
      </c>
    </row>
    <row r="82" spans="1:5" ht="12.75">
      <c r="A82" s="30" t="s">
        <v>50</v>
      </c>
      <c r="E82" s="31" t="s">
        <v>307</v>
      </c>
    </row>
    <row r="83" spans="1:5" ht="51">
      <c r="A83" s="32" t="s">
        <v>52</v>
      </c>
      <c r="E83" s="33" t="s">
        <v>398</v>
      </c>
    </row>
    <row r="84" spans="1:5" ht="140.25">
      <c r="A84" t="s">
        <v>54</v>
      </c>
      <c r="E84" s="31" t="s">
        <v>309</v>
      </c>
    </row>
    <row r="85" spans="1:16" ht="12.75">
      <c r="A85" s="21" t="s">
        <v>45</v>
      </c>
      <c r="B85" s="25" t="s">
        <v>399</v>
      </c>
      <c r="C85" s="25" t="s">
        <v>310</v>
      </c>
      <c r="D85" s="21" t="s">
        <v>47</v>
      </c>
      <c r="E85" s="26" t="s">
        <v>311</v>
      </c>
      <c r="F85" s="27" t="s">
        <v>127</v>
      </c>
      <c r="G85" s="28">
        <v>10240</v>
      </c>
      <c r="H85" s="29">
        <v>0</v>
      </c>
      <c r="I85" s="29">
        <f>ROUND(ROUND(H85,2)*ROUND(G85,3),2)</f>
        <v>0</v>
      </c>
      <c r="O85">
        <f>(I85*21)/100</f>
        <v>0</v>
      </c>
      <c r="P85" t="s">
        <v>23</v>
      </c>
    </row>
    <row r="86" spans="1:5" ht="12.75">
      <c r="A86" s="30" t="s">
        <v>50</v>
      </c>
      <c r="E86" s="31" t="s">
        <v>47</v>
      </c>
    </row>
    <row r="87" spans="1:5" ht="63.75">
      <c r="A87" s="32" t="s">
        <v>52</v>
      </c>
      <c r="E87" s="33" t="s">
        <v>400</v>
      </c>
    </row>
    <row r="88" spans="1:5" ht="140.25">
      <c r="A88" t="s">
        <v>54</v>
      </c>
      <c r="E88" s="31" t="s">
        <v>309</v>
      </c>
    </row>
    <row r="89" spans="1:16" ht="12.75">
      <c r="A89" s="21" t="s">
        <v>45</v>
      </c>
      <c r="B89" s="25" t="s">
        <v>401</v>
      </c>
      <c r="C89" s="25" t="s">
        <v>313</v>
      </c>
      <c r="D89" s="21" t="s">
        <v>214</v>
      </c>
      <c r="E89" s="26" t="s">
        <v>314</v>
      </c>
      <c r="F89" s="27" t="s">
        <v>127</v>
      </c>
      <c r="G89" s="28">
        <v>2895</v>
      </c>
      <c r="H89" s="29">
        <v>0</v>
      </c>
      <c r="I89" s="29">
        <f>ROUND(ROUND(H89,2)*ROUND(G89,3),2)</f>
        <v>0</v>
      </c>
      <c r="O89">
        <f>(I89*21)/100</f>
        <v>0</v>
      </c>
      <c r="P89" t="s">
        <v>23</v>
      </c>
    </row>
    <row r="90" spans="1:5" ht="12.75">
      <c r="A90" s="30" t="s">
        <v>50</v>
      </c>
      <c r="E90" s="31" t="s">
        <v>315</v>
      </c>
    </row>
    <row r="91" spans="1:5" ht="114.75">
      <c r="A91" s="32" t="s">
        <v>52</v>
      </c>
      <c r="E91" s="33" t="s">
        <v>402</v>
      </c>
    </row>
    <row r="92" spans="1:5" ht="140.25">
      <c r="A92" t="s">
        <v>54</v>
      </c>
      <c r="E92" s="31" t="s">
        <v>309</v>
      </c>
    </row>
    <row r="93" spans="1:16" ht="12.75">
      <c r="A93" s="21" t="s">
        <v>45</v>
      </c>
      <c r="B93" s="25" t="s">
        <v>403</v>
      </c>
      <c r="C93" s="25" t="s">
        <v>404</v>
      </c>
      <c r="D93" s="21" t="s">
        <v>47</v>
      </c>
      <c r="E93" s="26" t="s">
        <v>405</v>
      </c>
      <c r="F93" s="27" t="s">
        <v>241</v>
      </c>
      <c r="G93" s="28">
        <v>34.903</v>
      </c>
      <c r="H93" s="29">
        <v>0</v>
      </c>
      <c r="I93" s="29">
        <f>ROUND(ROUND(H93,2)*ROUND(G93,3),2)</f>
        <v>0</v>
      </c>
      <c r="O93">
        <f>(I93*21)/100</f>
        <v>0</v>
      </c>
      <c r="P93" t="s">
        <v>23</v>
      </c>
    </row>
    <row r="94" spans="1:5" ht="89.25">
      <c r="A94" s="30" t="s">
        <v>50</v>
      </c>
      <c r="E94" s="31" t="s">
        <v>406</v>
      </c>
    </row>
    <row r="95" spans="1:5" ht="76.5">
      <c r="A95" s="32" t="s">
        <v>52</v>
      </c>
      <c r="E95" s="33" t="s">
        <v>360</v>
      </c>
    </row>
    <row r="96" spans="1:5" ht="51">
      <c r="A96" t="s">
        <v>54</v>
      </c>
      <c r="E96" s="31" t="s">
        <v>264</v>
      </c>
    </row>
    <row r="97" spans="1:18" ht="12.75" customHeight="1">
      <c r="A97" s="5" t="s">
        <v>43</v>
      </c>
      <c r="B97" s="5"/>
      <c r="C97" s="35" t="s">
        <v>40</v>
      </c>
      <c r="D97" s="5"/>
      <c r="E97" s="23" t="s">
        <v>238</v>
      </c>
      <c r="F97" s="5"/>
      <c r="G97" s="5"/>
      <c r="H97" s="5"/>
      <c r="I97" s="36">
        <f>0+Q97</f>
        <v>0</v>
      </c>
      <c r="O97">
        <f>0+R97</f>
        <v>0</v>
      </c>
      <c r="Q97">
        <f>0+I98</f>
        <v>0</v>
      </c>
      <c r="R97">
        <f>0+O98</f>
        <v>0</v>
      </c>
    </row>
    <row r="98" spans="1:16" ht="12.75">
      <c r="A98" s="21" t="s">
        <v>45</v>
      </c>
      <c r="B98" s="25" t="s">
        <v>407</v>
      </c>
      <c r="C98" s="25" t="s">
        <v>408</v>
      </c>
      <c r="D98" s="21" t="s">
        <v>47</v>
      </c>
      <c r="E98" s="26" t="s">
        <v>409</v>
      </c>
      <c r="F98" s="27" t="s">
        <v>241</v>
      </c>
      <c r="G98" s="28">
        <v>31</v>
      </c>
      <c r="H98" s="29">
        <v>0</v>
      </c>
      <c r="I98" s="29">
        <f>ROUND(ROUND(H98,2)*ROUND(G98,3),2)</f>
        <v>0</v>
      </c>
      <c r="O98">
        <f>(I98*21)/100</f>
        <v>0</v>
      </c>
      <c r="P98" t="s">
        <v>23</v>
      </c>
    </row>
    <row r="99" spans="1:5" ht="12.75">
      <c r="A99" s="30" t="s">
        <v>50</v>
      </c>
      <c r="E99" s="31" t="s">
        <v>410</v>
      </c>
    </row>
    <row r="100" spans="1:5" ht="25.5">
      <c r="A100" s="32" t="s">
        <v>52</v>
      </c>
      <c r="E100" s="33" t="s">
        <v>411</v>
      </c>
    </row>
    <row r="101" spans="1:5" ht="38.25">
      <c r="A101" t="s">
        <v>54</v>
      </c>
      <c r="E101" s="31" t="s">
        <v>412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413</v>
      </c>
      <c r="I3" s="34">
        <f>0+I9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321</v>
      </c>
      <c r="D4" s="38"/>
      <c r="E4" s="11" t="s">
        <v>322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413</v>
      </c>
      <c r="D5" s="43"/>
      <c r="E5" s="14" t="s">
        <v>414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29</v>
      </c>
      <c r="D9" s="15"/>
      <c r="E9" s="23" t="s">
        <v>124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415</v>
      </c>
      <c r="D10" s="21" t="s">
        <v>47</v>
      </c>
      <c r="E10" s="26" t="s">
        <v>416</v>
      </c>
      <c r="F10" s="27" t="s">
        <v>188</v>
      </c>
      <c r="G10" s="28">
        <v>170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417</v>
      </c>
    </row>
    <row r="12" spans="1:5" ht="38.25">
      <c r="A12" s="32" t="s">
        <v>52</v>
      </c>
      <c r="E12" s="33" t="s">
        <v>418</v>
      </c>
    </row>
    <row r="13" spans="1:5" ht="306">
      <c r="A13" t="s">
        <v>54</v>
      </c>
      <c r="E13" s="31" t="s">
        <v>419</v>
      </c>
    </row>
    <row r="14" spans="1:16" ht="12.75">
      <c r="A14" s="21" t="s">
        <v>45</v>
      </c>
      <c r="B14" s="25" t="s">
        <v>23</v>
      </c>
      <c r="C14" s="25" t="s">
        <v>420</v>
      </c>
      <c r="D14" s="21" t="s">
        <v>47</v>
      </c>
      <c r="E14" s="26" t="s">
        <v>421</v>
      </c>
      <c r="F14" s="27" t="s">
        <v>188</v>
      </c>
      <c r="G14" s="28">
        <v>170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422</v>
      </c>
    </row>
    <row r="16" spans="1:5" ht="25.5">
      <c r="A16" s="32" t="s">
        <v>52</v>
      </c>
      <c r="E16" s="33" t="s">
        <v>423</v>
      </c>
    </row>
    <row r="17" spans="1:5" ht="280.5">
      <c r="A17" t="s">
        <v>54</v>
      </c>
      <c r="E17" s="31" t="s">
        <v>194</v>
      </c>
    </row>
    <row r="18" spans="1:16" ht="12.75">
      <c r="A18" s="21" t="s">
        <v>45</v>
      </c>
      <c r="B18" s="25" t="s">
        <v>22</v>
      </c>
      <c r="C18" s="25" t="s">
        <v>424</v>
      </c>
      <c r="D18" s="21" t="s">
        <v>47</v>
      </c>
      <c r="E18" s="26" t="s">
        <v>425</v>
      </c>
      <c r="F18" s="27" t="s">
        <v>127</v>
      </c>
      <c r="G18" s="28">
        <v>1700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47</v>
      </c>
    </row>
    <row r="20" spans="1:5" ht="25.5">
      <c r="A20" s="32" t="s">
        <v>52</v>
      </c>
      <c r="E20" s="33" t="s">
        <v>331</v>
      </c>
    </row>
    <row r="21" spans="1:5" ht="38.25">
      <c r="A21" t="s">
        <v>54</v>
      </c>
      <c r="E21" s="31" t="s">
        <v>426</v>
      </c>
    </row>
    <row r="22" spans="1:16" ht="12.75">
      <c r="A22" s="21" t="s">
        <v>45</v>
      </c>
      <c r="B22" s="25" t="s">
        <v>33</v>
      </c>
      <c r="C22" s="25" t="s">
        <v>427</v>
      </c>
      <c r="D22" s="21" t="s">
        <v>47</v>
      </c>
      <c r="E22" s="26" t="s">
        <v>428</v>
      </c>
      <c r="F22" s="27" t="s">
        <v>127</v>
      </c>
      <c r="G22" s="28">
        <v>1700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429</v>
      </c>
    </row>
    <row r="24" spans="1:5" ht="25.5">
      <c r="A24" s="32" t="s">
        <v>52</v>
      </c>
      <c r="E24" s="33" t="s">
        <v>331</v>
      </c>
    </row>
    <row r="25" spans="1:5" ht="25.5">
      <c r="A25" t="s">
        <v>54</v>
      </c>
      <c r="E25" s="31" t="s">
        <v>430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0+O9+O22+O43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432</v>
      </c>
      <c r="I3" s="34">
        <f>0+I9+I22+I43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431</v>
      </c>
      <c r="D4" s="38"/>
      <c r="E4" s="11" t="s">
        <v>322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432</v>
      </c>
      <c r="D5" s="43"/>
      <c r="E5" s="14" t="s">
        <v>212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0+I10+I14+I18</f>
        <v>0</v>
      </c>
      <c r="R9">
        <f>0+O10+O14+O18</f>
        <v>0</v>
      </c>
    </row>
    <row r="10" spans="1:16" ht="12.75">
      <c r="A10" s="21" t="s">
        <v>45</v>
      </c>
      <c r="B10" s="25" t="s">
        <v>29</v>
      </c>
      <c r="C10" s="25" t="s">
        <v>213</v>
      </c>
      <c r="D10" s="21" t="s">
        <v>214</v>
      </c>
      <c r="E10" s="26" t="s">
        <v>215</v>
      </c>
      <c r="F10" s="27" t="s">
        <v>182</v>
      </c>
      <c r="G10" s="28">
        <v>111.28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216</v>
      </c>
    </row>
    <row r="12" spans="1:5" ht="12.75">
      <c r="A12" s="32" t="s">
        <v>52</v>
      </c>
      <c r="E12" s="33" t="s">
        <v>433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218</v>
      </c>
      <c r="D14" s="21" t="s">
        <v>23</v>
      </c>
      <c r="E14" s="26" t="s">
        <v>219</v>
      </c>
      <c r="F14" s="27" t="s">
        <v>182</v>
      </c>
      <c r="G14" s="28">
        <v>338.976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220</v>
      </c>
    </row>
    <row r="16" spans="1:5" ht="51">
      <c r="A16" s="32" t="s">
        <v>52</v>
      </c>
      <c r="E16" s="33" t="s">
        <v>434</v>
      </c>
    </row>
    <row r="17" spans="1:5" ht="25.5">
      <c r="A17" t="s">
        <v>54</v>
      </c>
      <c r="E17" s="31" t="s">
        <v>185</v>
      </c>
    </row>
    <row r="18" spans="1:16" ht="12.75">
      <c r="A18" s="21" t="s">
        <v>45</v>
      </c>
      <c r="B18" s="25" t="s">
        <v>22</v>
      </c>
      <c r="C18" s="25" t="s">
        <v>435</v>
      </c>
      <c r="D18" s="21" t="s">
        <v>47</v>
      </c>
      <c r="E18" s="26" t="s">
        <v>436</v>
      </c>
      <c r="F18" s="27" t="s">
        <v>65</v>
      </c>
      <c r="G18" s="28">
        <v>1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51">
      <c r="A19" s="30" t="s">
        <v>50</v>
      </c>
      <c r="E19" s="31" t="s">
        <v>437</v>
      </c>
    </row>
    <row r="20" spans="1:5" ht="51">
      <c r="A20" s="32" t="s">
        <v>52</v>
      </c>
      <c r="E20" s="33" t="s">
        <v>437</v>
      </c>
    </row>
    <row r="21" spans="1:5" ht="12.75">
      <c r="A21" t="s">
        <v>54</v>
      </c>
      <c r="E21" s="31" t="s">
        <v>59</v>
      </c>
    </row>
    <row r="22" spans="1:18" ht="12.75" customHeight="1">
      <c r="A22" s="5" t="s">
        <v>43</v>
      </c>
      <c r="B22" s="5"/>
      <c r="C22" s="35" t="s">
        <v>29</v>
      </c>
      <c r="D22" s="5"/>
      <c r="E22" s="23" t="s">
        <v>124</v>
      </c>
      <c r="F22" s="5"/>
      <c r="G22" s="5"/>
      <c r="H22" s="5"/>
      <c r="I22" s="36">
        <f>0+Q22</f>
        <v>0</v>
      </c>
      <c r="O22">
        <f>0+R22</f>
        <v>0</v>
      </c>
      <c r="Q22">
        <f>0+I23+I27+I31+I35+I39</f>
        <v>0</v>
      </c>
      <c r="R22">
        <f>0+O23+O27+O31+O35+O39</f>
        <v>0</v>
      </c>
    </row>
    <row r="23" spans="1:16" ht="25.5">
      <c r="A23" s="21" t="s">
        <v>45</v>
      </c>
      <c r="B23" s="25" t="s">
        <v>33</v>
      </c>
      <c r="C23" s="25" t="s">
        <v>222</v>
      </c>
      <c r="D23" s="21" t="s">
        <v>214</v>
      </c>
      <c r="E23" s="26" t="s">
        <v>223</v>
      </c>
      <c r="F23" s="27" t="s">
        <v>188</v>
      </c>
      <c r="G23" s="28">
        <v>55.64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224</v>
      </c>
    </row>
    <row r="25" spans="1:5" ht="89.25">
      <c r="A25" s="32" t="s">
        <v>52</v>
      </c>
      <c r="E25" s="33" t="s">
        <v>438</v>
      </c>
    </row>
    <row r="26" spans="1:5" ht="63.75">
      <c r="A26" t="s">
        <v>54</v>
      </c>
      <c r="E26" s="31" t="s">
        <v>226</v>
      </c>
    </row>
    <row r="27" spans="1:16" ht="25.5">
      <c r="A27" s="21" t="s">
        <v>45</v>
      </c>
      <c r="B27" s="25" t="s">
        <v>35</v>
      </c>
      <c r="C27" s="25" t="s">
        <v>227</v>
      </c>
      <c r="D27" s="21" t="s">
        <v>214</v>
      </c>
      <c r="E27" s="26" t="s">
        <v>228</v>
      </c>
      <c r="F27" s="27" t="s">
        <v>188</v>
      </c>
      <c r="G27" s="28">
        <v>98.44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47</v>
      </c>
    </row>
    <row r="29" spans="1:5" ht="76.5">
      <c r="A29" s="32" t="s">
        <v>52</v>
      </c>
      <c r="E29" s="33" t="s">
        <v>439</v>
      </c>
    </row>
    <row r="30" spans="1:5" ht="63.75">
      <c r="A30" t="s">
        <v>54</v>
      </c>
      <c r="E30" s="31" t="s">
        <v>226</v>
      </c>
    </row>
    <row r="31" spans="1:16" ht="25.5">
      <c r="A31" s="21" t="s">
        <v>45</v>
      </c>
      <c r="B31" s="25" t="s">
        <v>37</v>
      </c>
      <c r="C31" s="25" t="s">
        <v>230</v>
      </c>
      <c r="D31" s="21" t="s">
        <v>47</v>
      </c>
      <c r="E31" s="26" t="s">
        <v>231</v>
      </c>
      <c r="F31" s="27" t="s">
        <v>188</v>
      </c>
      <c r="G31" s="28">
        <v>42.8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232</v>
      </c>
    </row>
    <row r="33" spans="1:5" ht="76.5">
      <c r="A33" s="32" t="s">
        <v>52</v>
      </c>
      <c r="E33" s="33" t="s">
        <v>440</v>
      </c>
    </row>
    <row r="34" spans="1:5" ht="63.75">
      <c r="A34" t="s">
        <v>54</v>
      </c>
      <c r="E34" s="31" t="s">
        <v>226</v>
      </c>
    </row>
    <row r="35" spans="1:16" ht="12.75">
      <c r="A35" s="21" t="s">
        <v>45</v>
      </c>
      <c r="B35" s="25" t="s">
        <v>74</v>
      </c>
      <c r="C35" s="25" t="s">
        <v>441</v>
      </c>
      <c r="D35" s="21" t="s">
        <v>347</v>
      </c>
      <c r="E35" s="26" t="s">
        <v>442</v>
      </c>
      <c r="F35" s="27" t="s">
        <v>241</v>
      </c>
      <c r="G35" s="28">
        <v>16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47</v>
      </c>
    </row>
    <row r="37" spans="1:5" ht="38.25">
      <c r="A37" s="32" t="s">
        <v>52</v>
      </c>
      <c r="E37" s="33" t="s">
        <v>443</v>
      </c>
    </row>
    <row r="38" spans="1:5" ht="25.5">
      <c r="A38" t="s">
        <v>54</v>
      </c>
      <c r="E38" s="31" t="s">
        <v>345</v>
      </c>
    </row>
    <row r="39" spans="1:16" ht="12.75">
      <c r="A39" s="21" t="s">
        <v>45</v>
      </c>
      <c r="B39" s="25" t="s">
        <v>81</v>
      </c>
      <c r="C39" s="25" t="s">
        <v>234</v>
      </c>
      <c r="D39" s="21" t="s">
        <v>47</v>
      </c>
      <c r="E39" s="26" t="s">
        <v>235</v>
      </c>
      <c r="F39" s="27" t="s">
        <v>188</v>
      </c>
      <c r="G39" s="28">
        <v>196.88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47</v>
      </c>
    </row>
    <row r="41" spans="1:5" ht="76.5">
      <c r="A41" s="32" t="s">
        <v>52</v>
      </c>
      <c r="E41" s="33" t="s">
        <v>444</v>
      </c>
    </row>
    <row r="42" spans="1:5" ht="191.25">
      <c r="A42" t="s">
        <v>54</v>
      </c>
      <c r="E42" s="31" t="s">
        <v>237</v>
      </c>
    </row>
    <row r="43" spans="1:18" ht="12.75" customHeight="1">
      <c r="A43" s="5" t="s">
        <v>43</v>
      </c>
      <c r="B43" s="5"/>
      <c r="C43" s="35" t="s">
        <v>40</v>
      </c>
      <c r="D43" s="5"/>
      <c r="E43" s="23" t="s">
        <v>238</v>
      </c>
      <c r="F43" s="5"/>
      <c r="G43" s="5"/>
      <c r="H43" s="5"/>
      <c r="I43" s="36">
        <f>0+Q43</f>
        <v>0</v>
      </c>
      <c r="O43">
        <f>0+R43</f>
        <v>0</v>
      </c>
      <c r="Q43">
        <f>0+I44</f>
        <v>0</v>
      </c>
      <c r="R43">
        <f>0+O44</f>
        <v>0</v>
      </c>
    </row>
    <row r="44" spans="1:16" ht="12.75">
      <c r="A44" s="21" t="s">
        <v>45</v>
      </c>
      <c r="B44" s="25" t="s">
        <v>40</v>
      </c>
      <c r="C44" s="25" t="s">
        <v>239</v>
      </c>
      <c r="D44" s="21" t="s">
        <v>47</v>
      </c>
      <c r="E44" s="26" t="s">
        <v>240</v>
      </c>
      <c r="F44" s="27" t="s">
        <v>241</v>
      </c>
      <c r="G44" s="28">
        <v>31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23</v>
      </c>
    </row>
    <row r="45" spans="1:5" ht="12.75">
      <c r="A45" s="30" t="s">
        <v>50</v>
      </c>
      <c r="E45" s="31" t="s">
        <v>47</v>
      </c>
    </row>
    <row r="46" spans="1:5" ht="38.25">
      <c r="A46" s="32" t="s">
        <v>52</v>
      </c>
      <c r="E46" s="33" t="s">
        <v>445</v>
      </c>
    </row>
    <row r="47" spans="1:5" ht="25.5">
      <c r="A47" t="s">
        <v>54</v>
      </c>
      <c r="E47" s="31" t="s">
        <v>243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446</v>
      </c>
      <c r="I3" s="34">
        <f>0+I10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431</v>
      </c>
      <c r="D4" s="38"/>
      <c r="E4" s="11" t="s">
        <v>322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1" t="s">
        <v>446</v>
      </c>
      <c r="D5" s="38"/>
      <c r="E5" s="11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2" t="s">
        <v>446</v>
      </c>
      <c r="D6" s="43"/>
      <c r="E6" s="14" t="s">
        <v>277</v>
      </c>
      <c r="F6" s="5"/>
      <c r="G6" s="5"/>
      <c r="H6" s="5"/>
      <c r="I6" s="5"/>
    </row>
    <row r="7" spans="1:9" ht="12.75" customHeight="1">
      <c r="A7" s="44" t="s">
        <v>26</v>
      </c>
      <c r="B7" s="44" t="s">
        <v>28</v>
      </c>
      <c r="C7" s="44" t="s">
        <v>30</v>
      </c>
      <c r="D7" s="44" t="s">
        <v>31</v>
      </c>
      <c r="E7" s="44" t="s">
        <v>32</v>
      </c>
      <c r="F7" s="44" t="s">
        <v>34</v>
      </c>
      <c r="G7" s="44" t="s">
        <v>36</v>
      </c>
      <c r="H7" s="44" t="s">
        <v>38</v>
      </c>
      <c r="I7" s="44"/>
    </row>
    <row r="8" spans="1:9" ht="12.75" customHeight="1">
      <c r="A8" s="44"/>
      <c r="B8" s="44"/>
      <c r="C8" s="44"/>
      <c r="D8" s="44"/>
      <c r="E8" s="44"/>
      <c r="F8" s="44"/>
      <c r="G8" s="44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35</v>
      </c>
      <c r="D10" s="15"/>
      <c r="E10" s="23" t="s">
        <v>254</v>
      </c>
      <c r="F10" s="15"/>
      <c r="G10" s="15"/>
      <c r="H10" s="15"/>
      <c r="I10" s="24">
        <f>0+Q10</f>
        <v>0</v>
      </c>
      <c r="O10">
        <f>0+R10</f>
        <v>0</v>
      </c>
      <c r="Q10">
        <f>0+I11+I15+I19+I23+I27+I31+I35+I39+I43</f>
        <v>0</v>
      </c>
      <c r="R10">
        <f>0+O11+O15+O19+O23+O27+O31+O35+O39+O43</f>
        <v>0</v>
      </c>
    </row>
    <row r="11" spans="1:16" ht="12.75">
      <c r="A11" s="21" t="s">
        <v>45</v>
      </c>
      <c r="B11" s="25" t="s">
        <v>29</v>
      </c>
      <c r="C11" s="25" t="s">
        <v>288</v>
      </c>
      <c r="D11" s="21" t="s">
        <v>289</v>
      </c>
      <c r="E11" s="26" t="s">
        <v>290</v>
      </c>
      <c r="F11" s="27" t="s">
        <v>127</v>
      </c>
      <c r="G11" s="28">
        <v>428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291</v>
      </c>
    </row>
    <row r="13" spans="1:5" ht="76.5">
      <c r="A13" s="32" t="s">
        <v>52</v>
      </c>
      <c r="E13" s="33" t="s">
        <v>447</v>
      </c>
    </row>
    <row r="14" spans="1:5" ht="51">
      <c r="A14" t="s">
        <v>54</v>
      </c>
      <c r="E14" s="31" t="s">
        <v>259</v>
      </c>
    </row>
    <row r="15" spans="1:16" ht="12.75">
      <c r="A15" s="21" t="s">
        <v>45</v>
      </c>
      <c r="B15" s="25" t="s">
        <v>23</v>
      </c>
      <c r="C15" s="25" t="s">
        <v>288</v>
      </c>
      <c r="D15" s="21" t="s">
        <v>214</v>
      </c>
      <c r="E15" s="26" t="s">
        <v>290</v>
      </c>
      <c r="F15" s="27" t="s">
        <v>127</v>
      </c>
      <c r="G15" s="28">
        <v>428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293</v>
      </c>
    </row>
    <row r="17" spans="1:5" ht="76.5">
      <c r="A17" s="32" t="s">
        <v>52</v>
      </c>
      <c r="E17" s="33" t="s">
        <v>447</v>
      </c>
    </row>
    <row r="18" spans="1:5" ht="51">
      <c r="A18" t="s">
        <v>54</v>
      </c>
      <c r="E18" s="31" t="s">
        <v>259</v>
      </c>
    </row>
    <row r="19" spans="1:16" ht="12.75">
      <c r="A19" s="21" t="s">
        <v>45</v>
      </c>
      <c r="B19" s="25" t="s">
        <v>22</v>
      </c>
      <c r="C19" s="25" t="s">
        <v>379</v>
      </c>
      <c r="D19" s="21" t="s">
        <v>47</v>
      </c>
      <c r="E19" s="26" t="s">
        <v>380</v>
      </c>
      <c r="F19" s="27" t="s">
        <v>127</v>
      </c>
      <c r="G19" s="28">
        <v>33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38.25">
      <c r="A21" s="32" t="s">
        <v>52</v>
      </c>
      <c r="E21" s="33" t="s">
        <v>448</v>
      </c>
    </row>
    <row r="22" spans="1:5" ht="102">
      <c r="A22" t="s">
        <v>54</v>
      </c>
      <c r="E22" s="31" t="s">
        <v>378</v>
      </c>
    </row>
    <row r="23" spans="1:16" ht="12.75">
      <c r="A23" s="21" t="s">
        <v>45</v>
      </c>
      <c r="B23" s="25" t="s">
        <v>33</v>
      </c>
      <c r="C23" s="25" t="s">
        <v>294</v>
      </c>
      <c r="D23" s="21" t="s">
        <v>214</v>
      </c>
      <c r="E23" s="26" t="s">
        <v>295</v>
      </c>
      <c r="F23" s="27" t="s">
        <v>127</v>
      </c>
      <c r="G23" s="28">
        <v>428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51">
      <c r="A24" s="30" t="s">
        <v>50</v>
      </c>
      <c r="E24" s="31" t="s">
        <v>296</v>
      </c>
    </row>
    <row r="25" spans="1:5" ht="12.75">
      <c r="A25" s="32" t="s">
        <v>52</v>
      </c>
      <c r="E25" s="33" t="s">
        <v>297</v>
      </c>
    </row>
    <row r="26" spans="1:5" ht="51">
      <c r="A26" t="s">
        <v>54</v>
      </c>
      <c r="E26" s="31" t="s">
        <v>298</v>
      </c>
    </row>
    <row r="27" spans="1:16" ht="12.75">
      <c r="A27" s="21" t="s">
        <v>45</v>
      </c>
      <c r="B27" s="25" t="s">
        <v>35</v>
      </c>
      <c r="C27" s="25" t="s">
        <v>299</v>
      </c>
      <c r="D27" s="21" t="s">
        <v>47</v>
      </c>
      <c r="E27" s="26" t="s">
        <v>300</v>
      </c>
      <c r="F27" s="27" t="s">
        <v>127</v>
      </c>
      <c r="G27" s="28">
        <v>428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51">
      <c r="A28" s="30" t="s">
        <v>50</v>
      </c>
      <c r="E28" s="31" t="s">
        <v>301</v>
      </c>
    </row>
    <row r="29" spans="1:5" ht="12.75">
      <c r="A29" s="32" t="s">
        <v>52</v>
      </c>
      <c r="E29" s="33" t="s">
        <v>297</v>
      </c>
    </row>
    <row r="30" spans="1:5" ht="51">
      <c r="A30" t="s">
        <v>54</v>
      </c>
      <c r="E30" s="31" t="s">
        <v>298</v>
      </c>
    </row>
    <row r="31" spans="1:16" ht="12.75">
      <c r="A31" s="21" t="s">
        <v>45</v>
      </c>
      <c r="B31" s="25" t="s">
        <v>37</v>
      </c>
      <c r="C31" s="25" t="s">
        <v>302</v>
      </c>
      <c r="D31" s="21" t="s">
        <v>47</v>
      </c>
      <c r="E31" s="26" t="s">
        <v>303</v>
      </c>
      <c r="F31" s="27" t="s">
        <v>127</v>
      </c>
      <c r="G31" s="28">
        <v>428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51">
      <c r="A32" s="30" t="s">
        <v>50</v>
      </c>
      <c r="E32" s="31" t="s">
        <v>304</v>
      </c>
    </row>
    <row r="33" spans="1:5" ht="12.75">
      <c r="A33" s="32" t="s">
        <v>52</v>
      </c>
      <c r="E33" s="33" t="s">
        <v>297</v>
      </c>
    </row>
    <row r="34" spans="1:5" ht="51">
      <c r="A34" t="s">
        <v>54</v>
      </c>
      <c r="E34" s="31" t="s">
        <v>298</v>
      </c>
    </row>
    <row r="35" spans="1:16" ht="12.75">
      <c r="A35" s="21" t="s">
        <v>45</v>
      </c>
      <c r="B35" s="25" t="s">
        <v>74</v>
      </c>
      <c r="C35" s="25" t="s">
        <v>305</v>
      </c>
      <c r="D35" s="21" t="s">
        <v>47</v>
      </c>
      <c r="E35" s="26" t="s">
        <v>306</v>
      </c>
      <c r="F35" s="27" t="s">
        <v>127</v>
      </c>
      <c r="G35" s="28">
        <v>428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307</v>
      </c>
    </row>
    <row r="37" spans="1:5" ht="51">
      <c r="A37" s="32" t="s">
        <v>52</v>
      </c>
      <c r="E37" s="33" t="s">
        <v>449</v>
      </c>
    </row>
    <row r="38" spans="1:5" ht="140.25">
      <c r="A38" t="s">
        <v>54</v>
      </c>
      <c r="E38" s="31" t="s">
        <v>309</v>
      </c>
    </row>
    <row r="39" spans="1:16" ht="12.75">
      <c r="A39" s="21" t="s">
        <v>45</v>
      </c>
      <c r="B39" s="25" t="s">
        <v>81</v>
      </c>
      <c r="C39" s="25" t="s">
        <v>310</v>
      </c>
      <c r="D39" s="21" t="s">
        <v>47</v>
      </c>
      <c r="E39" s="26" t="s">
        <v>311</v>
      </c>
      <c r="F39" s="27" t="s">
        <v>127</v>
      </c>
      <c r="G39" s="28">
        <v>428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47</v>
      </c>
    </row>
    <row r="41" spans="1:5" ht="38.25">
      <c r="A41" s="32" t="s">
        <v>52</v>
      </c>
      <c r="E41" s="33" t="s">
        <v>450</v>
      </c>
    </row>
    <row r="42" spans="1:5" ht="140.25">
      <c r="A42" t="s">
        <v>54</v>
      </c>
      <c r="E42" s="31" t="s">
        <v>309</v>
      </c>
    </row>
    <row r="43" spans="1:16" ht="12.75">
      <c r="A43" s="21" t="s">
        <v>45</v>
      </c>
      <c r="B43" s="25" t="s">
        <v>40</v>
      </c>
      <c r="C43" s="25" t="s">
        <v>313</v>
      </c>
      <c r="D43" s="21" t="s">
        <v>214</v>
      </c>
      <c r="E43" s="26" t="s">
        <v>314</v>
      </c>
      <c r="F43" s="27" t="s">
        <v>127</v>
      </c>
      <c r="G43" s="28">
        <v>428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315</v>
      </c>
    </row>
    <row r="45" spans="1:5" ht="76.5">
      <c r="A45" s="32" t="s">
        <v>52</v>
      </c>
      <c r="E45" s="33" t="s">
        <v>447</v>
      </c>
    </row>
    <row r="46" spans="1:5" ht="140.25">
      <c r="A46" t="s">
        <v>54</v>
      </c>
      <c r="E46" s="31" t="s">
        <v>309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453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451</v>
      </c>
      <c r="D4" s="38"/>
      <c r="E4" s="11" t="s">
        <v>452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453</v>
      </c>
      <c r="D5" s="43"/>
      <c r="E5" s="14" t="s">
        <v>454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6602.31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183</v>
      </c>
    </row>
    <row r="12" spans="1:5" ht="12.75">
      <c r="A12" s="32" t="s">
        <v>52</v>
      </c>
      <c r="E12" s="33" t="s">
        <v>455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186</v>
      </c>
      <c r="D15" s="21" t="s">
        <v>47</v>
      </c>
      <c r="E15" s="26" t="s">
        <v>187</v>
      </c>
      <c r="F15" s="27" t="s">
        <v>188</v>
      </c>
      <c r="G15" s="28">
        <v>3667.95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89.25">
      <c r="A17" s="32" t="s">
        <v>52</v>
      </c>
      <c r="E17" s="33" t="s">
        <v>456</v>
      </c>
    </row>
    <row r="18" spans="1:5" ht="369.75">
      <c r="A18" t="s">
        <v>54</v>
      </c>
      <c r="E18" s="31" t="s">
        <v>190</v>
      </c>
    </row>
    <row r="19" spans="1:16" ht="25.5">
      <c r="A19" s="21" t="s">
        <v>45</v>
      </c>
      <c r="B19" s="25" t="s">
        <v>22</v>
      </c>
      <c r="C19" s="25" t="s">
        <v>191</v>
      </c>
      <c r="D19" s="21" t="s">
        <v>47</v>
      </c>
      <c r="E19" s="26" t="s">
        <v>192</v>
      </c>
      <c r="F19" s="27" t="s">
        <v>188</v>
      </c>
      <c r="G19" s="28">
        <v>3667.95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114.75">
      <c r="A21" s="32" t="s">
        <v>52</v>
      </c>
      <c r="E21" s="33" t="s">
        <v>457</v>
      </c>
    </row>
    <row r="22" spans="1:5" ht="280.5">
      <c r="A22" t="s">
        <v>54</v>
      </c>
      <c r="E22" s="31" t="s">
        <v>194</v>
      </c>
    </row>
    <row r="23" spans="1:18" ht="12.75" customHeight="1">
      <c r="A23" s="5" t="s">
        <v>43</v>
      </c>
      <c r="B23" s="5"/>
      <c r="C23" s="35" t="s">
        <v>23</v>
      </c>
      <c r="D23" s="5"/>
      <c r="E23" s="23" t="s">
        <v>195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196</v>
      </c>
      <c r="D24" s="21" t="s">
        <v>47</v>
      </c>
      <c r="E24" s="26" t="s">
        <v>197</v>
      </c>
      <c r="F24" s="27" t="s">
        <v>127</v>
      </c>
      <c r="G24" s="28">
        <v>6669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198</v>
      </c>
    </row>
    <row r="26" spans="1:5" ht="76.5">
      <c r="A26" s="32" t="s">
        <v>52</v>
      </c>
      <c r="E26" s="33" t="s">
        <v>458</v>
      </c>
    </row>
    <row r="27" spans="1:5" ht="102">
      <c r="A27" t="s">
        <v>54</v>
      </c>
      <c r="E27" s="31" t="s">
        <v>200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0+O9+O26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461</v>
      </c>
      <c r="I3" s="34">
        <f>0+I9+I26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459</v>
      </c>
      <c r="D4" s="38"/>
      <c r="E4" s="11" t="s">
        <v>460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461</v>
      </c>
      <c r="D5" s="43"/>
      <c r="E5" s="14" t="s">
        <v>462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1782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278</v>
      </c>
    </row>
    <row r="12" spans="1:5" ht="38.25">
      <c r="A12" s="32" t="s">
        <v>52</v>
      </c>
      <c r="E12" s="33" t="s">
        <v>463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213</v>
      </c>
      <c r="D14" s="21" t="s">
        <v>47</v>
      </c>
      <c r="E14" s="26" t="s">
        <v>215</v>
      </c>
      <c r="F14" s="27" t="s">
        <v>182</v>
      </c>
      <c r="G14" s="28">
        <v>2041.2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216</v>
      </c>
    </row>
    <row r="16" spans="1:5" ht="12.75">
      <c r="A16" s="32" t="s">
        <v>52</v>
      </c>
      <c r="E16" s="33" t="s">
        <v>464</v>
      </c>
    </row>
    <row r="17" spans="1:5" ht="25.5">
      <c r="A17" t="s">
        <v>54</v>
      </c>
      <c r="E17" s="31" t="s">
        <v>185</v>
      </c>
    </row>
    <row r="18" spans="1:16" ht="12.75">
      <c r="A18" s="21" t="s">
        <v>45</v>
      </c>
      <c r="B18" s="25" t="s">
        <v>22</v>
      </c>
      <c r="C18" s="25" t="s">
        <v>218</v>
      </c>
      <c r="D18" s="21" t="s">
        <v>47</v>
      </c>
      <c r="E18" s="26" t="s">
        <v>219</v>
      </c>
      <c r="F18" s="27" t="s">
        <v>182</v>
      </c>
      <c r="G18" s="28">
        <v>9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465</v>
      </c>
    </row>
    <row r="20" spans="1:5" ht="76.5">
      <c r="A20" s="32" t="s">
        <v>52</v>
      </c>
      <c r="E20" s="33" t="s">
        <v>466</v>
      </c>
    </row>
    <row r="21" spans="1:5" ht="25.5">
      <c r="A21" t="s">
        <v>54</v>
      </c>
      <c r="E21" s="31" t="s">
        <v>185</v>
      </c>
    </row>
    <row r="22" spans="1:16" ht="12.75">
      <c r="A22" s="21" t="s">
        <v>45</v>
      </c>
      <c r="B22" s="25" t="s">
        <v>33</v>
      </c>
      <c r="C22" s="25" t="s">
        <v>218</v>
      </c>
      <c r="D22" s="21" t="s">
        <v>23</v>
      </c>
      <c r="E22" s="26" t="s">
        <v>219</v>
      </c>
      <c r="F22" s="27" t="s">
        <v>182</v>
      </c>
      <c r="G22" s="28">
        <v>3402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25.5">
      <c r="A23" s="30" t="s">
        <v>50</v>
      </c>
      <c r="E23" s="31" t="s">
        <v>220</v>
      </c>
    </row>
    <row r="24" spans="1:5" ht="51">
      <c r="A24" s="32" t="s">
        <v>52</v>
      </c>
      <c r="E24" s="33" t="s">
        <v>467</v>
      </c>
    </row>
    <row r="25" spans="1:5" ht="25.5">
      <c r="A25" t="s">
        <v>54</v>
      </c>
      <c r="E25" s="31" t="s">
        <v>185</v>
      </c>
    </row>
    <row r="26" spans="1:18" ht="12.75" customHeight="1">
      <c r="A26" s="5" t="s">
        <v>43</v>
      </c>
      <c r="B26" s="5"/>
      <c r="C26" s="35" t="s">
        <v>29</v>
      </c>
      <c r="D26" s="5"/>
      <c r="E26" s="23" t="s">
        <v>124</v>
      </c>
      <c r="F26" s="5"/>
      <c r="G26" s="5"/>
      <c r="H26" s="5"/>
      <c r="I26" s="36">
        <f>0+Q26</f>
        <v>0</v>
      </c>
      <c r="O26">
        <f>0+R26</f>
        <v>0</v>
      </c>
      <c r="Q26">
        <f>0+I27+I31+I35+I39+I43+I47+I51+I55+I59+I63+I67</f>
        <v>0</v>
      </c>
      <c r="R26">
        <f>0+O27+O31+O35+O39+O43+O47+O51+O55+O59+O63+O67</f>
        <v>0</v>
      </c>
    </row>
    <row r="27" spans="1:16" ht="12.75">
      <c r="A27" s="21" t="s">
        <v>45</v>
      </c>
      <c r="B27" s="25" t="s">
        <v>35</v>
      </c>
      <c r="C27" s="25" t="s">
        <v>329</v>
      </c>
      <c r="D27" s="21" t="s">
        <v>47</v>
      </c>
      <c r="E27" s="26" t="s">
        <v>330</v>
      </c>
      <c r="F27" s="27" t="s">
        <v>127</v>
      </c>
      <c r="G27" s="28">
        <v>900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47</v>
      </c>
    </row>
    <row r="29" spans="1:5" ht="25.5">
      <c r="A29" s="32" t="s">
        <v>52</v>
      </c>
      <c r="E29" s="33" t="s">
        <v>468</v>
      </c>
    </row>
    <row r="30" spans="1:5" ht="25.5">
      <c r="A30" t="s">
        <v>54</v>
      </c>
      <c r="E30" s="31" t="s">
        <v>332</v>
      </c>
    </row>
    <row r="31" spans="1:16" ht="25.5">
      <c r="A31" s="21" t="s">
        <v>45</v>
      </c>
      <c r="B31" s="25" t="s">
        <v>37</v>
      </c>
      <c r="C31" s="25" t="s">
        <v>222</v>
      </c>
      <c r="D31" s="21" t="s">
        <v>47</v>
      </c>
      <c r="E31" s="26" t="s">
        <v>223</v>
      </c>
      <c r="F31" s="27" t="s">
        <v>188</v>
      </c>
      <c r="G31" s="28">
        <v>1020.6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224</v>
      </c>
    </row>
    <row r="33" spans="1:5" ht="51">
      <c r="A33" s="32" t="s">
        <v>52</v>
      </c>
      <c r="E33" s="33" t="s">
        <v>469</v>
      </c>
    </row>
    <row r="34" spans="1:5" ht="63.75">
      <c r="A34" t="s">
        <v>54</v>
      </c>
      <c r="E34" s="31" t="s">
        <v>226</v>
      </c>
    </row>
    <row r="35" spans="1:16" ht="25.5">
      <c r="A35" s="21" t="s">
        <v>45</v>
      </c>
      <c r="B35" s="25" t="s">
        <v>74</v>
      </c>
      <c r="C35" s="25" t="s">
        <v>227</v>
      </c>
      <c r="D35" s="21" t="s">
        <v>47</v>
      </c>
      <c r="E35" s="26" t="s">
        <v>228</v>
      </c>
      <c r="F35" s="27" t="s">
        <v>188</v>
      </c>
      <c r="G35" s="28">
        <v>1077.3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47</v>
      </c>
    </row>
    <row r="37" spans="1:5" ht="38.25">
      <c r="A37" s="32" t="s">
        <v>52</v>
      </c>
      <c r="E37" s="33" t="s">
        <v>470</v>
      </c>
    </row>
    <row r="38" spans="1:5" ht="63.75">
      <c r="A38" t="s">
        <v>54</v>
      </c>
      <c r="E38" s="31" t="s">
        <v>226</v>
      </c>
    </row>
    <row r="39" spans="1:16" ht="25.5">
      <c r="A39" s="21" t="s">
        <v>45</v>
      </c>
      <c r="B39" s="25" t="s">
        <v>81</v>
      </c>
      <c r="C39" s="25" t="s">
        <v>471</v>
      </c>
      <c r="D39" s="21" t="s">
        <v>47</v>
      </c>
      <c r="E39" s="26" t="s">
        <v>472</v>
      </c>
      <c r="F39" s="27" t="s">
        <v>241</v>
      </c>
      <c r="G39" s="28">
        <v>80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47</v>
      </c>
    </row>
    <row r="41" spans="1:5" ht="12.75">
      <c r="A41" s="32" t="s">
        <v>52</v>
      </c>
      <c r="E41" s="33" t="s">
        <v>473</v>
      </c>
    </row>
    <row r="42" spans="1:5" ht="63.75">
      <c r="A42" t="s">
        <v>54</v>
      </c>
      <c r="E42" s="31" t="s">
        <v>226</v>
      </c>
    </row>
    <row r="43" spans="1:16" ht="25.5">
      <c r="A43" s="21" t="s">
        <v>45</v>
      </c>
      <c r="B43" s="25" t="s">
        <v>40</v>
      </c>
      <c r="C43" s="25" t="s">
        <v>230</v>
      </c>
      <c r="D43" s="21" t="s">
        <v>47</v>
      </c>
      <c r="E43" s="26" t="s">
        <v>231</v>
      </c>
      <c r="F43" s="27" t="s">
        <v>188</v>
      </c>
      <c r="G43" s="28">
        <v>340.2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232</v>
      </c>
    </row>
    <row r="45" spans="1:5" ht="89.25">
      <c r="A45" s="32" t="s">
        <v>52</v>
      </c>
      <c r="E45" s="33" t="s">
        <v>474</v>
      </c>
    </row>
    <row r="46" spans="1:5" ht="63.75">
      <c r="A46" t="s">
        <v>54</v>
      </c>
      <c r="E46" s="31" t="s">
        <v>226</v>
      </c>
    </row>
    <row r="47" spans="1:16" ht="12.75">
      <c r="A47" s="21" t="s">
        <v>45</v>
      </c>
      <c r="B47" s="25" t="s">
        <v>42</v>
      </c>
      <c r="C47" s="25" t="s">
        <v>337</v>
      </c>
      <c r="D47" s="21" t="s">
        <v>47</v>
      </c>
      <c r="E47" s="26" t="s">
        <v>338</v>
      </c>
      <c r="F47" s="27" t="s">
        <v>188</v>
      </c>
      <c r="G47" s="28">
        <v>90</v>
      </c>
      <c r="H47" s="29">
        <v>0</v>
      </c>
      <c r="I47" s="29">
        <f>ROUND(ROUND(H47,2)*ROUND(G47,3),2)</f>
        <v>0</v>
      </c>
      <c r="O47">
        <f>(I47*21)/100</f>
        <v>0</v>
      </c>
      <c r="P47" t="s">
        <v>23</v>
      </c>
    </row>
    <row r="48" spans="1:5" ht="12.75">
      <c r="A48" s="30" t="s">
        <v>50</v>
      </c>
      <c r="E48" s="31" t="s">
        <v>339</v>
      </c>
    </row>
    <row r="49" spans="1:5" ht="25.5">
      <c r="A49" s="32" t="s">
        <v>52</v>
      </c>
      <c r="E49" s="33" t="s">
        <v>475</v>
      </c>
    </row>
    <row r="50" spans="1:5" ht="38.25">
      <c r="A50" t="s">
        <v>54</v>
      </c>
      <c r="E50" s="31" t="s">
        <v>341</v>
      </c>
    </row>
    <row r="51" spans="1:16" ht="12.75">
      <c r="A51" s="21" t="s">
        <v>45</v>
      </c>
      <c r="B51" s="25" t="s">
        <v>106</v>
      </c>
      <c r="C51" s="25" t="s">
        <v>342</v>
      </c>
      <c r="D51" s="21" t="s">
        <v>47</v>
      </c>
      <c r="E51" s="26" t="s">
        <v>343</v>
      </c>
      <c r="F51" s="27" t="s">
        <v>127</v>
      </c>
      <c r="G51" s="28">
        <v>900</v>
      </c>
      <c r="H51" s="29">
        <v>0</v>
      </c>
      <c r="I51" s="29">
        <f>ROUND(ROUND(H51,2)*ROUND(G51,3),2)</f>
        <v>0</v>
      </c>
      <c r="O51">
        <f>(I51*21)/100</f>
        <v>0</v>
      </c>
      <c r="P51" t="s">
        <v>23</v>
      </c>
    </row>
    <row r="52" spans="1:5" ht="12.75">
      <c r="A52" s="30" t="s">
        <v>50</v>
      </c>
      <c r="E52" s="31" t="s">
        <v>47</v>
      </c>
    </row>
    <row r="53" spans="1:5" ht="38.25">
      <c r="A53" s="32" t="s">
        <v>52</v>
      </c>
      <c r="E53" s="33" t="s">
        <v>476</v>
      </c>
    </row>
    <row r="54" spans="1:5" ht="25.5">
      <c r="A54" t="s">
        <v>54</v>
      </c>
      <c r="E54" s="31" t="s">
        <v>345</v>
      </c>
    </row>
    <row r="55" spans="1:16" ht="12.75">
      <c r="A55" s="21" t="s">
        <v>45</v>
      </c>
      <c r="B55" s="25" t="s">
        <v>113</v>
      </c>
      <c r="C55" s="25" t="s">
        <v>346</v>
      </c>
      <c r="D55" s="21" t="s">
        <v>347</v>
      </c>
      <c r="E55" s="26" t="s">
        <v>348</v>
      </c>
      <c r="F55" s="27" t="s">
        <v>241</v>
      </c>
      <c r="G55" s="28">
        <v>1800</v>
      </c>
      <c r="H55" s="29">
        <v>0</v>
      </c>
      <c r="I55" s="29">
        <f>ROUND(ROUND(H55,2)*ROUND(G55,3),2)</f>
        <v>0</v>
      </c>
      <c r="O55">
        <f>(I55*21)/100</f>
        <v>0</v>
      </c>
      <c r="P55" t="s">
        <v>23</v>
      </c>
    </row>
    <row r="56" spans="1:5" ht="12.75">
      <c r="A56" s="30" t="s">
        <v>50</v>
      </c>
      <c r="E56" s="31" t="s">
        <v>47</v>
      </c>
    </row>
    <row r="57" spans="1:5" ht="25.5">
      <c r="A57" s="32" t="s">
        <v>52</v>
      </c>
      <c r="E57" s="33" t="s">
        <v>477</v>
      </c>
    </row>
    <row r="58" spans="1:5" ht="25.5">
      <c r="A58" t="s">
        <v>54</v>
      </c>
      <c r="E58" s="31" t="s">
        <v>345</v>
      </c>
    </row>
    <row r="59" spans="1:16" ht="12.75">
      <c r="A59" s="21" t="s">
        <v>45</v>
      </c>
      <c r="B59" s="25" t="s">
        <v>116</v>
      </c>
      <c r="C59" s="25" t="s">
        <v>350</v>
      </c>
      <c r="D59" s="21" t="s">
        <v>347</v>
      </c>
      <c r="E59" s="26" t="s">
        <v>351</v>
      </c>
      <c r="F59" s="27" t="s">
        <v>241</v>
      </c>
      <c r="G59" s="28">
        <v>95</v>
      </c>
      <c r="H59" s="29">
        <v>0</v>
      </c>
      <c r="I59" s="29">
        <f>ROUND(ROUND(H59,2)*ROUND(G59,3),2)</f>
        <v>0</v>
      </c>
      <c r="O59">
        <f>(I59*21)/100</f>
        <v>0</v>
      </c>
      <c r="P59" t="s">
        <v>23</v>
      </c>
    </row>
    <row r="60" spans="1:5" ht="12.75">
      <c r="A60" s="30" t="s">
        <v>50</v>
      </c>
      <c r="E60" s="31" t="s">
        <v>47</v>
      </c>
    </row>
    <row r="61" spans="1:5" ht="89.25">
      <c r="A61" s="32" t="s">
        <v>52</v>
      </c>
      <c r="E61" s="33" t="s">
        <v>478</v>
      </c>
    </row>
    <row r="62" spans="1:5" ht="25.5">
      <c r="A62" t="s">
        <v>54</v>
      </c>
      <c r="E62" s="31" t="s">
        <v>345</v>
      </c>
    </row>
    <row r="63" spans="1:16" ht="12.75">
      <c r="A63" s="21" t="s">
        <v>45</v>
      </c>
      <c r="B63" s="25" t="s">
        <v>120</v>
      </c>
      <c r="C63" s="25" t="s">
        <v>441</v>
      </c>
      <c r="D63" s="21" t="s">
        <v>347</v>
      </c>
      <c r="E63" s="26" t="s">
        <v>442</v>
      </c>
      <c r="F63" s="27" t="s">
        <v>241</v>
      </c>
      <c r="G63" s="28">
        <v>14</v>
      </c>
      <c r="H63" s="29">
        <v>0</v>
      </c>
      <c r="I63" s="29">
        <f>ROUND(ROUND(H63,2)*ROUND(G63,3),2)</f>
        <v>0</v>
      </c>
      <c r="O63">
        <f>(I63*21)/100</f>
        <v>0</v>
      </c>
      <c r="P63" t="s">
        <v>23</v>
      </c>
    </row>
    <row r="64" spans="1:5" ht="12.75">
      <c r="A64" s="30" t="s">
        <v>50</v>
      </c>
      <c r="E64" s="31" t="s">
        <v>47</v>
      </c>
    </row>
    <row r="65" spans="1:5" ht="51">
      <c r="A65" s="32" t="s">
        <v>52</v>
      </c>
      <c r="E65" s="33" t="s">
        <v>479</v>
      </c>
    </row>
    <row r="66" spans="1:5" ht="25.5">
      <c r="A66" t="s">
        <v>54</v>
      </c>
      <c r="E66" s="31" t="s">
        <v>345</v>
      </c>
    </row>
    <row r="67" spans="1:16" ht="12.75">
      <c r="A67" s="21" t="s">
        <v>45</v>
      </c>
      <c r="B67" s="25" t="s">
        <v>121</v>
      </c>
      <c r="C67" s="25" t="s">
        <v>234</v>
      </c>
      <c r="D67" s="21" t="s">
        <v>47</v>
      </c>
      <c r="E67" s="26" t="s">
        <v>235</v>
      </c>
      <c r="F67" s="27" t="s">
        <v>188</v>
      </c>
      <c r="G67" s="28">
        <v>2579.81</v>
      </c>
      <c r="H67" s="29">
        <v>0</v>
      </c>
      <c r="I67" s="29">
        <f>ROUND(ROUND(H67,2)*ROUND(G67,3),2)</f>
        <v>0</v>
      </c>
      <c r="O67">
        <f>(I67*21)/100</f>
        <v>0</v>
      </c>
      <c r="P67" t="s">
        <v>23</v>
      </c>
    </row>
    <row r="68" spans="1:5" ht="12.75">
      <c r="A68" s="30" t="s">
        <v>50</v>
      </c>
      <c r="E68" s="31" t="s">
        <v>47</v>
      </c>
    </row>
    <row r="69" spans="1:5" ht="76.5">
      <c r="A69" s="32" t="s">
        <v>52</v>
      </c>
      <c r="E69" s="33" t="s">
        <v>480</v>
      </c>
    </row>
    <row r="70" spans="1:5" ht="191.25">
      <c r="A70" t="s">
        <v>54</v>
      </c>
      <c r="E70" s="31" t="s">
        <v>237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0+O10+O15+O40+O53+O94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481</v>
      </c>
      <c r="I3" s="34">
        <f>0+I10+I15+I40+I53+I94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459</v>
      </c>
      <c r="D4" s="38"/>
      <c r="E4" s="11" t="s">
        <v>460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1" t="s">
        <v>481</v>
      </c>
      <c r="D5" s="38"/>
      <c r="E5" s="11" t="s">
        <v>482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2" t="s">
        <v>481</v>
      </c>
      <c r="D6" s="43"/>
      <c r="E6" s="14" t="s">
        <v>483</v>
      </c>
      <c r="F6" s="5"/>
      <c r="G6" s="5"/>
      <c r="H6" s="5"/>
      <c r="I6" s="5"/>
    </row>
    <row r="7" spans="1:9" ht="12.75" customHeight="1">
      <c r="A7" s="44" t="s">
        <v>26</v>
      </c>
      <c r="B7" s="44" t="s">
        <v>28</v>
      </c>
      <c r="C7" s="44" t="s">
        <v>30</v>
      </c>
      <c r="D7" s="44" t="s">
        <v>31</v>
      </c>
      <c r="E7" s="44" t="s">
        <v>32</v>
      </c>
      <c r="F7" s="44" t="s">
        <v>34</v>
      </c>
      <c r="G7" s="44" t="s">
        <v>36</v>
      </c>
      <c r="H7" s="44" t="s">
        <v>38</v>
      </c>
      <c r="I7" s="44"/>
    </row>
    <row r="8" spans="1:9" ht="12.75" customHeight="1">
      <c r="A8" s="44"/>
      <c r="B8" s="44"/>
      <c r="C8" s="44"/>
      <c r="D8" s="44"/>
      <c r="E8" s="44"/>
      <c r="F8" s="44"/>
      <c r="G8" s="44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27</v>
      </c>
      <c r="D10" s="15"/>
      <c r="E10" s="23" t="s">
        <v>44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180</v>
      </c>
      <c r="D11" s="21" t="s">
        <v>47</v>
      </c>
      <c r="E11" s="26" t="s">
        <v>181</v>
      </c>
      <c r="F11" s="27" t="s">
        <v>182</v>
      </c>
      <c r="G11" s="28">
        <v>943.74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278</v>
      </c>
    </row>
    <row r="13" spans="1:5" ht="38.25">
      <c r="A13" s="32" t="s">
        <v>52</v>
      </c>
      <c r="E13" s="33" t="s">
        <v>484</v>
      </c>
    </row>
    <row r="14" spans="1:5" ht="25.5">
      <c r="A14" t="s">
        <v>54</v>
      </c>
      <c r="E14" s="31" t="s">
        <v>185</v>
      </c>
    </row>
    <row r="15" spans="1:18" ht="12.75" customHeight="1">
      <c r="A15" s="5" t="s">
        <v>43</v>
      </c>
      <c r="B15" s="5"/>
      <c r="C15" s="35" t="s">
        <v>29</v>
      </c>
      <c r="D15" s="5"/>
      <c r="E15" s="23" t="s">
        <v>124</v>
      </c>
      <c r="F15" s="5"/>
      <c r="G15" s="5"/>
      <c r="H15" s="5"/>
      <c r="I15" s="36">
        <f>0+Q15</f>
        <v>0</v>
      </c>
      <c r="O15">
        <f>0+R15</f>
        <v>0</v>
      </c>
      <c r="Q15">
        <f>0+I16+I20+I24+I28+I32+I36</f>
        <v>0</v>
      </c>
      <c r="R15">
        <f>0+O16+O20+O24+O28+O32+O36</f>
        <v>0</v>
      </c>
    </row>
    <row r="16" spans="1:16" ht="25.5">
      <c r="A16" s="21" t="s">
        <v>45</v>
      </c>
      <c r="B16" s="25" t="s">
        <v>23</v>
      </c>
      <c r="C16" s="25" t="s">
        <v>186</v>
      </c>
      <c r="D16" s="21" t="s">
        <v>47</v>
      </c>
      <c r="E16" s="26" t="s">
        <v>187</v>
      </c>
      <c r="F16" s="27" t="s">
        <v>188</v>
      </c>
      <c r="G16" s="28">
        <v>200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12.75">
      <c r="A17" s="30" t="s">
        <v>50</v>
      </c>
      <c r="E17" s="31" t="s">
        <v>47</v>
      </c>
    </row>
    <row r="18" spans="1:5" ht="38.25">
      <c r="A18" s="32" t="s">
        <v>52</v>
      </c>
      <c r="E18" s="33" t="s">
        <v>485</v>
      </c>
    </row>
    <row r="19" spans="1:5" ht="369.75">
      <c r="A19" t="s">
        <v>54</v>
      </c>
      <c r="E19" s="31" t="s">
        <v>190</v>
      </c>
    </row>
    <row r="20" spans="1:16" ht="12.75">
      <c r="A20" s="21" t="s">
        <v>45</v>
      </c>
      <c r="B20" s="25" t="s">
        <v>22</v>
      </c>
      <c r="C20" s="25" t="s">
        <v>486</v>
      </c>
      <c r="D20" s="21" t="s">
        <v>47</v>
      </c>
      <c r="E20" s="26" t="s">
        <v>487</v>
      </c>
      <c r="F20" s="27" t="s">
        <v>188</v>
      </c>
      <c r="G20" s="28">
        <v>234.3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47</v>
      </c>
    </row>
    <row r="22" spans="1:5" ht="25.5">
      <c r="A22" s="32" t="s">
        <v>52</v>
      </c>
      <c r="E22" s="33" t="s">
        <v>488</v>
      </c>
    </row>
    <row r="23" spans="1:5" ht="318.75">
      <c r="A23" t="s">
        <v>54</v>
      </c>
      <c r="E23" s="31" t="s">
        <v>489</v>
      </c>
    </row>
    <row r="24" spans="1:16" ht="12.75">
      <c r="A24" s="21" t="s">
        <v>45</v>
      </c>
      <c r="B24" s="25" t="s">
        <v>33</v>
      </c>
      <c r="C24" s="25" t="s">
        <v>486</v>
      </c>
      <c r="D24" s="21" t="s">
        <v>490</v>
      </c>
      <c r="E24" s="26" t="s">
        <v>487</v>
      </c>
      <c r="F24" s="27" t="s">
        <v>188</v>
      </c>
      <c r="G24" s="28">
        <v>90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63.75">
      <c r="A26" s="32" t="s">
        <v>52</v>
      </c>
      <c r="E26" s="33" t="s">
        <v>491</v>
      </c>
    </row>
    <row r="27" spans="1:5" ht="318.75">
      <c r="A27" t="s">
        <v>54</v>
      </c>
      <c r="E27" s="31" t="s">
        <v>489</v>
      </c>
    </row>
    <row r="28" spans="1:16" ht="12.75">
      <c r="A28" s="21" t="s">
        <v>45</v>
      </c>
      <c r="B28" s="25" t="s">
        <v>35</v>
      </c>
      <c r="C28" s="25" t="s">
        <v>234</v>
      </c>
      <c r="D28" s="21" t="s">
        <v>47</v>
      </c>
      <c r="E28" s="26" t="s">
        <v>235</v>
      </c>
      <c r="F28" s="27" t="s">
        <v>188</v>
      </c>
      <c r="G28" s="28">
        <v>200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47</v>
      </c>
    </row>
    <row r="30" spans="1:5" ht="25.5">
      <c r="A30" s="32" t="s">
        <v>52</v>
      </c>
      <c r="E30" s="33" t="s">
        <v>492</v>
      </c>
    </row>
    <row r="31" spans="1:5" ht="191.25">
      <c r="A31" t="s">
        <v>54</v>
      </c>
      <c r="E31" s="31" t="s">
        <v>237</v>
      </c>
    </row>
    <row r="32" spans="1:16" ht="12.75">
      <c r="A32" s="21" t="s">
        <v>45</v>
      </c>
      <c r="B32" s="25" t="s">
        <v>37</v>
      </c>
      <c r="C32" s="25" t="s">
        <v>285</v>
      </c>
      <c r="D32" s="21" t="s">
        <v>47</v>
      </c>
      <c r="E32" s="26" t="s">
        <v>286</v>
      </c>
      <c r="F32" s="27" t="s">
        <v>127</v>
      </c>
      <c r="G32" s="28">
        <v>5940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23</v>
      </c>
    </row>
    <row r="33" spans="1:5" ht="12.75">
      <c r="A33" s="30" t="s">
        <v>50</v>
      </c>
      <c r="E33" s="31" t="s">
        <v>47</v>
      </c>
    </row>
    <row r="34" spans="1:5" ht="38.25">
      <c r="A34" s="32" t="s">
        <v>52</v>
      </c>
      <c r="E34" s="33" t="s">
        <v>493</v>
      </c>
    </row>
    <row r="35" spans="1:5" ht="25.5">
      <c r="A35" t="s">
        <v>54</v>
      </c>
      <c r="E35" s="31" t="s">
        <v>287</v>
      </c>
    </row>
    <row r="36" spans="1:16" ht="12.75">
      <c r="A36" s="21" t="s">
        <v>45</v>
      </c>
      <c r="B36" s="25" t="s">
        <v>74</v>
      </c>
      <c r="C36" s="25" t="s">
        <v>365</v>
      </c>
      <c r="D36" s="21" t="s">
        <v>47</v>
      </c>
      <c r="E36" s="26" t="s">
        <v>366</v>
      </c>
      <c r="F36" s="27" t="s">
        <v>127</v>
      </c>
      <c r="G36" s="28">
        <v>900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12.75">
      <c r="A37" s="30" t="s">
        <v>50</v>
      </c>
      <c r="E37" s="31" t="s">
        <v>367</v>
      </c>
    </row>
    <row r="38" spans="1:5" ht="38.25">
      <c r="A38" s="32" t="s">
        <v>52</v>
      </c>
      <c r="E38" s="33" t="s">
        <v>494</v>
      </c>
    </row>
    <row r="39" spans="1:5" ht="12.75">
      <c r="A39" t="s">
        <v>54</v>
      </c>
      <c r="E39" s="31" t="s">
        <v>369</v>
      </c>
    </row>
    <row r="40" spans="1:18" ht="12.75" customHeight="1">
      <c r="A40" s="5" t="s">
        <v>43</v>
      </c>
      <c r="B40" s="5"/>
      <c r="C40" s="35" t="s">
        <v>23</v>
      </c>
      <c r="D40" s="5"/>
      <c r="E40" s="23" t="s">
        <v>195</v>
      </c>
      <c r="F40" s="5"/>
      <c r="G40" s="5"/>
      <c r="H40" s="5"/>
      <c r="I40" s="36">
        <f>0+Q40</f>
        <v>0</v>
      </c>
      <c r="O40">
        <f>0+R40</f>
        <v>0</v>
      </c>
      <c r="Q40">
        <f>0+I41+I45+I49</f>
        <v>0</v>
      </c>
      <c r="R40">
        <f>0+O41+O45+O49</f>
        <v>0</v>
      </c>
    </row>
    <row r="41" spans="1:16" ht="12.75">
      <c r="A41" s="21" t="s">
        <v>45</v>
      </c>
      <c r="B41" s="25" t="s">
        <v>81</v>
      </c>
      <c r="C41" s="25" t="s">
        <v>495</v>
      </c>
      <c r="D41" s="21" t="s">
        <v>47</v>
      </c>
      <c r="E41" s="26" t="s">
        <v>496</v>
      </c>
      <c r="F41" s="27" t="s">
        <v>127</v>
      </c>
      <c r="G41" s="28">
        <v>1952.5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25.5">
      <c r="A42" s="30" t="s">
        <v>50</v>
      </c>
      <c r="E42" s="31" t="s">
        <v>497</v>
      </c>
    </row>
    <row r="43" spans="1:5" ht="12.75">
      <c r="A43" s="32" t="s">
        <v>52</v>
      </c>
      <c r="E43" s="33" t="s">
        <v>498</v>
      </c>
    </row>
    <row r="44" spans="1:5" ht="38.25">
      <c r="A44" t="s">
        <v>54</v>
      </c>
      <c r="E44" s="31" t="s">
        <v>499</v>
      </c>
    </row>
    <row r="45" spans="1:16" ht="12.75">
      <c r="A45" s="21" t="s">
        <v>45</v>
      </c>
      <c r="B45" s="25" t="s">
        <v>40</v>
      </c>
      <c r="C45" s="25" t="s">
        <v>500</v>
      </c>
      <c r="D45" s="21" t="s">
        <v>47</v>
      </c>
      <c r="E45" s="26" t="s">
        <v>501</v>
      </c>
      <c r="F45" s="27" t="s">
        <v>241</v>
      </c>
      <c r="G45" s="28">
        <v>781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12.75">
      <c r="A46" s="30" t="s">
        <v>50</v>
      </c>
      <c r="E46" s="31" t="s">
        <v>502</v>
      </c>
    </row>
    <row r="47" spans="1:5" ht="178.5">
      <c r="A47" s="32" t="s">
        <v>52</v>
      </c>
      <c r="E47" s="33" t="s">
        <v>503</v>
      </c>
    </row>
    <row r="48" spans="1:5" ht="165.75">
      <c r="A48" t="s">
        <v>54</v>
      </c>
      <c r="E48" s="31" t="s">
        <v>504</v>
      </c>
    </row>
    <row r="49" spans="1:16" ht="12.75">
      <c r="A49" s="21" t="s">
        <v>45</v>
      </c>
      <c r="B49" s="25" t="s">
        <v>42</v>
      </c>
      <c r="C49" s="25" t="s">
        <v>196</v>
      </c>
      <c r="D49" s="21" t="s">
        <v>490</v>
      </c>
      <c r="E49" s="26" t="s">
        <v>197</v>
      </c>
      <c r="F49" s="27" t="s">
        <v>127</v>
      </c>
      <c r="G49" s="28">
        <v>90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12.75">
      <c r="A50" s="30" t="s">
        <v>50</v>
      </c>
      <c r="E50" s="31" t="s">
        <v>47</v>
      </c>
    </row>
    <row r="51" spans="1:5" ht="102">
      <c r="A51" s="32" t="s">
        <v>52</v>
      </c>
      <c r="E51" s="33" t="s">
        <v>505</v>
      </c>
    </row>
    <row r="52" spans="1:5" ht="102">
      <c r="A52" t="s">
        <v>54</v>
      </c>
      <c r="E52" s="31" t="s">
        <v>506</v>
      </c>
    </row>
    <row r="53" spans="1:18" ht="12.75" customHeight="1">
      <c r="A53" s="5" t="s">
        <v>43</v>
      </c>
      <c r="B53" s="5"/>
      <c r="C53" s="35" t="s">
        <v>35</v>
      </c>
      <c r="D53" s="5"/>
      <c r="E53" s="23" t="s">
        <v>254</v>
      </c>
      <c r="F53" s="5"/>
      <c r="G53" s="5"/>
      <c r="H53" s="5"/>
      <c r="I53" s="36">
        <f>0+Q53</f>
        <v>0</v>
      </c>
      <c r="O53">
        <f>0+R53</f>
        <v>0</v>
      </c>
      <c r="Q53">
        <f>0+I54+I58+I62+I66+I70+I74+I78+I82+I86+I90</f>
        <v>0</v>
      </c>
      <c r="R53">
        <f>0+O54+O58+O62+O66+O70+O74+O78+O82+O86+O90</f>
        <v>0</v>
      </c>
    </row>
    <row r="54" spans="1:16" ht="12.75">
      <c r="A54" s="21" t="s">
        <v>45</v>
      </c>
      <c r="B54" s="25" t="s">
        <v>106</v>
      </c>
      <c r="C54" s="25" t="s">
        <v>507</v>
      </c>
      <c r="D54" s="21" t="s">
        <v>490</v>
      </c>
      <c r="E54" s="26" t="s">
        <v>508</v>
      </c>
      <c r="F54" s="27" t="s">
        <v>188</v>
      </c>
      <c r="G54" s="28">
        <v>90</v>
      </c>
      <c r="H54" s="29">
        <v>0</v>
      </c>
      <c r="I54" s="29">
        <f>ROUND(ROUND(H54,2)*ROUND(G54,3),2)</f>
        <v>0</v>
      </c>
      <c r="O54">
        <f>(I54*21)/100</f>
        <v>0</v>
      </c>
      <c r="P54" t="s">
        <v>23</v>
      </c>
    </row>
    <row r="55" spans="1:5" ht="12.75">
      <c r="A55" s="30" t="s">
        <v>50</v>
      </c>
      <c r="E55" s="31" t="s">
        <v>47</v>
      </c>
    </row>
    <row r="56" spans="1:5" ht="76.5">
      <c r="A56" s="32" t="s">
        <v>52</v>
      </c>
      <c r="E56" s="33" t="s">
        <v>509</v>
      </c>
    </row>
    <row r="57" spans="1:5" ht="51">
      <c r="A57" t="s">
        <v>54</v>
      </c>
      <c r="E57" s="31" t="s">
        <v>259</v>
      </c>
    </row>
    <row r="58" spans="1:16" ht="12.75">
      <c r="A58" s="21" t="s">
        <v>45</v>
      </c>
      <c r="B58" s="25" t="s">
        <v>113</v>
      </c>
      <c r="C58" s="25" t="s">
        <v>288</v>
      </c>
      <c r="D58" s="21" t="s">
        <v>47</v>
      </c>
      <c r="E58" s="26" t="s">
        <v>290</v>
      </c>
      <c r="F58" s="27" t="s">
        <v>127</v>
      </c>
      <c r="G58" s="28">
        <v>6669</v>
      </c>
      <c r="H58" s="29">
        <v>0</v>
      </c>
      <c r="I58" s="29">
        <f>ROUND(ROUND(H58,2)*ROUND(G58,3),2)</f>
        <v>0</v>
      </c>
      <c r="O58">
        <f>(I58*21)/100</f>
        <v>0</v>
      </c>
      <c r="P58" t="s">
        <v>23</v>
      </c>
    </row>
    <row r="59" spans="1:5" ht="12.75">
      <c r="A59" s="30" t="s">
        <v>50</v>
      </c>
      <c r="E59" s="31" t="s">
        <v>293</v>
      </c>
    </row>
    <row r="60" spans="1:5" ht="76.5">
      <c r="A60" s="32" t="s">
        <v>52</v>
      </c>
      <c r="E60" s="33" t="s">
        <v>510</v>
      </c>
    </row>
    <row r="61" spans="1:5" ht="51">
      <c r="A61" t="s">
        <v>54</v>
      </c>
      <c r="E61" s="31" t="s">
        <v>259</v>
      </c>
    </row>
    <row r="62" spans="1:16" ht="12.75">
      <c r="A62" s="21" t="s">
        <v>45</v>
      </c>
      <c r="B62" s="25" t="s">
        <v>116</v>
      </c>
      <c r="C62" s="25" t="s">
        <v>288</v>
      </c>
      <c r="D62" s="21" t="s">
        <v>29</v>
      </c>
      <c r="E62" s="26" t="s">
        <v>290</v>
      </c>
      <c r="F62" s="27" t="s">
        <v>127</v>
      </c>
      <c r="G62" s="28">
        <v>6669</v>
      </c>
      <c r="H62" s="29">
        <v>0</v>
      </c>
      <c r="I62" s="29">
        <f>ROUND(ROUND(H62,2)*ROUND(G62,3),2)</f>
        <v>0</v>
      </c>
      <c r="O62">
        <f>(I62*21)/100</f>
        <v>0</v>
      </c>
      <c r="P62" t="s">
        <v>23</v>
      </c>
    </row>
    <row r="63" spans="1:5" ht="12.75">
      <c r="A63" s="30" t="s">
        <v>50</v>
      </c>
      <c r="E63" s="31" t="s">
        <v>291</v>
      </c>
    </row>
    <row r="64" spans="1:5" ht="76.5">
      <c r="A64" s="32" t="s">
        <v>52</v>
      </c>
      <c r="E64" s="33" t="s">
        <v>510</v>
      </c>
    </row>
    <row r="65" spans="1:5" ht="51">
      <c r="A65" t="s">
        <v>54</v>
      </c>
      <c r="E65" s="31" t="s">
        <v>259</v>
      </c>
    </row>
    <row r="66" spans="1:16" ht="12.75">
      <c r="A66" s="21" t="s">
        <v>45</v>
      </c>
      <c r="B66" s="25" t="s">
        <v>120</v>
      </c>
      <c r="C66" s="25" t="s">
        <v>379</v>
      </c>
      <c r="D66" s="21" t="s">
        <v>47</v>
      </c>
      <c r="E66" s="26" t="s">
        <v>380</v>
      </c>
      <c r="F66" s="27" t="s">
        <v>127</v>
      </c>
      <c r="G66" s="28">
        <v>900</v>
      </c>
      <c r="H66" s="29">
        <v>0</v>
      </c>
      <c r="I66" s="29">
        <f>ROUND(ROUND(H66,2)*ROUND(G66,3),2)</f>
        <v>0</v>
      </c>
      <c r="O66">
        <f>(I66*21)/100</f>
        <v>0</v>
      </c>
      <c r="P66" t="s">
        <v>23</v>
      </c>
    </row>
    <row r="67" spans="1:5" ht="12.75">
      <c r="A67" s="30" t="s">
        <v>50</v>
      </c>
      <c r="E67" s="31" t="s">
        <v>47</v>
      </c>
    </row>
    <row r="68" spans="1:5" ht="38.25">
      <c r="A68" s="32" t="s">
        <v>52</v>
      </c>
      <c r="E68" s="33" t="s">
        <v>511</v>
      </c>
    </row>
    <row r="69" spans="1:5" ht="102">
      <c r="A69" t="s">
        <v>54</v>
      </c>
      <c r="E69" s="31" t="s">
        <v>378</v>
      </c>
    </row>
    <row r="70" spans="1:16" ht="12.75">
      <c r="A70" s="21" t="s">
        <v>45</v>
      </c>
      <c r="B70" s="25" t="s">
        <v>121</v>
      </c>
      <c r="C70" s="25" t="s">
        <v>294</v>
      </c>
      <c r="D70" s="21" t="s">
        <v>47</v>
      </c>
      <c r="E70" s="26" t="s">
        <v>295</v>
      </c>
      <c r="F70" s="27" t="s">
        <v>127</v>
      </c>
      <c r="G70" s="28">
        <v>5796</v>
      </c>
      <c r="H70" s="29">
        <v>0</v>
      </c>
      <c r="I70" s="29">
        <f>ROUND(ROUND(H70,2)*ROUND(G70,3),2)</f>
        <v>0</v>
      </c>
      <c r="O70">
        <f>(I70*21)/100</f>
        <v>0</v>
      </c>
      <c r="P70" t="s">
        <v>23</v>
      </c>
    </row>
    <row r="71" spans="1:5" ht="51">
      <c r="A71" s="30" t="s">
        <v>50</v>
      </c>
      <c r="E71" s="31" t="s">
        <v>296</v>
      </c>
    </row>
    <row r="72" spans="1:5" ht="12.75">
      <c r="A72" s="32" t="s">
        <v>52</v>
      </c>
      <c r="E72" s="33" t="s">
        <v>297</v>
      </c>
    </row>
    <row r="73" spans="1:5" ht="51">
      <c r="A73" t="s">
        <v>54</v>
      </c>
      <c r="E73" s="31" t="s">
        <v>298</v>
      </c>
    </row>
    <row r="74" spans="1:16" ht="12.75">
      <c r="A74" s="21" t="s">
        <v>45</v>
      </c>
      <c r="B74" s="25" t="s">
        <v>386</v>
      </c>
      <c r="C74" s="25" t="s">
        <v>299</v>
      </c>
      <c r="D74" s="21" t="s">
        <v>47</v>
      </c>
      <c r="E74" s="26" t="s">
        <v>300</v>
      </c>
      <c r="F74" s="27" t="s">
        <v>127</v>
      </c>
      <c r="G74" s="28">
        <v>5670</v>
      </c>
      <c r="H74" s="29">
        <v>0</v>
      </c>
      <c r="I74" s="29">
        <f>ROUND(ROUND(H74,2)*ROUND(G74,3),2)</f>
        <v>0</v>
      </c>
      <c r="O74">
        <f>(I74*21)/100</f>
        <v>0</v>
      </c>
      <c r="P74" t="s">
        <v>23</v>
      </c>
    </row>
    <row r="75" spans="1:5" ht="51">
      <c r="A75" s="30" t="s">
        <v>50</v>
      </c>
      <c r="E75" s="31" t="s">
        <v>301</v>
      </c>
    </row>
    <row r="76" spans="1:5" ht="12.75">
      <c r="A76" s="32" t="s">
        <v>52</v>
      </c>
      <c r="E76" s="33" t="s">
        <v>297</v>
      </c>
    </row>
    <row r="77" spans="1:5" ht="51">
      <c r="A77" t="s">
        <v>54</v>
      </c>
      <c r="E77" s="31" t="s">
        <v>298</v>
      </c>
    </row>
    <row r="78" spans="1:16" ht="12.75">
      <c r="A78" s="21" t="s">
        <v>45</v>
      </c>
      <c r="B78" s="25" t="s">
        <v>392</v>
      </c>
      <c r="C78" s="25" t="s">
        <v>302</v>
      </c>
      <c r="D78" s="21" t="s">
        <v>47</v>
      </c>
      <c r="E78" s="26" t="s">
        <v>303</v>
      </c>
      <c r="F78" s="27" t="s">
        <v>127</v>
      </c>
      <c r="G78" s="28">
        <v>5796</v>
      </c>
      <c r="H78" s="29">
        <v>0</v>
      </c>
      <c r="I78" s="29">
        <f>ROUND(ROUND(H78,2)*ROUND(G78,3),2)</f>
        <v>0</v>
      </c>
      <c r="O78">
        <f>(I78*21)/100</f>
        <v>0</v>
      </c>
      <c r="P78" t="s">
        <v>23</v>
      </c>
    </row>
    <row r="79" spans="1:5" ht="51">
      <c r="A79" s="30" t="s">
        <v>50</v>
      </c>
      <c r="E79" s="31" t="s">
        <v>304</v>
      </c>
    </row>
    <row r="80" spans="1:5" ht="12.75">
      <c r="A80" s="32" t="s">
        <v>52</v>
      </c>
      <c r="E80" s="33" t="s">
        <v>297</v>
      </c>
    </row>
    <row r="81" spans="1:5" ht="51">
      <c r="A81" t="s">
        <v>54</v>
      </c>
      <c r="E81" s="31" t="s">
        <v>298</v>
      </c>
    </row>
    <row r="82" spans="1:16" ht="12.75">
      <c r="A82" s="21" t="s">
        <v>45</v>
      </c>
      <c r="B82" s="25" t="s">
        <v>397</v>
      </c>
      <c r="C82" s="25" t="s">
        <v>305</v>
      </c>
      <c r="D82" s="21" t="s">
        <v>47</v>
      </c>
      <c r="E82" s="26" t="s">
        <v>306</v>
      </c>
      <c r="F82" s="27" t="s">
        <v>127</v>
      </c>
      <c r="G82" s="28">
        <v>5670</v>
      </c>
      <c r="H82" s="29">
        <v>0</v>
      </c>
      <c r="I82" s="29">
        <f>ROUND(ROUND(H82,2)*ROUND(G82,3),2)</f>
        <v>0</v>
      </c>
      <c r="O82">
        <f>(I82*21)/100</f>
        <v>0</v>
      </c>
      <c r="P82" t="s">
        <v>23</v>
      </c>
    </row>
    <row r="83" spans="1:5" ht="12.75">
      <c r="A83" s="30" t="s">
        <v>50</v>
      </c>
      <c r="E83" s="31" t="s">
        <v>307</v>
      </c>
    </row>
    <row r="84" spans="1:5" ht="76.5">
      <c r="A84" s="32" t="s">
        <v>52</v>
      </c>
      <c r="E84" s="33" t="s">
        <v>512</v>
      </c>
    </row>
    <row r="85" spans="1:5" ht="140.25">
      <c r="A85" t="s">
        <v>54</v>
      </c>
      <c r="E85" s="31" t="s">
        <v>309</v>
      </c>
    </row>
    <row r="86" spans="1:16" ht="12.75">
      <c r="A86" s="21" t="s">
        <v>45</v>
      </c>
      <c r="B86" s="25" t="s">
        <v>399</v>
      </c>
      <c r="C86" s="25" t="s">
        <v>310</v>
      </c>
      <c r="D86" s="21" t="s">
        <v>47</v>
      </c>
      <c r="E86" s="26" t="s">
        <v>311</v>
      </c>
      <c r="F86" s="27" t="s">
        <v>127</v>
      </c>
      <c r="G86" s="28">
        <v>5796</v>
      </c>
      <c r="H86" s="29">
        <v>0</v>
      </c>
      <c r="I86" s="29">
        <f>ROUND(ROUND(H86,2)*ROUND(G86,3),2)</f>
        <v>0</v>
      </c>
      <c r="O86">
        <f>(I86*21)/100</f>
        <v>0</v>
      </c>
      <c r="P86" t="s">
        <v>23</v>
      </c>
    </row>
    <row r="87" spans="1:5" ht="12.75">
      <c r="A87" s="30" t="s">
        <v>50</v>
      </c>
      <c r="E87" s="31" t="s">
        <v>47</v>
      </c>
    </row>
    <row r="88" spans="1:5" ht="76.5">
      <c r="A88" s="32" t="s">
        <v>52</v>
      </c>
      <c r="E88" s="33" t="s">
        <v>513</v>
      </c>
    </row>
    <row r="89" spans="1:5" ht="140.25">
      <c r="A89" t="s">
        <v>54</v>
      </c>
      <c r="E89" s="31" t="s">
        <v>309</v>
      </c>
    </row>
    <row r="90" spans="1:16" ht="12.75">
      <c r="A90" s="21" t="s">
        <v>45</v>
      </c>
      <c r="B90" s="25" t="s">
        <v>401</v>
      </c>
      <c r="C90" s="25" t="s">
        <v>313</v>
      </c>
      <c r="D90" s="21" t="s">
        <v>47</v>
      </c>
      <c r="E90" s="26" t="s">
        <v>314</v>
      </c>
      <c r="F90" s="27" t="s">
        <v>127</v>
      </c>
      <c r="G90" s="28">
        <v>5949</v>
      </c>
      <c r="H90" s="29">
        <v>0</v>
      </c>
      <c r="I90" s="29">
        <f>ROUND(ROUND(H90,2)*ROUND(G90,3),2)</f>
        <v>0</v>
      </c>
      <c r="O90">
        <f>(I90*21)/100</f>
        <v>0</v>
      </c>
      <c r="P90" t="s">
        <v>23</v>
      </c>
    </row>
    <row r="91" spans="1:5" ht="12.75">
      <c r="A91" s="30" t="s">
        <v>50</v>
      </c>
      <c r="E91" s="31" t="s">
        <v>315</v>
      </c>
    </row>
    <row r="92" spans="1:5" ht="76.5">
      <c r="A92" s="32" t="s">
        <v>52</v>
      </c>
      <c r="E92" s="33" t="s">
        <v>514</v>
      </c>
    </row>
    <row r="93" spans="1:5" ht="140.25">
      <c r="A93" t="s">
        <v>54</v>
      </c>
      <c r="E93" s="31" t="s">
        <v>309</v>
      </c>
    </row>
    <row r="94" spans="1:18" ht="12.75" customHeight="1">
      <c r="A94" s="5" t="s">
        <v>43</v>
      </c>
      <c r="B94" s="5"/>
      <c r="C94" s="35" t="s">
        <v>40</v>
      </c>
      <c r="D94" s="5"/>
      <c r="E94" s="23" t="s">
        <v>238</v>
      </c>
      <c r="F94" s="5"/>
      <c r="G94" s="5"/>
      <c r="H94" s="5"/>
      <c r="I94" s="36">
        <f>0+Q94</f>
        <v>0</v>
      </c>
      <c r="O94">
        <f>0+R94</f>
        <v>0</v>
      </c>
      <c r="Q94">
        <f>0+I95+I99+I103+I107</f>
        <v>0</v>
      </c>
      <c r="R94">
        <f>0+O95+O99+O103+O107</f>
        <v>0</v>
      </c>
    </row>
    <row r="95" spans="1:16" ht="12.75">
      <c r="A95" s="21" t="s">
        <v>45</v>
      </c>
      <c r="B95" s="25" t="s">
        <v>403</v>
      </c>
      <c r="C95" s="25" t="s">
        <v>515</v>
      </c>
      <c r="D95" s="21" t="s">
        <v>23</v>
      </c>
      <c r="E95" s="26" t="s">
        <v>516</v>
      </c>
      <c r="F95" s="27" t="s">
        <v>241</v>
      </c>
      <c r="G95" s="28">
        <v>8.16</v>
      </c>
      <c r="H95" s="29">
        <v>0</v>
      </c>
      <c r="I95" s="29">
        <f>ROUND(ROUND(H95,2)*ROUND(G95,3),2)</f>
        <v>0</v>
      </c>
      <c r="O95">
        <f>(I95*21)/100</f>
        <v>0</v>
      </c>
      <c r="P95" t="s">
        <v>23</v>
      </c>
    </row>
    <row r="96" spans="1:5" ht="12.75">
      <c r="A96" s="30" t="s">
        <v>50</v>
      </c>
      <c r="E96" s="31" t="s">
        <v>517</v>
      </c>
    </row>
    <row r="97" spans="1:5" ht="25.5">
      <c r="A97" s="32" t="s">
        <v>52</v>
      </c>
      <c r="E97" s="33" t="s">
        <v>518</v>
      </c>
    </row>
    <row r="98" spans="1:5" ht="63.75">
      <c r="A98" t="s">
        <v>54</v>
      </c>
      <c r="E98" s="31" t="s">
        <v>519</v>
      </c>
    </row>
    <row r="99" spans="1:16" ht="12.75">
      <c r="A99" s="21" t="s">
        <v>45</v>
      </c>
      <c r="B99" s="25" t="s">
        <v>407</v>
      </c>
      <c r="C99" s="25" t="s">
        <v>515</v>
      </c>
      <c r="D99" s="21" t="s">
        <v>22</v>
      </c>
      <c r="E99" s="26" t="s">
        <v>520</v>
      </c>
      <c r="F99" s="27" t="s">
        <v>241</v>
      </c>
      <c r="G99" s="28">
        <v>6</v>
      </c>
      <c r="H99" s="29">
        <v>0</v>
      </c>
      <c r="I99" s="29">
        <f>ROUND(ROUND(H99,2)*ROUND(G99,3),2)</f>
        <v>0</v>
      </c>
      <c r="O99">
        <f>(I99*21)/100</f>
        <v>0</v>
      </c>
      <c r="P99" t="s">
        <v>23</v>
      </c>
    </row>
    <row r="100" spans="1:5" ht="25.5">
      <c r="A100" s="30" t="s">
        <v>50</v>
      </c>
      <c r="E100" s="31" t="s">
        <v>521</v>
      </c>
    </row>
    <row r="101" spans="1:5" ht="63.75">
      <c r="A101" s="32" t="s">
        <v>52</v>
      </c>
      <c r="E101" s="33" t="s">
        <v>522</v>
      </c>
    </row>
    <row r="102" spans="1:5" ht="63.75">
      <c r="A102" t="s">
        <v>54</v>
      </c>
      <c r="E102" s="31" t="s">
        <v>519</v>
      </c>
    </row>
    <row r="103" spans="1:16" ht="12.75">
      <c r="A103" s="21" t="s">
        <v>45</v>
      </c>
      <c r="B103" s="25" t="s">
        <v>523</v>
      </c>
      <c r="C103" s="25" t="s">
        <v>524</v>
      </c>
      <c r="D103" s="21" t="s">
        <v>47</v>
      </c>
      <c r="E103" s="26" t="s">
        <v>525</v>
      </c>
      <c r="F103" s="27" t="s">
        <v>241</v>
      </c>
      <c r="G103" s="28">
        <v>77.22</v>
      </c>
      <c r="H103" s="29">
        <v>0</v>
      </c>
      <c r="I103" s="29">
        <f>ROUND(ROUND(H103,2)*ROUND(G103,3),2)</f>
        <v>0</v>
      </c>
      <c r="O103">
        <f>(I103*21)/100</f>
        <v>0</v>
      </c>
      <c r="P103" t="s">
        <v>23</v>
      </c>
    </row>
    <row r="104" spans="1:5" ht="12.75">
      <c r="A104" s="30" t="s">
        <v>50</v>
      </c>
      <c r="E104" s="31" t="s">
        <v>526</v>
      </c>
    </row>
    <row r="105" spans="1:5" ht="114.75">
      <c r="A105" s="32" t="s">
        <v>52</v>
      </c>
      <c r="E105" s="33" t="s">
        <v>527</v>
      </c>
    </row>
    <row r="106" spans="1:5" ht="51">
      <c r="A106" t="s">
        <v>54</v>
      </c>
      <c r="E106" s="31" t="s">
        <v>273</v>
      </c>
    </row>
    <row r="107" spans="1:16" ht="12.75">
      <c r="A107" s="21" t="s">
        <v>45</v>
      </c>
      <c r="B107" s="25" t="s">
        <v>528</v>
      </c>
      <c r="C107" s="25" t="s">
        <v>529</v>
      </c>
      <c r="D107" s="21" t="s">
        <v>47</v>
      </c>
      <c r="E107" s="26" t="s">
        <v>530</v>
      </c>
      <c r="F107" s="27" t="s">
        <v>241</v>
      </c>
      <c r="G107" s="28">
        <v>45</v>
      </c>
      <c r="H107" s="29">
        <v>0</v>
      </c>
      <c r="I107" s="29">
        <f>ROUND(ROUND(H107,2)*ROUND(G107,3),2)</f>
        <v>0</v>
      </c>
      <c r="O107">
        <f>(I107*21)/100</f>
        <v>0</v>
      </c>
      <c r="P107" t="s">
        <v>23</v>
      </c>
    </row>
    <row r="108" spans="1:5" ht="12.75">
      <c r="A108" s="30" t="s">
        <v>50</v>
      </c>
      <c r="E108" s="31" t="s">
        <v>47</v>
      </c>
    </row>
    <row r="109" spans="1:5" ht="25.5">
      <c r="A109" s="32" t="s">
        <v>52</v>
      </c>
      <c r="E109" s="33" t="s">
        <v>531</v>
      </c>
    </row>
    <row r="110" spans="1:5" ht="51">
      <c r="A110" t="s">
        <v>54</v>
      </c>
      <c r="E110" s="31" t="s">
        <v>273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24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24</v>
      </c>
      <c r="D4" s="43"/>
      <c r="E4" s="14" t="s">
        <v>25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4" t="s">
        <v>26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27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12.75">
      <c r="A9" s="21" t="s">
        <v>45</v>
      </c>
      <c r="B9" s="25" t="s">
        <v>29</v>
      </c>
      <c r="C9" s="25" t="s">
        <v>46</v>
      </c>
      <c r="D9" s="21" t="s">
        <v>47</v>
      </c>
      <c r="E9" s="26" t="s">
        <v>48</v>
      </c>
      <c r="F9" s="27" t="s">
        <v>49</v>
      </c>
      <c r="G9" s="28">
        <v>0.235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25.5">
      <c r="A10" s="30" t="s">
        <v>50</v>
      </c>
      <c r="E10" s="31" t="s">
        <v>51</v>
      </c>
    </row>
    <row r="11" spans="1:5" ht="12.75">
      <c r="A11" s="32" t="s">
        <v>52</v>
      </c>
      <c r="E11" s="33" t="s">
        <v>53</v>
      </c>
    </row>
    <row r="12" spans="1:5" ht="38.25">
      <c r="A12" t="s">
        <v>54</v>
      </c>
      <c r="E12" s="31" t="s">
        <v>55</v>
      </c>
    </row>
    <row r="13" spans="1:16" ht="12.75">
      <c r="A13" s="21" t="s">
        <v>45</v>
      </c>
      <c r="B13" s="25" t="s">
        <v>23</v>
      </c>
      <c r="C13" s="25" t="s">
        <v>56</v>
      </c>
      <c r="D13" s="21" t="s">
        <v>47</v>
      </c>
      <c r="E13" s="26" t="s">
        <v>57</v>
      </c>
      <c r="F13" s="27" t="s">
        <v>49</v>
      </c>
      <c r="G13" s="28">
        <v>0.235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25.5">
      <c r="A14" s="30" t="s">
        <v>50</v>
      </c>
      <c r="E14" s="31" t="s">
        <v>58</v>
      </c>
    </row>
    <row r="15" spans="1:5" ht="12.75">
      <c r="A15" s="32" t="s">
        <v>52</v>
      </c>
      <c r="E15" s="33" t="s">
        <v>53</v>
      </c>
    </row>
    <row r="16" spans="1:5" ht="12.75">
      <c r="A16" t="s">
        <v>54</v>
      </c>
      <c r="E16" s="31" t="s">
        <v>59</v>
      </c>
    </row>
    <row r="17" spans="1:16" ht="25.5">
      <c r="A17" s="21" t="s">
        <v>45</v>
      </c>
      <c r="B17" s="25" t="s">
        <v>22</v>
      </c>
      <c r="C17" s="25" t="s">
        <v>60</v>
      </c>
      <c r="D17" s="21" t="s">
        <v>47</v>
      </c>
      <c r="E17" s="26" t="s">
        <v>61</v>
      </c>
      <c r="F17" s="27" t="s">
        <v>49</v>
      </c>
      <c r="G17" s="28">
        <v>0.235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38.25">
      <c r="A18" s="30" t="s">
        <v>50</v>
      </c>
      <c r="E18" s="31" t="s">
        <v>62</v>
      </c>
    </row>
    <row r="19" spans="1:5" ht="12.75">
      <c r="A19" s="32" t="s">
        <v>52</v>
      </c>
      <c r="E19" s="33" t="s">
        <v>53</v>
      </c>
    </row>
    <row r="20" spans="1:5" ht="12.75">
      <c r="A20" t="s">
        <v>54</v>
      </c>
      <c r="E20" s="31" t="s">
        <v>59</v>
      </c>
    </row>
    <row r="21" spans="1:16" ht="12.75">
      <c r="A21" s="21" t="s">
        <v>45</v>
      </c>
      <c r="B21" s="25" t="s">
        <v>33</v>
      </c>
      <c r="C21" s="25" t="s">
        <v>60</v>
      </c>
      <c r="D21" s="21" t="s">
        <v>63</v>
      </c>
      <c r="E21" s="26" t="s">
        <v>64</v>
      </c>
      <c r="F21" s="27" t="s">
        <v>65</v>
      </c>
      <c r="G21" s="28">
        <v>0.235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51">
      <c r="A22" s="30" t="s">
        <v>50</v>
      </c>
      <c r="E22" s="31" t="s">
        <v>66</v>
      </c>
    </row>
    <row r="23" spans="1:5" ht="12.75">
      <c r="A23" s="32" t="s">
        <v>52</v>
      </c>
      <c r="E23" s="33" t="s">
        <v>53</v>
      </c>
    </row>
    <row r="24" spans="1:5" ht="12.75">
      <c r="A24" t="s">
        <v>54</v>
      </c>
      <c r="E24" s="31" t="s">
        <v>59</v>
      </c>
    </row>
    <row r="25" spans="1:16" ht="12.75">
      <c r="A25" s="21" t="s">
        <v>45</v>
      </c>
      <c r="B25" s="25" t="s">
        <v>35</v>
      </c>
      <c r="C25" s="25" t="s">
        <v>67</v>
      </c>
      <c r="D25" s="21" t="s">
        <v>47</v>
      </c>
      <c r="E25" s="26" t="s">
        <v>68</v>
      </c>
      <c r="F25" s="27" t="s">
        <v>65</v>
      </c>
      <c r="G25" s="28">
        <v>0.235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0" t="s">
        <v>50</v>
      </c>
      <c r="E26" s="31" t="s">
        <v>69</v>
      </c>
    </row>
    <row r="27" spans="1:5" ht="12.75">
      <c r="A27" s="32" t="s">
        <v>52</v>
      </c>
      <c r="E27" s="33" t="s">
        <v>53</v>
      </c>
    </row>
    <row r="28" spans="1:5" ht="12.75">
      <c r="A28" t="s">
        <v>54</v>
      </c>
      <c r="E28" s="31" t="s">
        <v>59</v>
      </c>
    </row>
    <row r="29" spans="1:16" ht="12.75">
      <c r="A29" s="21" t="s">
        <v>45</v>
      </c>
      <c r="B29" s="25" t="s">
        <v>37</v>
      </c>
      <c r="C29" s="25" t="s">
        <v>70</v>
      </c>
      <c r="D29" s="21" t="s">
        <v>47</v>
      </c>
      <c r="E29" s="26" t="s">
        <v>71</v>
      </c>
      <c r="F29" s="27" t="s">
        <v>65</v>
      </c>
      <c r="G29" s="28">
        <v>0.235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72</v>
      </c>
    </row>
    <row r="31" spans="1:5" ht="12.75">
      <c r="A31" s="32" t="s">
        <v>52</v>
      </c>
      <c r="E31" s="33" t="s">
        <v>53</v>
      </c>
    </row>
    <row r="32" spans="1:5" ht="76.5">
      <c r="A32" t="s">
        <v>54</v>
      </c>
      <c r="E32" s="31" t="s">
        <v>73</v>
      </c>
    </row>
    <row r="33" spans="1:16" ht="12.75">
      <c r="A33" s="21" t="s">
        <v>45</v>
      </c>
      <c r="B33" s="25" t="s">
        <v>74</v>
      </c>
      <c r="C33" s="25" t="s">
        <v>75</v>
      </c>
      <c r="D33" s="21" t="s">
        <v>47</v>
      </c>
      <c r="E33" s="26" t="s">
        <v>76</v>
      </c>
      <c r="F33" s="27" t="s">
        <v>77</v>
      </c>
      <c r="G33" s="28">
        <v>23.5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25.5">
      <c r="A34" s="30" t="s">
        <v>50</v>
      </c>
      <c r="E34" s="31" t="s">
        <v>78</v>
      </c>
    </row>
    <row r="35" spans="1:5" ht="38.25">
      <c r="A35" s="32" t="s">
        <v>52</v>
      </c>
      <c r="E35" s="33" t="s">
        <v>79</v>
      </c>
    </row>
    <row r="36" spans="1:5" ht="12.75">
      <c r="A36" t="s">
        <v>54</v>
      </c>
      <c r="E36" s="31" t="s">
        <v>80</v>
      </c>
    </row>
    <row r="37" spans="1:16" ht="12.75">
      <c r="A37" s="21" t="s">
        <v>45</v>
      </c>
      <c r="B37" s="25" t="s">
        <v>81</v>
      </c>
      <c r="C37" s="25" t="s">
        <v>82</v>
      </c>
      <c r="D37" s="21" t="s">
        <v>47</v>
      </c>
      <c r="E37" s="26" t="s">
        <v>83</v>
      </c>
      <c r="F37" s="27" t="s">
        <v>65</v>
      </c>
      <c r="G37" s="28">
        <v>0.235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47</v>
      </c>
    </row>
    <row r="39" spans="1:5" ht="12.75">
      <c r="A39" s="32" t="s">
        <v>52</v>
      </c>
      <c r="E39" s="33" t="s">
        <v>53</v>
      </c>
    </row>
    <row r="40" spans="1:5" ht="25.5">
      <c r="A40" t="s">
        <v>54</v>
      </c>
      <c r="E40" s="31" t="s">
        <v>84</v>
      </c>
    </row>
    <row r="41" spans="1:16" ht="12.75">
      <c r="A41" s="21" t="s">
        <v>45</v>
      </c>
      <c r="B41" s="25" t="s">
        <v>40</v>
      </c>
      <c r="C41" s="25" t="s">
        <v>85</v>
      </c>
      <c r="D41" s="21" t="s">
        <v>47</v>
      </c>
      <c r="E41" s="26" t="s">
        <v>86</v>
      </c>
      <c r="F41" s="27" t="s">
        <v>65</v>
      </c>
      <c r="G41" s="28">
        <v>0.235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38.25">
      <c r="A42" s="30" t="s">
        <v>50</v>
      </c>
      <c r="E42" s="31" t="s">
        <v>87</v>
      </c>
    </row>
    <row r="43" spans="1:5" ht="12.75">
      <c r="A43" s="32" t="s">
        <v>52</v>
      </c>
      <c r="E43" s="33" t="s">
        <v>53</v>
      </c>
    </row>
    <row r="44" spans="1:5" ht="12.75">
      <c r="A44" t="s">
        <v>54</v>
      </c>
      <c r="E44" s="31" t="s">
        <v>88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532</v>
      </c>
      <c r="I3" s="34">
        <f>0+I9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459</v>
      </c>
      <c r="D4" s="38"/>
      <c r="E4" s="11" t="s">
        <v>460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532</v>
      </c>
      <c r="D5" s="43"/>
      <c r="E5" s="14" t="s">
        <v>533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29</v>
      </c>
      <c r="D9" s="15"/>
      <c r="E9" s="23" t="s">
        <v>124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415</v>
      </c>
      <c r="D10" s="21" t="s">
        <v>47</v>
      </c>
      <c r="E10" s="26" t="s">
        <v>416</v>
      </c>
      <c r="F10" s="27" t="s">
        <v>188</v>
      </c>
      <c r="G10" s="28">
        <v>90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417</v>
      </c>
    </row>
    <row r="12" spans="1:5" ht="38.25">
      <c r="A12" s="32" t="s">
        <v>52</v>
      </c>
      <c r="E12" s="33" t="s">
        <v>534</v>
      </c>
    </row>
    <row r="13" spans="1:5" ht="306">
      <c r="A13" t="s">
        <v>54</v>
      </c>
      <c r="E13" s="31" t="s">
        <v>419</v>
      </c>
    </row>
    <row r="14" spans="1:16" ht="12.75">
      <c r="A14" s="21" t="s">
        <v>45</v>
      </c>
      <c r="B14" s="25" t="s">
        <v>23</v>
      </c>
      <c r="C14" s="25" t="s">
        <v>420</v>
      </c>
      <c r="D14" s="21" t="s">
        <v>47</v>
      </c>
      <c r="E14" s="26" t="s">
        <v>421</v>
      </c>
      <c r="F14" s="27" t="s">
        <v>188</v>
      </c>
      <c r="G14" s="28">
        <v>90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422</v>
      </c>
    </row>
    <row r="16" spans="1:5" ht="25.5">
      <c r="A16" s="32" t="s">
        <v>52</v>
      </c>
      <c r="E16" s="33" t="s">
        <v>535</v>
      </c>
    </row>
    <row r="17" spans="1:5" ht="280.5">
      <c r="A17" t="s">
        <v>54</v>
      </c>
      <c r="E17" s="31" t="s">
        <v>194</v>
      </c>
    </row>
    <row r="18" spans="1:16" ht="12.75">
      <c r="A18" s="21" t="s">
        <v>45</v>
      </c>
      <c r="B18" s="25" t="s">
        <v>22</v>
      </c>
      <c r="C18" s="25" t="s">
        <v>424</v>
      </c>
      <c r="D18" s="21" t="s">
        <v>47</v>
      </c>
      <c r="E18" s="26" t="s">
        <v>425</v>
      </c>
      <c r="F18" s="27" t="s">
        <v>127</v>
      </c>
      <c r="G18" s="28">
        <v>900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47</v>
      </c>
    </row>
    <row r="20" spans="1:5" ht="25.5">
      <c r="A20" s="32" t="s">
        <v>52</v>
      </c>
      <c r="E20" s="33" t="s">
        <v>468</v>
      </c>
    </row>
    <row r="21" spans="1:5" ht="38.25">
      <c r="A21" t="s">
        <v>54</v>
      </c>
      <c r="E21" s="31" t="s">
        <v>426</v>
      </c>
    </row>
    <row r="22" spans="1:16" ht="12.75">
      <c r="A22" s="21" t="s">
        <v>45</v>
      </c>
      <c r="B22" s="25" t="s">
        <v>33</v>
      </c>
      <c r="C22" s="25" t="s">
        <v>427</v>
      </c>
      <c r="D22" s="21" t="s">
        <v>47</v>
      </c>
      <c r="E22" s="26" t="s">
        <v>428</v>
      </c>
      <c r="F22" s="27" t="s">
        <v>127</v>
      </c>
      <c r="G22" s="28">
        <v>900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429</v>
      </c>
    </row>
    <row r="24" spans="1:5" ht="25.5">
      <c r="A24" s="32" t="s">
        <v>52</v>
      </c>
      <c r="E24" s="33" t="s">
        <v>468</v>
      </c>
    </row>
    <row r="25" spans="1:5" ht="25.5">
      <c r="A25" t="s">
        <v>54</v>
      </c>
      <c r="E25" s="31" t="s">
        <v>430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538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536</v>
      </c>
      <c r="D4" s="38"/>
      <c r="E4" s="11" t="s">
        <v>537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538</v>
      </c>
      <c r="D5" s="43"/>
      <c r="E5" s="14" t="s">
        <v>539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218</v>
      </c>
      <c r="D10" s="21" t="s">
        <v>23</v>
      </c>
      <c r="E10" s="26" t="s">
        <v>219</v>
      </c>
      <c r="F10" s="27" t="s">
        <v>182</v>
      </c>
      <c r="G10" s="28">
        <v>55.152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220</v>
      </c>
    </row>
    <row r="12" spans="1:5" ht="51">
      <c r="A12" s="32" t="s">
        <v>52</v>
      </c>
      <c r="E12" s="33" t="s">
        <v>540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230</v>
      </c>
      <c r="D15" s="21" t="s">
        <v>47</v>
      </c>
      <c r="E15" s="26" t="s">
        <v>231</v>
      </c>
      <c r="F15" s="27" t="s">
        <v>188</v>
      </c>
      <c r="G15" s="28">
        <v>22.98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232</v>
      </c>
    </row>
    <row r="17" spans="1:5" ht="140.25">
      <c r="A17" s="32" t="s">
        <v>52</v>
      </c>
      <c r="E17" s="33" t="s">
        <v>541</v>
      </c>
    </row>
    <row r="18" spans="1:5" ht="63.75">
      <c r="A18" t="s">
        <v>54</v>
      </c>
      <c r="E18" s="31" t="s">
        <v>226</v>
      </c>
    </row>
    <row r="19" spans="1:16" ht="12.75">
      <c r="A19" s="21" t="s">
        <v>45</v>
      </c>
      <c r="B19" s="25" t="s">
        <v>22</v>
      </c>
      <c r="C19" s="25" t="s">
        <v>234</v>
      </c>
      <c r="D19" s="21" t="s">
        <v>47</v>
      </c>
      <c r="E19" s="26" t="s">
        <v>235</v>
      </c>
      <c r="F19" s="27" t="s">
        <v>188</v>
      </c>
      <c r="G19" s="28">
        <v>22.98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76.5">
      <c r="A21" s="32" t="s">
        <v>52</v>
      </c>
      <c r="E21" s="33" t="s">
        <v>542</v>
      </c>
    </row>
    <row r="22" spans="1:5" ht="191.25">
      <c r="A22" t="s">
        <v>54</v>
      </c>
      <c r="E22" s="31" t="s">
        <v>237</v>
      </c>
    </row>
    <row r="23" spans="1:18" ht="12.75" customHeight="1">
      <c r="A23" s="5" t="s">
        <v>43</v>
      </c>
      <c r="B23" s="5"/>
      <c r="C23" s="35" t="s">
        <v>40</v>
      </c>
      <c r="D23" s="5"/>
      <c r="E23" s="23" t="s">
        <v>238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239</v>
      </c>
      <c r="D24" s="21" t="s">
        <v>47</v>
      </c>
      <c r="E24" s="26" t="s">
        <v>240</v>
      </c>
      <c r="F24" s="27" t="s">
        <v>241</v>
      </c>
      <c r="G24" s="28">
        <v>30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38.25">
      <c r="A26" s="32" t="s">
        <v>52</v>
      </c>
      <c r="E26" s="33" t="s">
        <v>543</v>
      </c>
    </row>
    <row r="27" spans="1:5" ht="25.5">
      <c r="A27" t="s">
        <v>54</v>
      </c>
      <c r="E27" s="31" t="s">
        <v>243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0+O10+O55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544</v>
      </c>
      <c r="I3" s="34">
        <f>0+I10+I55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536</v>
      </c>
      <c r="D4" s="38"/>
      <c r="E4" s="11" t="s">
        <v>537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1" t="s">
        <v>544</v>
      </c>
      <c r="D5" s="38"/>
      <c r="E5" s="11" t="s">
        <v>545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2" t="s">
        <v>544</v>
      </c>
      <c r="D6" s="43"/>
      <c r="E6" s="14" t="s">
        <v>546</v>
      </c>
      <c r="F6" s="5"/>
      <c r="G6" s="5"/>
      <c r="H6" s="5"/>
      <c r="I6" s="5"/>
    </row>
    <row r="7" spans="1:9" ht="12.75" customHeight="1">
      <c r="A7" s="44" t="s">
        <v>26</v>
      </c>
      <c r="B7" s="44" t="s">
        <v>28</v>
      </c>
      <c r="C7" s="44" t="s">
        <v>30</v>
      </c>
      <c r="D7" s="44" t="s">
        <v>31</v>
      </c>
      <c r="E7" s="44" t="s">
        <v>32</v>
      </c>
      <c r="F7" s="44" t="s">
        <v>34</v>
      </c>
      <c r="G7" s="44" t="s">
        <v>36</v>
      </c>
      <c r="H7" s="44" t="s">
        <v>38</v>
      </c>
      <c r="I7" s="44"/>
    </row>
    <row r="8" spans="1:9" ht="12.75" customHeight="1">
      <c r="A8" s="44"/>
      <c r="B8" s="44"/>
      <c r="C8" s="44"/>
      <c r="D8" s="44"/>
      <c r="E8" s="44"/>
      <c r="F8" s="44"/>
      <c r="G8" s="44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35</v>
      </c>
      <c r="D10" s="15"/>
      <c r="E10" s="23" t="s">
        <v>254</v>
      </c>
      <c r="F10" s="15"/>
      <c r="G10" s="15"/>
      <c r="H10" s="15"/>
      <c r="I10" s="24">
        <f>0+Q10</f>
        <v>0</v>
      </c>
      <c r="O10">
        <f>0+R10</f>
        <v>0</v>
      </c>
      <c r="Q10">
        <f>0+I11+I15+I19+I23+I27+I31+I35+I39+I43+I47+I51</f>
        <v>0</v>
      </c>
      <c r="R10">
        <f>0+O11+O15+O19+O23+O27+O31+O35+O39+O43+O47+O51</f>
        <v>0</v>
      </c>
    </row>
    <row r="11" spans="1:16" ht="12.75">
      <c r="A11" s="21" t="s">
        <v>45</v>
      </c>
      <c r="B11" s="25" t="s">
        <v>29</v>
      </c>
      <c r="C11" s="25" t="s">
        <v>288</v>
      </c>
      <c r="D11" s="21" t="s">
        <v>547</v>
      </c>
      <c r="E11" s="26" t="s">
        <v>290</v>
      </c>
      <c r="F11" s="27" t="s">
        <v>127</v>
      </c>
      <c r="G11" s="28">
        <v>216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47</v>
      </c>
    </row>
    <row r="13" spans="1:5" ht="38.25">
      <c r="A13" s="32" t="s">
        <v>52</v>
      </c>
      <c r="E13" s="33" t="s">
        <v>548</v>
      </c>
    </row>
    <row r="14" spans="1:5" ht="51">
      <c r="A14" t="s">
        <v>54</v>
      </c>
      <c r="E14" s="31" t="s">
        <v>259</v>
      </c>
    </row>
    <row r="15" spans="1:16" ht="12.75">
      <c r="A15" s="21" t="s">
        <v>45</v>
      </c>
      <c r="B15" s="25" t="s">
        <v>23</v>
      </c>
      <c r="C15" s="25" t="s">
        <v>371</v>
      </c>
      <c r="D15" s="21" t="s">
        <v>372</v>
      </c>
      <c r="E15" s="26" t="s">
        <v>373</v>
      </c>
      <c r="F15" s="27" t="s">
        <v>127</v>
      </c>
      <c r="G15" s="28">
        <v>220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374</v>
      </c>
    </row>
    <row r="17" spans="1:5" ht="89.25">
      <c r="A17" s="32" t="s">
        <v>52</v>
      </c>
      <c r="E17" s="33" t="s">
        <v>549</v>
      </c>
    </row>
    <row r="18" spans="1:5" ht="51">
      <c r="A18" t="s">
        <v>54</v>
      </c>
      <c r="E18" s="31" t="s">
        <v>259</v>
      </c>
    </row>
    <row r="19" spans="1:16" ht="12.75">
      <c r="A19" s="21" t="s">
        <v>45</v>
      </c>
      <c r="B19" s="25" t="s">
        <v>22</v>
      </c>
      <c r="C19" s="25" t="s">
        <v>376</v>
      </c>
      <c r="D19" s="21" t="s">
        <v>372</v>
      </c>
      <c r="E19" s="26" t="s">
        <v>377</v>
      </c>
      <c r="F19" s="27" t="s">
        <v>127</v>
      </c>
      <c r="G19" s="28">
        <v>220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374</v>
      </c>
    </row>
    <row r="21" spans="1:5" ht="89.25">
      <c r="A21" s="32" t="s">
        <v>52</v>
      </c>
      <c r="E21" s="33" t="s">
        <v>549</v>
      </c>
    </row>
    <row r="22" spans="1:5" ht="102">
      <c r="A22" t="s">
        <v>54</v>
      </c>
      <c r="E22" s="31" t="s">
        <v>378</v>
      </c>
    </row>
    <row r="23" spans="1:16" ht="12.75">
      <c r="A23" s="21" t="s">
        <v>45</v>
      </c>
      <c r="B23" s="25" t="s">
        <v>33</v>
      </c>
      <c r="C23" s="25" t="s">
        <v>294</v>
      </c>
      <c r="D23" s="21" t="s">
        <v>47</v>
      </c>
      <c r="E23" s="26" t="s">
        <v>295</v>
      </c>
      <c r="F23" s="27" t="s">
        <v>127</v>
      </c>
      <c r="G23" s="28">
        <v>383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51">
      <c r="A24" s="30" t="s">
        <v>50</v>
      </c>
      <c r="E24" s="31" t="s">
        <v>296</v>
      </c>
    </row>
    <row r="25" spans="1:5" ht="12.75">
      <c r="A25" s="32" t="s">
        <v>52</v>
      </c>
      <c r="E25" s="33" t="s">
        <v>297</v>
      </c>
    </row>
    <row r="26" spans="1:5" ht="51">
      <c r="A26" t="s">
        <v>54</v>
      </c>
      <c r="E26" s="31" t="s">
        <v>298</v>
      </c>
    </row>
    <row r="27" spans="1:16" ht="12.75">
      <c r="A27" s="21" t="s">
        <v>45</v>
      </c>
      <c r="B27" s="25" t="s">
        <v>35</v>
      </c>
      <c r="C27" s="25" t="s">
        <v>299</v>
      </c>
      <c r="D27" s="21" t="s">
        <v>47</v>
      </c>
      <c r="E27" s="26" t="s">
        <v>300</v>
      </c>
      <c r="F27" s="27" t="s">
        <v>127</v>
      </c>
      <c r="G27" s="28">
        <v>383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51">
      <c r="A28" s="30" t="s">
        <v>50</v>
      </c>
      <c r="E28" s="31" t="s">
        <v>301</v>
      </c>
    </row>
    <row r="29" spans="1:5" ht="12.75">
      <c r="A29" s="32" t="s">
        <v>52</v>
      </c>
      <c r="E29" s="33" t="s">
        <v>297</v>
      </c>
    </row>
    <row r="30" spans="1:5" ht="51">
      <c r="A30" t="s">
        <v>54</v>
      </c>
      <c r="E30" s="31" t="s">
        <v>298</v>
      </c>
    </row>
    <row r="31" spans="1:16" ht="12.75">
      <c r="A31" s="21" t="s">
        <v>45</v>
      </c>
      <c r="B31" s="25" t="s">
        <v>37</v>
      </c>
      <c r="C31" s="25" t="s">
        <v>302</v>
      </c>
      <c r="D31" s="21" t="s">
        <v>47</v>
      </c>
      <c r="E31" s="26" t="s">
        <v>303</v>
      </c>
      <c r="F31" s="27" t="s">
        <v>127</v>
      </c>
      <c r="G31" s="28">
        <v>383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51">
      <c r="A32" s="30" t="s">
        <v>50</v>
      </c>
      <c r="E32" s="31" t="s">
        <v>304</v>
      </c>
    </row>
    <row r="33" spans="1:5" ht="12.75">
      <c r="A33" s="32" t="s">
        <v>52</v>
      </c>
      <c r="E33" s="33" t="s">
        <v>297</v>
      </c>
    </row>
    <row r="34" spans="1:5" ht="51">
      <c r="A34" t="s">
        <v>54</v>
      </c>
      <c r="E34" s="31" t="s">
        <v>298</v>
      </c>
    </row>
    <row r="35" spans="1:16" ht="12.75">
      <c r="A35" s="21" t="s">
        <v>45</v>
      </c>
      <c r="B35" s="25" t="s">
        <v>74</v>
      </c>
      <c r="C35" s="25" t="s">
        <v>305</v>
      </c>
      <c r="D35" s="21" t="s">
        <v>47</v>
      </c>
      <c r="E35" s="26" t="s">
        <v>306</v>
      </c>
      <c r="F35" s="27" t="s">
        <v>127</v>
      </c>
      <c r="G35" s="28">
        <v>383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307</v>
      </c>
    </row>
    <row r="37" spans="1:5" ht="127.5">
      <c r="A37" s="32" t="s">
        <v>52</v>
      </c>
      <c r="E37" s="33" t="s">
        <v>550</v>
      </c>
    </row>
    <row r="38" spans="1:5" ht="140.25">
      <c r="A38" t="s">
        <v>54</v>
      </c>
      <c r="E38" s="31" t="s">
        <v>309</v>
      </c>
    </row>
    <row r="39" spans="1:16" ht="12.75">
      <c r="A39" s="21" t="s">
        <v>45</v>
      </c>
      <c r="B39" s="25" t="s">
        <v>81</v>
      </c>
      <c r="C39" s="25" t="s">
        <v>310</v>
      </c>
      <c r="D39" s="21" t="s">
        <v>47</v>
      </c>
      <c r="E39" s="26" t="s">
        <v>311</v>
      </c>
      <c r="F39" s="27" t="s">
        <v>127</v>
      </c>
      <c r="G39" s="28">
        <v>383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47</v>
      </c>
    </row>
    <row r="41" spans="1:5" ht="127.5">
      <c r="A41" s="32" t="s">
        <v>52</v>
      </c>
      <c r="E41" s="33" t="s">
        <v>550</v>
      </c>
    </row>
    <row r="42" spans="1:5" ht="140.25">
      <c r="A42" t="s">
        <v>54</v>
      </c>
      <c r="E42" s="31" t="s">
        <v>309</v>
      </c>
    </row>
    <row r="43" spans="1:16" ht="12.75">
      <c r="A43" s="21" t="s">
        <v>45</v>
      </c>
      <c r="B43" s="25" t="s">
        <v>40</v>
      </c>
      <c r="C43" s="25" t="s">
        <v>551</v>
      </c>
      <c r="D43" s="21" t="s">
        <v>547</v>
      </c>
      <c r="E43" s="26" t="s">
        <v>552</v>
      </c>
      <c r="F43" s="27" t="s">
        <v>127</v>
      </c>
      <c r="G43" s="28">
        <v>216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47</v>
      </c>
    </row>
    <row r="45" spans="1:5" ht="38.25">
      <c r="A45" s="32" t="s">
        <v>52</v>
      </c>
      <c r="E45" s="33" t="s">
        <v>548</v>
      </c>
    </row>
    <row r="46" spans="1:5" ht="165.75">
      <c r="A46" t="s">
        <v>54</v>
      </c>
      <c r="E46" s="31" t="s">
        <v>268</v>
      </c>
    </row>
    <row r="47" spans="1:16" ht="12.75">
      <c r="A47" s="21" t="s">
        <v>45</v>
      </c>
      <c r="B47" s="25" t="s">
        <v>42</v>
      </c>
      <c r="C47" s="25" t="s">
        <v>553</v>
      </c>
      <c r="D47" s="21" t="s">
        <v>547</v>
      </c>
      <c r="E47" s="26" t="s">
        <v>554</v>
      </c>
      <c r="F47" s="27" t="s">
        <v>127</v>
      </c>
      <c r="G47" s="28">
        <v>22.5</v>
      </c>
      <c r="H47" s="29">
        <v>0</v>
      </c>
      <c r="I47" s="29">
        <f>ROUND(ROUND(H47,2)*ROUND(G47,3),2)</f>
        <v>0</v>
      </c>
      <c r="O47">
        <f>(I47*21)/100</f>
        <v>0</v>
      </c>
      <c r="P47" t="s">
        <v>23</v>
      </c>
    </row>
    <row r="48" spans="1:5" ht="12.75">
      <c r="A48" s="30" t="s">
        <v>50</v>
      </c>
      <c r="E48" s="31" t="s">
        <v>47</v>
      </c>
    </row>
    <row r="49" spans="1:5" ht="38.25">
      <c r="A49" s="32" t="s">
        <v>52</v>
      </c>
      <c r="E49" s="33" t="s">
        <v>555</v>
      </c>
    </row>
    <row r="50" spans="1:5" ht="165.75">
      <c r="A50" t="s">
        <v>54</v>
      </c>
      <c r="E50" s="31" t="s">
        <v>268</v>
      </c>
    </row>
    <row r="51" spans="1:16" ht="25.5">
      <c r="A51" s="21" t="s">
        <v>45</v>
      </c>
      <c r="B51" s="25" t="s">
        <v>106</v>
      </c>
      <c r="C51" s="25" t="s">
        <v>556</v>
      </c>
      <c r="D51" s="21" t="s">
        <v>547</v>
      </c>
      <c r="E51" s="26" t="s">
        <v>557</v>
      </c>
      <c r="F51" s="27" t="s">
        <v>127</v>
      </c>
      <c r="G51" s="28">
        <v>5.6</v>
      </c>
      <c r="H51" s="29">
        <v>0</v>
      </c>
      <c r="I51" s="29">
        <f>ROUND(ROUND(H51,2)*ROUND(G51,3),2)</f>
        <v>0</v>
      </c>
      <c r="O51">
        <f>(I51*21)/100</f>
        <v>0</v>
      </c>
      <c r="P51" t="s">
        <v>23</v>
      </c>
    </row>
    <row r="52" spans="1:5" ht="12.75">
      <c r="A52" s="30" t="s">
        <v>50</v>
      </c>
      <c r="E52" s="31" t="s">
        <v>47</v>
      </c>
    </row>
    <row r="53" spans="1:5" ht="63.75">
      <c r="A53" s="32" t="s">
        <v>52</v>
      </c>
      <c r="E53" s="33" t="s">
        <v>558</v>
      </c>
    </row>
    <row r="54" spans="1:5" ht="165.75">
      <c r="A54" t="s">
        <v>54</v>
      </c>
      <c r="E54" s="31" t="s">
        <v>268</v>
      </c>
    </row>
    <row r="55" spans="1:18" ht="12.75" customHeight="1">
      <c r="A55" s="5" t="s">
        <v>43</v>
      </c>
      <c r="B55" s="5"/>
      <c r="C55" s="35" t="s">
        <v>40</v>
      </c>
      <c r="D55" s="5"/>
      <c r="E55" s="23" t="s">
        <v>238</v>
      </c>
      <c r="F55" s="5"/>
      <c r="G55" s="5"/>
      <c r="H55" s="5"/>
      <c r="I55" s="36">
        <f>0+Q55</f>
        <v>0</v>
      </c>
      <c r="O55">
        <f>0+R55</f>
        <v>0</v>
      </c>
      <c r="Q55">
        <f>0+I56+I60</f>
        <v>0</v>
      </c>
      <c r="R55">
        <f>0+O56+O60</f>
        <v>0</v>
      </c>
    </row>
    <row r="56" spans="1:16" ht="12.75">
      <c r="A56" s="21" t="s">
        <v>45</v>
      </c>
      <c r="B56" s="25" t="s">
        <v>113</v>
      </c>
      <c r="C56" s="25" t="s">
        <v>559</v>
      </c>
      <c r="D56" s="21" t="s">
        <v>547</v>
      </c>
      <c r="E56" s="26" t="s">
        <v>560</v>
      </c>
      <c r="F56" s="27" t="s">
        <v>241</v>
      </c>
      <c r="G56" s="28">
        <v>113.22</v>
      </c>
      <c r="H56" s="29">
        <v>0</v>
      </c>
      <c r="I56" s="29">
        <f>ROUND(ROUND(H56,2)*ROUND(G56,3),2)</f>
        <v>0</v>
      </c>
      <c r="O56">
        <f>(I56*21)/100</f>
        <v>0</v>
      </c>
      <c r="P56" t="s">
        <v>23</v>
      </c>
    </row>
    <row r="57" spans="1:5" ht="12.75">
      <c r="A57" s="30" t="s">
        <v>50</v>
      </c>
      <c r="E57" s="31" t="s">
        <v>47</v>
      </c>
    </row>
    <row r="58" spans="1:5" ht="25.5">
      <c r="A58" s="32" t="s">
        <v>52</v>
      </c>
      <c r="E58" s="33" t="s">
        <v>561</v>
      </c>
    </row>
    <row r="59" spans="1:5" ht="51">
      <c r="A59" t="s">
        <v>54</v>
      </c>
      <c r="E59" s="31" t="s">
        <v>273</v>
      </c>
    </row>
    <row r="60" spans="1:16" ht="12.75">
      <c r="A60" s="21" t="s">
        <v>45</v>
      </c>
      <c r="B60" s="25" t="s">
        <v>116</v>
      </c>
      <c r="C60" s="25" t="s">
        <v>408</v>
      </c>
      <c r="D60" s="21" t="s">
        <v>47</v>
      </c>
      <c r="E60" s="26" t="s">
        <v>409</v>
      </c>
      <c r="F60" s="27" t="s">
        <v>241</v>
      </c>
      <c r="G60" s="28">
        <v>30</v>
      </c>
      <c r="H60" s="29">
        <v>0</v>
      </c>
      <c r="I60" s="29">
        <f>ROUND(ROUND(H60,2)*ROUND(G60,3),2)</f>
        <v>0</v>
      </c>
      <c r="O60">
        <f>(I60*21)/100</f>
        <v>0</v>
      </c>
      <c r="P60" t="s">
        <v>23</v>
      </c>
    </row>
    <row r="61" spans="1:5" ht="12.75">
      <c r="A61" s="30" t="s">
        <v>50</v>
      </c>
      <c r="E61" s="31" t="s">
        <v>410</v>
      </c>
    </row>
    <row r="62" spans="1:5" ht="25.5">
      <c r="A62" s="32" t="s">
        <v>52</v>
      </c>
      <c r="E62" s="33" t="s">
        <v>562</v>
      </c>
    </row>
    <row r="63" spans="1:5" ht="38.25">
      <c r="A63" t="s">
        <v>54</v>
      </c>
      <c r="E63" s="31" t="s">
        <v>412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565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563</v>
      </c>
      <c r="D4" s="38"/>
      <c r="E4" s="11" t="s">
        <v>564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565</v>
      </c>
      <c r="D5" s="43"/>
      <c r="E5" s="14" t="s">
        <v>454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9642.6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183</v>
      </c>
    </row>
    <row r="12" spans="1:5" ht="12.75">
      <c r="A12" s="32" t="s">
        <v>52</v>
      </c>
      <c r="E12" s="33" t="s">
        <v>566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186</v>
      </c>
      <c r="D15" s="21" t="s">
        <v>47</v>
      </c>
      <c r="E15" s="26" t="s">
        <v>187</v>
      </c>
      <c r="F15" s="27" t="s">
        <v>188</v>
      </c>
      <c r="G15" s="28">
        <v>5357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165.75">
      <c r="A17" s="32" t="s">
        <v>52</v>
      </c>
      <c r="E17" s="33" t="s">
        <v>567</v>
      </c>
    </row>
    <row r="18" spans="1:5" ht="369.75">
      <c r="A18" t="s">
        <v>54</v>
      </c>
      <c r="E18" s="31" t="s">
        <v>190</v>
      </c>
    </row>
    <row r="19" spans="1:16" ht="25.5">
      <c r="A19" s="21" t="s">
        <v>45</v>
      </c>
      <c r="B19" s="25" t="s">
        <v>22</v>
      </c>
      <c r="C19" s="25" t="s">
        <v>191</v>
      </c>
      <c r="D19" s="21" t="s">
        <v>47</v>
      </c>
      <c r="E19" s="26" t="s">
        <v>192</v>
      </c>
      <c r="F19" s="27" t="s">
        <v>188</v>
      </c>
      <c r="G19" s="28">
        <v>5357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165.75">
      <c r="A21" s="32" t="s">
        <v>52</v>
      </c>
      <c r="E21" s="33" t="s">
        <v>568</v>
      </c>
    </row>
    <row r="22" spans="1:5" ht="280.5">
      <c r="A22" t="s">
        <v>54</v>
      </c>
      <c r="E22" s="31" t="s">
        <v>194</v>
      </c>
    </row>
    <row r="23" spans="1:18" ht="12.75" customHeight="1">
      <c r="A23" s="5" t="s">
        <v>43</v>
      </c>
      <c r="B23" s="5"/>
      <c r="C23" s="35" t="s">
        <v>23</v>
      </c>
      <c r="D23" s="5"/>
      <c r="E23" s="23" t="s">
        <v>195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196</v>
      </c>
      <c r="D24" s="21" t="s">
        <v>47</v>
      </c>
      <c r="E24" s="26" t="s">
        <v>197</v>
      </c>
      <c r="F24" s="27" t="s">
        <v>127</v>
      </c>
      <c r="G24" s="28">
        <v>9740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198</v>
      </c>
    </row>
    <row r="26" spans="1:5" ht="102">
      <c r="A26" s="32" t="s">
        <v>52</v>
      </c>
      <c r="E26" s="33" t="s">
        <v>569</v>
      </c>
    </row>
    <row r="27" spans="1:5" ht="102">
      <c r="A27" t="s">
        <v>54</v>
      </c>
      <c r="E27" s="31" t="s">
        <v>200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0+O9+O26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572</v>
      </c>
      <c r="I3" s="34">
        <f>0+I9+I26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570</v>
      </c>
      <c r="D4" s="38"/>
      <c r="E4" s="11" t="s">
        <v>571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572</v>
      </c>
      <c r="D5" s="43"/>
      <c r="E5" s="14" t="s">
        <v>462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8151.66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278</v>
      </c>
    </row>
    <row r="12" spans="1:5" ht="38.25">
      <c r="A12" s="32" t="s">
        <v>52</v>
      </c>
      <c r="E12" s="33" t="s">
        <v>573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213</v>
      </c>
      <c r="D14" s="21" t="s">
        <v>214</v>
      </c>
      <c r="E14" s="26" t="s">
        <v>215</v>
      </c>
      <c r="F14" s="27" t="s">
        <v>182</v>
      </c>
      <c r="G14" s="28">
        <v>748.8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216</v>
      </c>
    </row>
    <row r="16" spans="1:5" ht="12.75">
      <c r="A16" s="32" t="s">
        <v>52</v>
      </c>
      <c r="E16" s="33" t="s">
        <v>574</v>
      </c>
    </row>
    <row r="17" spans="1:5" ht="25.5">
      <c r="A17" t="s">
        <v>54</v>
      </c>
      <c r="E17" s="31" t="s">
        <v>185</v>
      </c>
    </row>
    <row r="18" spans="1:16" ht="12.75">
      <c r="A18" s="21" t="s">
        <v>45</v>
      </c>
      <c r="B18" s="25" t="s">
        <v>22</v>
      </c>
      <c r="C18" s="25" t="s">
        <v>218</v>
      </c>
      <c r="D18" s="21" t="s">
        <v>23</v>
      </c>
      <c r="E18" s="26" t="s">
        <v>219</v>
      </c>
      <c r="F18" s="27" t="s">
        <v>182</v>
      </c>
      <c r="G18" s="28">
        <v>3525.12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25.5">
      <c r="A19" s="30" t="s">
        <v>50</v>
      </c>
      <c r="E19" s="31" t="s">
        <v>220</v>
      </c>
    </row>
    <row r="20" spans="1:5" ht="51">
      <c r="A20" s="32" t="s">
        <v>52</v>
      </c>
      <c r="E20" s="33" t="s">
        <v>575</v>
      </c>
    </row>
    <row r="21" spans="1:5" ht="25.5">
      <c r="A21" t="s">
        <v>54</v>
      </c>
      <c r="E21" s="31" t="s">
        <v>185</v>
      </c>
    </row>
    <row r="22" spans="1:16" ht="12.75">
      <c r="A22" s="21" t="s">
        <v>45</v>
      </c>
      <c r="B22" s="25" t="s">
        <v>33</v>
      </c>
      <c r="C22" s="25" t="s">
        <v>218</v>
      </c>
      <c r="D22" s="21" t="s">
        <v>327</v>
      </c>
      <c r="E22" s="26" t="s">
        <v>219</v>
      </c>
      <c r="F22" s="27" t="s">
        <v>182</v>
      </c>
      <c r="G22" s="28">
        <v>4492.8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25.5">
      <c r="A23" s="30" t="s">
        <v>50</v>
      </c>
      <c r="E23" s="31" t="s">
        <v>220</v>
      </c>
    </row>
    <row r="24" spans="1:5" ht="51">
      <c r="A24" s="32" t="s">
        <v>52</v>
      </c>
      <c r="E24" s="33" t="s">
        <v>576</v>
      </c>
    </row>
    <row r="25" spans="1:5" ht="25.5">
      <c r="A25" t="s">
        <v>54</v>
      </c>
      <c r="E25" s="31" t="s">
        <v>185</v>
      </c>
    </row>
    <row r="26" spans="1:18" ht="12.75" customHeight="1">
      <c r="A26" s="5" t="s">
        <v>43</v>
      </c>
      <c r="B26" s="5"/>
      <c r="C26" s="35" t="s">
        <v>29</v>
      </c>
      <c r="D26" s="5"/>
      <c r="E26" s="23" t="s">
        <v>124</v>
      </c>
      <c r="F26" s="5"/>
      <c r="G26" s="5"/>
      <c r="H26" s="5"/>
      <c r="I26" s="36">
        <f>0+Q26</f>
        <v>0</v>
      </c>
      <c r="O26">
        <f>0+R26</f>
        <v>0</v>
      </c>
      <c r="Q26">
        <f>0+I27+I31+I35+I39+I43+I47+I51+I55+I59+I63+I67+I71</f>
        <v>0</v>
      </c>
      <c r="R26">
        <f>0+O27+O31+O35+O39+O43+O47+O51+O55+O59+O63+O67+O71</f>
        <v>0</v>
      </c>
    </row>
    <row r="27" spans="1:16" ht="12.75">
      <c r="A27" s="21" t="s">
        <v>45</v>
      </c>
      <c r="B27" s="25" t="s">
        <v>35</v>
      </c>
      <c r="C27" s="25" t="s">
        <v>329</v>
      </c>
      <c r="D27" s="21" t="s">
        <v>47</v>
      </c>
      <c r="E27" s="26" t="s">
        <v>330</v>
      </c>
      <c r="F27" s="27" t="s">
        <v>127</v>
      </c>
      <c r="G27" s="28">
        <v>4117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47</v>
      </c>
    </row>
    <row r="29" spans="1:5" ht="25.5">
      <c r="A29" s="32" t="s">
        <v>52</v>
      </c>
      <c r="E29" s="33" t="s">
        <v>577</v>
      </c>
    </row>
    <row r="30" spans="1:5" ht="25.5">
      <c r="A30" t="s">
        <v>54</v>
      </c>
      <c r="E30" s="31" t="s">
        <v>332</v>
      </c>
    </row>
    <row r="31" spans="1:16" ht="25.5">
      <c r="A31" s="21" t="s">
        <v>45</v>
      </c>
      <c r="B31" s="25" t="s">
        <v>37</v>
      </c>
      <c r="C31" s="25" t="s">
        <v>222</v>
      </c>
      <c r="D31" s="21" t="s">
        <v>214</v>
      </c>
      <c r="E31" s="26" t="s">
        <v>223</v>
      </c>
      <c r="F31" s="27" t="s">
        <v>188</v>
      </c>
      <c r="G31" s="28">
        <v>374.4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224</v>
      </c>
    </row>
    <row r="33" spans="1:5" ht="89.25">
      <c r="A33" s="32" t="s">
        <v>52</v>
      </c>
      <c r="E33" s="33" t="s">
        <v>578</v>
      </c>
    </row>
    <row r="34" spans="1:5" ht="63.75">
      <c r="A34" t="s">
        <v>54</v>
      </c>
      <c r="E34" s="31" t="s">
        <v>226</v>
      </c>
    </row>
    <row r="35" spans="1:16" ht="25.5">
      <c r="A35" s="21" t="s">
        <v>45</v>
      </c>
      <c r="B35" s="25" t="s">
        <v>74</v>
      </c>
      <c r="C35" s="25" t="s">
        <v>227</v>
      </c>
      <c r="D35" s="21" t="s">
        <v>214</v>
      </c>
      <c r="E35" s="26" t="s">
        <v>228</v>
      </c>
      <c r="F35" s="27" t="s">
        <v>188</v>
      </c>
      <c r="G35" s="28">
        <v>1248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47</v>
      </c>
    </row>
    <row r="37" spans="1:5" ht="76.5">
      <c r="A37" s="32" t="s">
        <v>52</v>
      </c>
      <c r="E37" s="33" t="s">
        <v>579</v>
      </c>
    </row>
    <row r="38" spans="1:5" ht="63.75">
      <c r="A38" t="s">
        <v>54</v>
      </c>
      <c r="E38" s="31" t="s">
        <v>226</v>
      </c>
    </row>
    <row r="39" spans="1:16" ht="25.5">
      <c r="A39" s="21" t="s">
        <v>45</v>
      </c>
      <c r="B39" s="25" t="s">
        <v>81</v>
      </c>
      <c r="C39" s="25" t="s">
        <v>230</v>
      </c>
      <c r="D39" s="21" t="s">
        <v>47</v>
      </c>
      <c r="E39" s="26" t="s">
        <v>231</v>
      </c>
      <c r="F39" s="27" t="s">
        <v>188</v>
      </c>
      <c r="G39" s="28">
        <v>1468.8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232</v>
      </c>
    </row>
    <row r="41" spans="1:5" ht="51">
      <c r="A41" s="32" t="s">
        <v>52</v>
      </c>
      <c r="E41" s="33" t="s">
        <v>580</v>
      </c>
    </row>
    <row r="42" spans="1:5" ht="63.75">
      <c r="A42" t="s">
        <v>54</v>
      </c>
      <c r="E42" s="31" t="s">
        <v>226</v>
      </c>
    </row>
    <row r="43" spans="1:16" ht="25.5">
      <c r="A43" s="21" t="s">
        <v>45</v>
      </c>
      <c r="B43" s="25" t="s">
        <v>40</v>
      </c>
      <c r="C43" s="25" t="s">
        <v>230</v>
      </c>
      <c r="D43" s="21" t="s">
        <v>214</v>
      </c>
      <c r="E43" s="26" t="s">
        <v>231</v>
      </c>
      <c r="F43" s="27" t="s">
        <v>188</v>
      </c>
      <c r="G43" s="28">
        <v>624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232</v>
      </c>
    </row>
    <row r="45" spans="1:5" ht="89.25">
      <c r="A45" s="32" t="s">
        <v>52</v>
      </c>
      <c r="E45" s="33" t="s">
        <v>581</v>
      </c>
    </row>
    <row r="46" spans="1:5" ht="63.75">
      <c r="A46" t="s">
        <v>54</v>
      </c>
      <c r="E46" s="31" t="s">
        <v>226</v>
      </c>
    </row>
    <row r="47" spans="1:16" ht="12.75">
      <c r="A47" s="21" t="s">
        <v>45</v>
      </c>
      <c r="B47" s="25" t="s">
        <v>42</v>
      </c>
      <c r="C47" s="25" t="s">
        <v>337</v>
      </c>
      <c r="D47" s="21" t="s">
        <v>47</v>
      </c>
      <c r="E47" s="26" t="s">
        <v>338</v>
      </c>
      <c r="F47" s="27" t="s">
        <v>188</v>
      </c>
      <c r="G47" s="28">
        <v>411.7</v>
      </c>
      <c r="H47" s="29">
        <v>0</v>
      </c>
      <c r="I47" s="29">
        <f>ROUND(ROUND(H47,2)*ROUND(G47,3),2)</f>
        <v>0</v>
      </c>
      <c r="O47">
        <f>(I47*21)/100</f>
        <v>0</v>
      </c>
      <c r="P47" t="s">
        <v>23</v>
      </c>
    </row>
    <row r="48" spans="1:5" ht="12.75">
      <c r="A48" s="30" t="s">
        <v>50</v>
      </c>
      <c r="E48" s="31" t="s">
        <v>339</v>
      </c>
    </row>
    <row r="49" spans="1:5" ht="25.5">
      <c r="A49" s="32" t="s">
        <v>52</v>
      </c>
      <c r="E49" s="33" t="s">
        <v>582</v>
      </c>
    </row>
    <row r="50" spans="1:5" ht="38.25">
      <c r="A50" t="s">
        <v>54</v>
      </c>
      <c r="E50" s="31" t="s">
        <v>341</v>
      </c>
    </row>
    <row r="51" spans="1:16" ht="12.75">
      <c r="A51" s="21" t="s">
        <v>45</v>
      </c>
      <c r="B51" s="25" t="s">
        <v>106</v>
      </c>
      <c r="C51" s="25" t="s">
        <v>342</v>
      </c>
      <c r="D51" s="21" t="s">
        <v>47</v>
      </c>
      <c r="E51" s="26" t="s">
        <v>343</v>
      </c>
      <c r="F51" s="27" t="s">
        <v>127</v>
      </c>
      <c r="G51" s="28">
        <v>4117</v>
      </c>
      <c r="H51" s="29">
        <v>0</v>
      </c>
      <c r="I51" s="29">
        <f>ROUND(ROUND(H51,2)*ROUND(G51,3),2)</f>
        <v>0</v>
      </c>
      <c r="O51">
        <f>(I51*21)/100</f>
        <v>0</v>
      </c>
      <c r="P51" t="s">
        <v>23</v>
      </c>
    </row>
    <row r="52" spans="1:5" ht="12.75">
      <c r="A52" s="30" t="s">
        <v>50</v>
      </c>
      <c r="E52" s="31" t="s">
        <v>47</v>
      </c>
    </row>
    <row r="53" spans="1:5" ht="38.25">
      <c r="A53" s="32" t="s">
        <v>52</v>
      </c>
      <c r="E53" s="33" t="s">
        <v>583</v>
      </c>
    </row>
    <row r="54" spans="1:5" ht="25.5">
      <c r="A54" t="s">
        <v>54</v>
      </c>
      <c r="E54" s="31" t="s">
        <v>345</v>
      </c>
    </row>
    <row r="55" spans="1:16" ht="12.75">
      <c r="A55" s="21" t="s">
        <v>45</v>
      </c>
      <c r="B55" s="25" t="s">
        <v>113</v>
      </c>
      <c r="C55" s="25" t="s">
        <v>346</v>
      </c>
      <c r="D55" s="21" t="s">
        <v>347</v>
      </c>
      <c r="E55" s="26" t="s">
        <v>348</v>
      </c>
      <c r="F55" s="27" t="s">
        <v>241</v>
      </c>
      <c r="G55" s="28">
        <v>8234</v>
      </c>
      <c r="H55" s="29">
        <v>0</v>
      </c>
      <c r="I55" s="29">
        <f>ROUND(ROUND(H55,2)*ROUND(G55,3),2)</f>
        <v>0</v>
      </c>
      <c r="O55">
        <f>(I55*21)/100</f>
        <v>0</v>
      </c>
      <c r="P55" t="s">
        <v>23</v>
      </c>
    </row>
    <row r="56" spans="1:5" ht="12.75">
      <c r="A56" s="30" t="s">
        <v>50</v>
      </c>
      <c r="E56" s="31" t="s">
        <v>47</v>
      </c>
    </row>
    <row r="57" spans="1:5" ht="25.5">
      <c r="A57" s="32" t="s">
        <v>52</v>
      </c>
      <c r="E57" s="33" t="s">
        <v>584</v>
      </c>
    </row>
    <row r="58" spans="1:5" ht="25.5">
      <c r="A58" t="s">
        <v>54</v>
      </c>
      <c r="E58" s="31" t="s">
        <v>345</v>
      </c>
    </row>
    <row r="59" spans="1:16" ht="12.75">
      <c r="A59" s="21" t="s">
        <v>45</v>
      </c>
      <c r="B59" s="25" t="s">
        <v>116</v>
      </c>
      <c r="C59" s="25" t="s">
        <v>350</v>
      </c>
      <c r="D59" s="21" t="s">
        <v>347</v>
      </c>
      <c r="E59" s="26" t="s">
        <v>351</v>
      </c>
      <c r="F59" s="27" t="s">
        <v>241</v>
      </c>
      <c r="G59" s="28">
        <v>20</v>
      </c>
      <c r="H59" s="29">
        <v>0</v>
      </c>
      <c r="I59" s="29">
        <f>ROUND(ROUND(H59,2)*ROUND(G59,3),2)</f>
        <v>0</v>
      </c>
      <c r="O59">
        <f>(I59*21)/100</f>
        <v>0</v>
      </c>
      <c r="P59" t="s">
        <v>23</v>
      </c>
    </row>
    <row r="60" spans="1:5" ht="12.75">
      <c r="A60" s="30" t="s">
        <v>50</v>
      </c>
      <c r="E60" s="31" t="s">
        <v>47</v>
      </c>
    </row>
    <row r="61" spans="1:5" ht="38.25">
      <c r="A61" s="32" t="s">
        <v>52</v>
      </c>
      <c r="E61" s="33" t="s">
        <v>585</v>
      </c>
    </row>
    <row r="62" spans="1:5" ht="25.5">
      <c r="A62" t="s">
        <v>54</v>
      </c>
      <c r="E62" s="31" t="s">
        <v>345</v>
      </c>
    </row>
    <row r="63" spans="1:16" ht="12.75">
      <c r="A63" s="21" t="s">
        <v>45</v>
      </c>
      <c r="B63" s="25" t="s">
        <v>120</v>
      </c>
      <c r="C63" s="25" t="s">
        <v>441</v>
      </c>
      <c r="D63" s="21" t="s">
        <v>347</v>
      </c>
      <c r="E63" s="26" t="s">
        <v>442</v>
      </c>
      <c r="F63" s="27" t="s">
        <v>241</v>
      </c>
      <c r="G63" s="28">
        <v>18</v>
      </c>
      <c r="H63" s="29">
        <v>0</v>
      </c>
      <c r="I63" s="29">
        <f>ROUND(ROUND(H63,2)*ROUND(G63,3),2)</f>
        <v>0</v>
      </c>
      <c r="O63">
        <f>(I63*21)/100</f>
        <v>0</v>
      </c>
      <c r="P63" t="s">
        <v>23</v>
      </c>
    </row>
    <row r="64" spans="1:5" ht="12.75">
      <c r="A64" s="30" t="s">
        <v>50</v>
      </c>
      <c r="E64" s="31" t="s">
        <v>47</v>
      </c>
    </row>
    <row r="65" spans="1:5" ht="38.25">
      <c r="A65" s="32" t="s">
        <v>52</v>
      </c>
      <c r="E65" s="33" t="s">
        <v>586</v>
      </c>
    </row>
    <row r="66" spans="1:5" ht="25.5">
      <c r="A66" t="s">
        <v>54</v>
      </c>
      <c r="E66" s="31" t="s">
        <v>345</v>
      </c>
    </row>
    <row r="67" spans="1:16" ht="12.75">
      <c r="A67" s="21" t="s">
        <v>45</v>
      </c>
      <c r="B67" s="25" t="s">
        <v>121</v>
      </c>
      <c r="C67" s="25" t="s">
        <v>234</v>
      </c>
      <c r="D67" s="21" t="s">
        <v>47</v>
      </c>
      <c r="E67" s="26" t="s">
        <v>235</v>
      </c>
      <c r="F67" s="27" t="s">
        <v>188</v>
      </c>
      <c r="G67" s="28">
        <v>1468.8</v>
      </c>
      <c r="H67" s="29">
        <v>0</v>
      </c>
      <c r="I67" s="29">
        <f>ROUND(ROUND(H67,2)*ROUND(G67,3),2)</f>
        <v>0</v>
      </c>
      <c r="O67">
        <f>(I67*21)/100</f>
        <v>0</v>
      </c>
      <c r="P67" t="s">
        <v>23</v>
      </c>
    </row>
    <row r="68" spans="1:5" ht="12.75">
      <c r="A68" s="30" t="s">
        <v>50</v>
      </c>
      <c r="E68" s="31" t="s">
        <v>47</v>
      </c>
    </row>
    <row r="69" spans="1:5" ht="76.5">
      <c r="A69" s="32" t="s">
        <v>52</v>
      </c>
      <c r="E69" s="33" t="s">
        <v>587</v>
      </c>
    </row>
    <row r="70" spans="1:5" ht="191.25">
      <c r="A70" t="s">
        <v>54</v>
      </c>
      <c r="E70" s="31" t="s">
        <v>237</v>
      </c>
    </row>
    <row r="71" spans="1:16" ht="12.75">
      <c r="A71" s="21" t="s">
        <v>45</v>
      </c>
      <c r="B71" s="25" t="s">
        <v>386</v>
      </c>
      <c r="C71" s="25" t="s">
        <v>234</v>
      </c>
      <c r="D71" s="21" t="s">
        <v>214</v>
      </c>
      <c r="E71" s="26" t="s">
        <v>235</v>
      </c>
      <c r="F71" s="27" t="s">
        <v>188</v>
      </c>
      <c r="G71" s="28">
        <v>2246.4</v>
      </c>
      <c r="H71" s="29">
        <v>0</v>
      </c>
      <c r="I71" s="29">
        <f>ROUND(ROUND(H71,2)*ROUND(G71,3),2)</f>
        <v>0</v>
      </c>
      <c r="O71">
        <f>(I71*21)/100</f>
        <v>0</v>
      </c>
      <c r="P71" t="s">
        <v>23</v>
      </c>
    </row>
    <row r="72" spans="1:5" ht="12.75">
      <c r="A72" s="30" t="s">
        <v>50</v>
      </c>
      <c r="E72" s="31" t="s">
        <v>47</v>
      </c>
    </row>
    <row r="73" spans="1:5" ht="76.5">
      <c r="A73" s="32" t="s">
        <v>52</v>
      </c>
      <c r="E73" s="33" t="s">
        <v>588</v>
      </c>
    </row>
    <row r="74" spans="1:5" ht="191.25">
      <c r="A74" t="s">
        <v>54</v>
      </c>
      <c r="E74" s="31" t="s">
        <v>237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0+O10+O15+O36+O89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589</v>
      </c>
      <c r="I3" s="34">
        <f>0+I10+I15+I36+I89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570</v>
      </c>
      <c r="D4" s="38"/>
      <c r="E4" s="11" t="s">
        <v>571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1" t="s">
        <v>589</v>
      </c>
      <c r="D5" s="38"/>
      <c r="E5" s="11" t="s">
        <v>482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2" t="s">
        <v>589</v>
      </c>
      <c r="D6" s="43"/>
      <c r="E6" s="14" t="s">
        <v>483</v>
      </c>
      <c r="F6" s="5"/>
      <c r="G6" s="5"/>
      <c r="H6" s="5"/>
      <c r="I6" s="5"/>
    </row>
    <row r="7" spans="1:9" ht="12.75" customHeight="1">
      <c r="A7" s="44" t="s">
        <v>26</v>
      </c>
      <c r="B7" s="44" t="s">
        <v>28</v>
      </c>
      <c r="C7" s="44" t="s">
        <v>30</v>
      </c>
      <c r="D7" s="44" t="s">
        <v>31</v>
      </c>
      <c r="E7" s="44" t="s">
        <v>32</v>
      </c>
      <c r="F7" s="44" t="s">
        <v>34</v>
      </c>
      <c r="G7" s="44" t="s">
        <v>36</v>
      </c>
      <c r="H7" s="44" t="s">
        <v>38</v>
      </c>
      <c r="I7" s="44"/>
    </row>
    <row r="8" spans="1:9" ht="12.75" customHeight="1">
      <c r="A8" s="44"/>
      <c r="B8" s="44"/>
      <c r="C8" s="44"/>
      <c r="D8" s="44"/>
      <c r="E8" s="44"/>
      <c r="F8" s="44"/>
      <c r="G8" s="44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27</v>
      </c>
      <c r="D10" s="15"/>
      <c r="E10" s="23" t="s">
        <v>44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180</v>
      </c>
      <c r="D11" s="21" t="s">
        <v>47</v>
      </c>
      <c r="E11" s="26" t="s">
        <v>181</v>
      </c>
      <c r="F11" s="27" t="s">
        <v>182</v>
      </c>
      <c r="G11" s="28">
        <v>146.25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278</v>
      </c>
    </row>
    <row r="13" spans="1:5" ht="38.25">
      <c r="A13" s="32" t="s">
        <v>52</v>
      </c>
      <c r="E13" s="33" t="s">
        <v>356</v>
      </c>
    </row>
    <row r="14" spans="1:5" ht="25.5">
      <c r="A14" t="s">
        <v>54</v>
      </c>
      <c r="E14" s="31" t="s">
        <v>185</v>
      </c>
    </row>
    <row r="15" spans="1:18" ht="12.75" customHeight="1">
      <c r="A15" s="5" t="s">
        <v>43</v>
      </c>
      <c r="B15" s="5"/>
      <c r="C15" s="35" t="s">
        <v>29</v>
      </c>
      <c r="D15" s="5"/>
      <c r="E15" s="23" t="s">
        <v>124</v>
      </c>
      <c r="F15" s="5"/>
      <c r="G15" s="5"/>
      <c r="H15" s="5"/>
      <c r="I15" s="36">
        <f>0+Q15</f>
        <v>0</v>
      </c>
      <c r="O15">
        <f>0+R15</f>
        <v>0</v>
      </c>
      <c r="Q15">
        <f>0+I16+I20+I24+I28+I32</f>
        <v>0</v>
      </c>
      <c r="R15">
        <f>0+O16+O20+O24+O28+O32</f>
        <v>0</v>
      </c>
    </row>
    <row r="16" spans="1:16" ht="12.75">
      <c r="A16" s="21" t="s">
        <v>45</v>
      </c>
      <c r="B16" s="25" t="s">
        <v>23</v>
      </c>
      <c r="C16" s="25" t="s">
        <v>357</v>
      </c>
      <c r="D16" s="21" t="s">
        <v>47</v>
      </c>
      <c r="E16" s="26" t="s">
        <v>358</v>
      </c>
      <c r="F16" s="27" t="s">
        <v>241</v>
      </c>
      <c r="G16" s="28">
        <v>82.336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63.75">
      <c r="A17" s="30" t="s">
        <v>50</v>
      </c>
      <c r="E17" s="31" t="s">
        <v>359</v>
      </c>
    </row>
    <row r="18" spans="1:5" ht="76.5">
      <c r="A18" s="32" t="s">
        <v>52</v>
      </c>
      <c r="E18" s="33" t="s">
        <v>590</v>
      </c>
    </row>
    <row r="19" spans="1:5" ht="25.5">
      <c r="A19" t="s">
        <v>54</v>
      </c>
      <c r="E19" s="31" t="s">
        <v>361</v>
      </c>
    </row>
    <row r="20" spans="1:16" ht="25.5">
      <c r="A20" s="21" t="s">
        <v>45</v>
      </c>
      <c r="B20" s="25" t="s">
        <v>22</v>
      </c>
      <c r="C20" s="25" t="s">
        <v>186</v>
      </c>
      <c r="D20" s="21" t="s">
        <v>47</v>
      </c>
      <c r="E20" s="26" t="s">
        <v>187</v>
      </c>
      <c r="F20" s="27" t="s">
        <v>188</v>
      </c>
      <c r="G20" s="28">
        <v>81.25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47</v>
      </c>
    </row>
    <row r="22" spans="1:5" ht="38.25">
      <c r="A22" s="32" t="s">
        <v>52</v>
      </c>
      <c r="E22" s="33" t="s">
        <v>362</v>
      </c>
    </row>
    <row r="23" spans="1:5" ht="369.75">
      <c r="A23" t="s">
        <v>54</v>
      </c>
      <c r="E23" s="31" t="s">
        <v>190</v>
      </c>
    </row>
    <row r="24" spans="1:16" ht="12.75">
      <c r="A24" s="21" t="s">
        <v>45</v>
      </c>
      <c r="B24" s="25" t="s">
        <v>33</v>
      </c>
      <c r="C24" s="25" t="s">
        <v>234</v>
      </c>
      <c r="D24" s="21" t="s">
        <v>47</v>
      </c>
      <c r="E24" s="26" t="s">
        <v>235</v>
      </c>
      <c r="F24" s="27" t="s">
        <v>188</v>
      </c>
      <c r="G24" s="28">
        <v>81.25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38.25">
      <c r="A26" s="32" t="s">
        <v>52</v>
      </c>
      <c r="E26" s="33" t="s">
        <v>363</v>
      </c>
    </row>
    <row r="27" spans="1:5" ht="191.25">
      <c r="A27" t="s">
        <v>54</v>
      </c>
      <c r="E27" s="31" t="s">
        <v>237</v>
      </c>
    </row>
    <row r="28" spans="1:16" ht="12.75">
      <c r="A28" s="21" t="s">
        <v>45</v>
      </c>
      <c r="B28" s="25" t="s">
        <v>35</v>
      </c>
      <c r="C28" s="25" t="s">
        <v>285</v>
      </c>
      <c r="D28" s="21" t="s">
        <v>214</v>
      </c>
      <c r="E28" s="26" t="s">
        <v>286</v>
      </c>
      <c r="F28" s="27" t="s">
        <v>127</v>
      </c>
      <c r="G28" s="28">
        <v>8825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47</v>
      </c>
    </row>
    <row r="30" spans="1:5" ht="89.25">
      <c r="A30" s="32" t="s">
        <v>52</v>
      </c>
      <c r="E30" s="33" t="s">
        <v>591</v>
      </c>
    </row>
    <row r="31" spans="1:5" ht="25.5">
      <c r="A31" t="s">
        <v>54</v>
      </c>
      <c r="E31" s="31" t="s">
        <v>287</v>
      </c>
    </row>
    <row r="32" spans="1:16" ht="12.75">
      <c r="A32" s="21" t="s">
        <v>45</v>
      </c>
      <c r="B32" s="25" t="s">
        <v>37</v>
      </c>
      <c r="C32" s="25" t="s">
        <v>365</v>
      </c>
      <c r="D32" s="21" t="s">
        <v>47</v>
      </c>
      <c r="E32" s="26" t="s">
        <v>366</v>
      </c>
      <c r="F32" s="27" t="s">
        <v>127</v>
      </c>
      <c r="G32" s="28">
        <v>4117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23</v>
      </c>
    </row>
    <row r="33" spans="1:5" ht="12.75">
      <c r="A33" s="30" t="s">
        <v>50</v>
      </c>
      <c r="E33" s="31" t="s">
        <v>367</v>
      </c>
    </row>
    <row r="34" spans="1:5" ht="38.25">
      <c r="A34" s="32" t="s">
        <v>52</v>
      </c>
      <c r="E34" s="33" t="s">
        <v>592</v>
      </c>
    </row>
    <row r="35" spans="1:5" ht="12.75">
      <c r="A35" t="s">
        <v>54</v>
      </c>
      <c r="E35" s="31" t="s">
        <v>369</v>
      </c>
    </row>
    <row r="36" spans="1:18" ht="12.75" customHeight="1">
      <c r="A36" s="5" t="s">
        <v>43</v>
      </c>
      <c r="B36" s="5"/>
      <c r="C36" s="35" t="s">
        <v>35</v>
      </c>
      <c r="D36" s="5"/>
      <c r="E36" s="23" t="s">
        <v>254</v>
      </c>
      <c r="F36" s="5"/>
      <c r="G36" s="5"/>
      <c r="H36" s="5"/>
      <c r="I36" s="36">
        <f>0+Q36</f>
        <v>0</v>
      </c>
      <c r="O36">
        <f>0+R36</f>
        <v>0</v>
      </c>
      <c r="Q36">
        <f>0+I37+I41+I45+I49+I53+I57+I61+I65+I69+I73+I77+I81+I85</f>
        <v>0</v>
      </c>
      <c r="R36">
        <f>0+O37+O41+O45+O49+O53+O57+O61+O65+O69+O73+O77+O81+O85</f>
        <v>0</v>
      </c>
    </row>
    <row r="37" spans="1:16" ht="12.75">
      <c r="A37" s="21" t="s">
        <v>45</v>
      </c>
      <c r="B37" s="25" t="s">
        <v>74</v>
      </c>
      <c r="C37" s="25" t="s">
        <v>288</v>
      </c>
      <c r="D37" s="21" t="s">
        <v>289</v>
      </c>
      <c r="E37" s="26" t="s">
        <v>290</v>
      </c>
      <c r="F37" s="27" t="s">
        <v>127</v>
      </c>
      <c r="G37" s="28">
        <v>13840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291</v>
      </c>
    </row>
    <row r="39" spans="1:5" ht="153">
      <c r="A39" s="32" t="s">
        <v>52</v>
      </c>
      <c r="E39" s="33" t="s">
        <v>593</v>
      </c>
    </row>
    <row r="40" spans="1:5" ht="51">
      <c r="A40" t="s">
        <v>54</v>
      </c>
      <c r="E40" s="31" t="s">
        <v>259</v>
      </c>
    </row>
    <row r="41" spans="1:16" ht="12.75">
      <c r="A41" s="21" t="s">
        <v>45</v>
      </c>
      <c r="B41" s="25" t="s">
        <v>81</v>
      </c>
      <c r="C41" s="25" t="s">
        <v>288</v>
      </c>
      <c r="D41" s="21" t="s">
        <v>214</v>
      </c>
      <c r="E41" s="26" t="s">
        <v>290</v>
      </c>
      <c r="F41" s="27" t="s">
        <v>127</v>
      </c>
      <c r="G41" s="28">
        <v>13840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293</v>
      </c>
    </row>
    <row r="43" spans="1:5" ht="153">
      <c r="A43" s="32" t="s">
        <v>52</v>
      </c>
      <c r="E43" s="33" t="s">
        <v>593</v>
      </c>
    </row>
    <row r="44" spans="1:5" ht="51">
      <c r="A44" t="s">
        <v>54</v>
      </c>
      <c r="E44" s="31" t="s">
        <v>259</v>
      </c>
    </row>
    <row r="45" spans="1:16" ht="12.75">
      <c r="A45" s="21" t="s">
        <v>45</v>
      </c>
      <c r="B45" s="25" t="s">
        <v>40</v>
      </c>
      <c r="C45" s="25" t="s">
        <v>379</v>
      </c>
      <c r="D45" s="21" t="s">
        <v>47</v>
      </c>
      <c r="E45" s="26" t="s">
        <v>380</v>
      </c>
      <c r="F45" s="27" t="s">
        <v>127</v>
      </c>
      <c r="G45" s="28">
        <v>4117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12.75">
      <c r="A46" s="30" t="s">
        <v>50</v>
      </c>
      <c r="E46" s="31" t="s">
        <v>47</v>
      </c>
    </row>
    <row r="47" spans="1:5" ht="38.25">
      <c r="A47" s="32" t="s">
        <v>52</v>
      </c>
      <c r="E47" s="33" t="s">
        <v>594</v>
      </c>
    </row>
    <row r="48" spans="1:5" ht="102">
      <c r="A48" t="s">
        <v>54</v>
      </c>
      <c r="E48" s="31" t="s">
        <v>378</v>
      </c>
    </row>
    <row r="49" spans="1:16" ht="12.75">
      <c r="A49" s="21" t="s">
        <v>45</v>
      </c>
      <c r="B49" s="25" t="s">
        <v>42</v>
      </c>
      <c r="C49" s="25" t="s">
        <v>294</v>
      </c>
      <c r="D49" s="21" t="s">
        <v>214</v>
      </c>
      <c r="E49" s="26" t="s">
        <v>295</v>
      </c>
      <c r="F49" s="27" t="s">
        <v>127</v>
      </c>
      <c r="G49" s="28">
        <v>7540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51">
      <c r="A50" s="30" t="s">
        <v>50</v>
      </c>
      <c r="E50" s="31" t="s">
        <v>296</v>
      </c>
    </row>
    <row r="51" spans="1:5" ht="12.75">
      <c r="A51" s="32" t="s">
        <v>52</v>
      </c>
      <c r="E51" s="33" t="s">
        <v>297</v>
      </c>
    </row>
    <row r="52" spans="1:5" ht="51">
      <c r="A52" t="s">
        <v>54</v>
      </c>
      <c r="E52" s="31" t="s">
        <v>298</v>
      </c>
    </row>
    <row r="53" spans="1:16" ht="12.75">
      <c r="A53" s="21" t="s">
        <v>45</v>
      </c>
      <c r="B53" s="25" t="s">
        <v>106</v>
      </c>
      <c r="C53" s="25" t="s">
        <v>382</v>
      </c>
      <c r="D53" s="21" t="s">
        <v>47</v>
      </c>
      <c r="E53" s="26" t="s">
        <v>383</v>
      </c>
      <c r="F53" s="27" t="s">
        <v>127</v>
      </c>
      <c r="G53" s="28">
        <v>3087.612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51">
      <c r="A54" s="30" t="s">
        <v>50</v>
      </c>
      <c r="E54" s="31" t="s">
        <v>384</v>
      </c>
    </row>
    <row r="55" spans="1:5" ht="76.5">
      <c r="A55" s="32" t="s">
        <v>52</v>
      </c>
      <c r="E55" s="33" t="s">
        <v>595</v>
      </c>
    </row>
    <row r="56" spans="1:5" ht="51">
      <c r="A56" t="s">
        <v>54</v>
      </c>
      <c r="E56" s="31" t="s">
        <v>298</v>
      </c>
    </row>
    <row r="57" spans="1:16" ht="12.75">
      <c r="A57" s="21" t="s">
        <v>45</v>
      </c>
      <c r="B57" s="25" t="s">
        <v>113</v>
      </c>
      <c r="C57" s="25" t="s">
        <v>299</v>
      </c>
      <c r="D57" s="21" t="s">
        <v>47</v>
      </c>
      <c r="E57" s="26" t="s">
        <v>300</v>
      </c>
      <c r="F57" s="27" t="s">
        <v>127</v>
      </c>
      <c r="G57" s="28">
        <v>24480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51">
      <c r="A58" s="30" t="s">
        <v>50</v>
      </c>
      <c r="E58" s="31" t="s">
        <v>301</v>
      </c>
    </row>
    <row r="59" spans="1:5" ht="12.75">
      <c r="A59" s="32" t="s">
        <v>52</v>
      </c>
      <c r="E59" s="33" t="s">
        <v>297</v>
      </c>
    </row>
    <row r="60" spans="1:5" ht="51">
      <c r="A60" t="s">
        <v>54</v>
      </c>
      <c r="E60" s="31" t="s">
        <v>298</v>
      </c>
    </row>
    <row r="61" spans="1:16" ht="12.75">
      <c r="A61" s="21" t="s">
        <v>45</v>
      </c>
      <c r="B61" s="25" t="s">
        <v>116</v>
      </c>
      <c r="C61" s="25" t="s">
        <v>302</v>
      </c>
      <c r="D61" s="21" t="s">
        <v>47</v>
      </c>
      <c r="E61" s="26" t="s">
        <v>303</v>
      </c>
      <c r="F61" s="27" t="s">
        <v>127</v>
      </c>
      <c r="G61" s="28">
        <v>25056.38</v>
      </c>
      <c r="H61" s="29">
        <v>0</v>
      </c>
      <c r="I61" s="29">
        <f>ROUND(ROUND(H61,2)*ROUND(G61,3),2)</f>
        <v>0</v>
      </c>
      <c r="O61">
        <f>(I61*21)/100</f>
        <v>0</v>
      </c>
      <c r="P61" t="s">
        <v>23</v>
      </c>
    </row>
    <row r="62" spans="1:5" ht="51">
      <c r="A62" s="30" t="s">
        <v>50</v>
      </c>
      <c r="E62" s="31" t="s">
        <v>304</v>
      </c>
    </row>
    <row r="63" spans="1:5" ht="12.75">
      <c r="A63" s="32" t="s">
        <v>52</v>
      </c>
      <c r="E63" s="33" t="s">
        <v>297</v>
      </c>
    </row>
    <row r="64" spans="1:5" ht="51">
      <c r="A64" t="s">
        <v>54</v>
      </c>
      <c r="E64" s="31" t="s">
        <v>298</v>
      </c>
    </row>
    <row r="65" spans="1:16" ht="12.75">
      <c r="A65" s="21" t="s">
        <v>45</v>
      </c>
      <c r="B65" s="25" t="s">
        <v>120</v>
      </c>
      <c r="C65" s="25" t="s">
        <v>387</v>
      </c>
      <c r="D65" s="21" t="s">
        <v>47</v>
      </c>
      <c r="E65" s="26" t="s">
        <v>388</v>
      </c>
      <c r="F65" s="27" t="s">
        <v>188</v>
      </c>
      <c r="G65" s="28">
        <v>57.2</v>
      </c>
      <c r="H65" s="29">
        <v>0</v>
      </c>
      <c r="I65" s="29">
        <f>ROUND(ROUND(H65,2)*ROUND(G65,3),2)</f>
        <v>0</v>
      </c>
      <c r="O65">
        <f>(I65*21)/100</f>
        <v>0</v>
      </c>
      <c r="P65" t="s">
        <v>23</v>
      </c>
    </row>
    <row r="66" spans="1:5" ht="12.75">
      <c r="A66" s="30" t="s">
        <v>50</v>
      </c>
      <c r="E66" s="31" t="s">
        <v>47</v>
      </c>
    </row>
    <row r="67" spans="1:5" ht="25.5">
      <c r="A67" s="32" t="s">
        <v>52</v>
      </c>
      <c r="E67" s="33" t="s">
        <v>596</v>
      </c>
    </row>
    <row r="68" spans="1:5" ht="140.25">
      <c r="A68" t="s">
        <v>54</v>
      </c>
      <c r="E68" s="31" t="s">
        <v>391</v>
      </c>
    </row>
    <row r="69" spans="1:16" ht="12.75">
      <c r="A69" s="21" t="s">
        <v>45</v>
      </c>
      <c r="B69" s="25" t="s">
        <v>121</v>
      </c>
      <c r="C69" s="25" t="s">
        <v>393</v>
      </c>
      <c r="D69" s="21" t="s">
        <v>47</v>
      </c>
      <c r="E69" s="26" t="s">
        <v>394</v>
      </c>
      <c r="F69" s="27" t="s">
        <v>127</v>
      </c>
      <c r="G69" s="28">
        <v>3087.612</v>
      </c>
      <c r="H69" s="29">
        <v>0</v>
      </c>
      <c r="I69" s="29">
        <f>ROUND(ROUND(H69,2)*ROUND(G69,3),2)</f>
        <v>0</v>
      </c>
      <c r="O69">
        <f>(I69*21)/100</f>
        <v>0</v>
      </c>
      <c r="P69" t="s">
        <v>23</v>
      </c>
    </row>
    <row r="70" spans="1:5" ht="25.5">
      <c r="A70" s="30" t="s">
        <v>50</v>
      </c>
      <c r="E70" s="31" t="s">
        <v>395</v>
      </c>
    </row>
    <row r="71" spans="1:5" ht="76.5">
      <c r="A71" s="32" t="s">
        <v>52</v>
      </c>
      <c r="E71" s="33" t="s">
        <v>595</v>
      </c>
    </row>
    <row r="72" spans="1:5" ht="51">
      <c r="A72" t="s">
        <v>54</v>
      </c>
      <c r="E72" s="31" t="s">
        <v>396</v>
      </c>
    </row>
    <row r="73" spans="1:16" ht="12.75">
      <c r="A73" s="21" t="s">
        <v>45</v>
      </c>
      <c r="B73" s="25" t="s">
        <v>386</v>
      </c>
      <c r="C73" s="25" t="s">
        <v>305</v>
      </c>
      <c r="D73" s="21" t="s">
        <v>47</v>
      </c>
      <c r="E73" s="26" t="s">
        <v>306</v>
      </c>
      <c r="F73" s="27" t="s">
        <v>127</v>
      </c>
      <c r="G73" s="28">
        <v>24480</v>
      </c>
      <c r="H73" s="29">
        <v>0</v>
      </c>
      <c r="I73" s="29">
        <f>ROUND(ROUND(H73,2)*ROUND(G73,3),2)</f>
        <v>0</v>
      </c>
      <c r="O73">
        <f>(I73*21)/100</f>
        <v>0</v>
      </c>
      <c r="P73" t="s">
        <v>23</v>
      </c>
    </row>
    <row r="74" spans="1:5" ht="12.75">
      <c r="A74" s="30" t="s">
        <v>50</v>
      </c>
      <c r="E74" s="31" t="s">
        <v>307</v>
      </c>
    </row>
    <row r="75" spans="1:5" ht="38.25">
      <c r="A75" s="32" t="s">
        <v>52</v>
      </c>
      <c r="E75" s="33" t="s">
        <v>597</v>
      </c>
    </row>
    <row r="76" spans="1:5" ht="140.25">
      <c r="A76" t="s">
        <v>54</v>
      </c>
      <c r="E76" s="31" t="s">
        <v>309</v>
      </c>
    </row>
    <row r="77" spans="1:16" ht="12.75">
      <c r="A77" s="21" t="s">
        <v>45</v>
      </c>
      <c r="B77" s="25" t="s">
        <v>392</v>
      </c>
      <c r="C77" s="25" t="s">
        <v>310</v>
      </c>
      <c r="D77" s="21" t="s">
        <v>47</v>
      </c>
      <c r="E77" s="26" t="s">
        <v>311</v>
      </c>
      <c r="F77" s="27" t="s">
        <v>127</v>
      </c>
      <c r="G77" s="28">
        <v>25056.38</v>
      </c>
      <c r="H77" s="29">
        <v>0</v>
      </c>
      <c r="I77" s="29">
        <f>ROUND(ROUND(H77,2)*ROUND(G77,3),2)</f>
        <v>0</v>
      </c>
      <c r="O77">
        <f>(I77*21)/100</f>
        <v>0</v>
      </c>
      <c r="P77" t="s">
        <v>23</v>
      </c>
    </row>
    <row r="78" spans="1:5" ht="12.75">
      <c r="A78" s="30" t="s">
        <v>50</v>
      </c>
      <c r="E78" s="31" t="s">
        <v>47</v>
      </c>
    </row>
    <row r="79" spans="1:5" ht="63.75">
      <c r="A79" s="32" t="s">
        <v>52</v>
      </c>
      <c r="E79" s="33" t="s">
        <v>598</v>
      </c>
    </row>
    <row r="80" spans="1:5" ht="140.25">
      <c r="A80" t="s">
        <v>54</v>
      </c>
      <c r="E80" s="31" t="s">
        <v>309</v>
      </c>
    </row>
    <row r="81" spans="1:16" ht="12.75">
      <c r="A81" s="21" t="s">
        <v>45</v>
      </c>
      <c r="B81" s="25" t="s">
        <v>397</v>
      </c>
      <c r="C81" s="25" t="s">
        <v>313</v>
      </c>
      <c r="D81" s="21" t="s">
        <v>214</v>
      </c>
      <c r="E81" s="26" t="s">
        <v>314</v>
      </c>
      <c r="F81" s="27" t="s">
        <v>127</v>
      </c>
      <c r="G81" s="28">
        <v>7540</v>
      </c>
      <c r="H81" s="29">
        <v>0</v>
      </c>
      <c r="I81" s="29">
        <f>ROUND(ROUND(H81,2)*ROUND(G81,3),2)</f>
        <v>0</v>
      </c>
      <c r="O81">
        <f>(I81*21)/100</f>
        <v>0</v>
      </c>
      <c r="P81" t="s">
        <v>23</v>
      </c>
    </row>
    <row r="82" spans="1:5" ht="12.75">
      <c r="A82" s="30" t="s">
        <v>50</v>
      </c>
      <c r="E82" s="31" t="s">
        <v>315</v>
      </c>
    </row>
    <row r="83" spans="1:5" ht="140.25">
      <c r="A83" s="32" t="s">
        <v>52</v>
      </c>
      <c r="E83" s="33" t="s">
        <v>599</v>
      </c>
    </row>
    <row r="84" spans="1:5" ht="140.25">
      <c r="A84" t="s">
        <v>54</v>
      </c>
      <c r="E84" s="31" t="s">
        <v>309</v>
      </c>
    </row>
    <row r="85" spans="1:16" ht="12.75">
      <c r="A85" s="21" t="s">
        <v>45</v>
      </c>
      <c r="B85" s="25" t="s">
        <v>399</v>
      </c>
      <c r="C85" s="25" t="s">
        <v>404</v>
      </c>
      <c r="D85" s="21" t="s">
        <v>47</v>
      </c>
      <c r="E85" s="26" t="s">
        <v>405</v>
      </c>
      <c r="F85" s="27" t="s">
        <v>241</v>
      </c>
      <c r="G85" s="28">
        <v>82.336</v>
      </c>
      <c r="H85" s="29">
        <v>0</v>
      </c>
      <c r="I85" s="29">
        <f>ROUND(ROUND(H85,2)*ROUND(G85,3),2)</f>
        <v>0</v>
      </c>
      <c r="O85">
        <f>(I85*21)/100</f>
        <v>0</v>
      </c>
      <c r="P85" t="s">
        <v>23</v>
      </c>
    </row>
    <row r="86" spans="1:5" ht="89.25">
      <c r="A86" s="30" t="s">
        <v>50</v>
      </c>
      <c r="E86" s="31" t="s">
        <v>406</v>
      </c>
    </row>
    <row r="87" spans="1:5" ht="76.5">
      <c r="A87" s="32" t="s">
        <v>52</v>
      </c>
      <c r="E87" s="33" t="s">
        <v>590</v>
      </c>
    </row>
    <row r="88" spans="1:5" ht="51">
      <c r="A88" t="s">
        <v>54</v>
      </c>
      <c r="E88" s="31" t="s">
        <v>264</v>
      </c>
    </row>
    <row r="89" spans="1:18" ht="12.75" customHeight="1">
      <c r="A89" s="5" t="s">
        <v>43</v>
      </c>
      <c r="B89" s="5"/>
      <c r="C89" s="35" t="s">
        <v>40</v>
      </c>
      <c r="D89" s="5"/>
      <c r="E89" s="23" t="s">
        <v>238</v>
      </c>
      <c r="F89" s="5"/>
      <c r="G89" s="5"/>
      <c r="H89" s="5"/>
      <c r="I89" s="36">
        <f>0+Q89</f>
        <v>0</v>
      </c>
      <c r="O89">
        <f>0+R89</f>
        <v>0</v>
      </c>
      <c r="Q89">
        <f>0+I90+I94+I98+I102</f>
        <v>0</v>
      </c>
      <c r="R89">
        <f>0+O90+O94+O98+O102</f>
        <v>0</v>
      </c>
    </row>
    <row r="90" spans="1:16" ht="25.5">
      <c r="A90" s="21" t="s">
        <v>45</v>
      </c>
      <c r="B90" s="25" t="s">
        <v>401</v>
      </c>
      <c r="C90" s="25" t="s">
        <v>600</v>
      </c>
      <c r="D90" s="21" t="s">
        <v>47</v>
      </c>
      <c r="E90" s="26" t="s">
        <v>601</v>
      </c>
      <c r="F90" s="27" t="s">
        <v>241</v>
      </c>
      <c r="G90" s="28">
        <v>220</v>
      </c>
      <c r="H90" s="29">
        <v>0</v>
      </c>
      <c r="I90" s="29">
        <f>ROUND(ROUND(H90,2)*ROUND(G90,3),2)</f>
        <v>0</v>
      </c>
      <c r="O90">
        <f>(I90*21)/100</f>
        <v>0</v>
      </c>
      <c r="P90" t="s">
        <v>23</v>
      </c>
    </row>
    <row r="91" spans="1:5" ht="12.75">
      <c r="A91" s="30" t="s">
        <v>50</v>
      </c>
      <c r="E91" s="31" t="s">
        <v>602</v>
      </c>
    </row>
    <row r="92" spans="1:5" ht="204">
      <c r="A92" s="32" t="s">
        <v>52</v>
      </c>
      <c r="E92" s="33" t="s">
        <v>603</v>
      </c>
    </row>
    <row r="93" spans="1:5" ht="127.5">
      <c r="A93" t="s">
        <v>54</v>
      </c>
      <c r="E93" s="31" t="s">
        <v>604</v>
      </c>
    </row>
    <row r="94" spans="1:16" ht="12.75">
      <c r="A94" s="21" t="s">
        <v>45</v>
      </c>
      <c r="B94" s="25" t="s">
        <v>403</v>
      </c>
      <c r="C94" s="25" t="s">
        <v>524</v>
      </c>
      <c r="D94" s="21" t="s">
        <v>47</v>
      </c>
      <c r="E94" s="26" t="s">
        <v>525</v>
      </c>
      <c r="F94" s="27" t="s">
        <v>241</v>
      </c>
      <c r="G94" s="28">
        <v>70</v>
      </c>
      <c r="H94" s="29">
        <v>0</v>
      </c>
      <c r="I94" s="29">
        <f>ROUND(ROUND(H94,2)*ROUND(G94,3),2)</f>
        <v>0</v>
      </c>
      <c r="O94">
        <f>(I94*21)/100</f>
        <v>0</v>
      </c>
      <c r="P94" t="s">
        <v>23</v>
      </c>
    </row>
    <row r="95" spans="1:5" ht="12.75">
      <c r="A95" s="30" t="s">
        <v>50</v>
      </c>
      <c r="E95" s="31" t="s">
        <v>526</v>
      </c>
    </row>
    <row r="96" spans="1:5" ht="38.25">
      <c r="A96" s="32" t="s">
        <v>52</v>
      </c>
      <c r="E96" s="33" t="s">
        <v>605</v>
      </c>
    </row>
    <row r="97" spans="1:5" ht="51">
      <c r="A97" t="s">
        <v>54</v>
      </c>
      <c r="E97" s="31" t="s">
        <v>273</v>
      </c>
    </row>
    <row r="98" spans="1:16" ht="12.75">
      <c r="A98" s="21" t="s">
        <v>45</v>
      </c>
      <c r="B98" s="25" t="s">
        <v>407</v>
      </c>
      <c r="C98" s="25" t="s">
        <v>408</v>
      </c>
      <c r="D98" s="21" t="s">
        <v>47</v>
      </c>
      <c r="E98" s="26" t="s">
        <v>409</v>
      </c>
      <c r="F98" s="27" t="s">
        <v>241</v>
      </c>
      <c r="G98" s="28">
        <v>12</v>
      </c>
      <c r="H98" s="29">
        <v>0</v>
      </c>
      <c r="I98" s="29">
        <f>ROUND(ROUND(H98,2)*ROUND(G98,3),2)</f>
        <v>0</v>
      </c>
      <c r="O98">
        <f>(I98*21)/100</f>
        <v>0</v>
      </c>
      <c r="P98" t="s">
        <v>23</v>
      </c>
    </row>
    <row r="99" spans="1:5" ht="12.75">
      <c r="A99" s="30" t="s">
        <v>50</v>
      </c>
      <c r="E99" s="31" t="s">
        <v>410</v>
      </c>
    </row>
    <row r="100" spans="1:5" ht="25.5">
      <c r="A100" s="32" t="s">
        <v>52</v>
      </c>
      <c r="E100" s="33" t="s">
        <v>606</v>
      </c>
    </row>
    <row r="101" spans="1:5" ht="38.25">
      <c r="A101" t="s">
        <v>54</v>
      </c>
      <c r="E101" s="31" t="s">
        <v>412</v>
      </c>
    </row>
    <row r="102" spans="1:16" ht="12.75">
      <c r="A102" s="21" t="s">
        <v>45</v>
      </c>
      <c r="B102" s="25" t="s">
        <v>523</v>
      </c>
      <c r="C102" s="25" t="s">
        <v>607</v>
      </c>
      <c r="D102" s="21" t="s">
        <v>47</v>
      </c>
      <c r="E102" s="26" t="s">
        <v>608</v>
      </c>
      <c r="F102" s="27" t="s">
        <v>127</v>
      </c>
      <c r="G102" s="28">
        <v>35</v>
      </c>
      <c r="H102" s="29">
        <v>0</v>
      </c>
      <c r="I102" s="29">
        <f>ROUND(ROUND(H102,2)*ROUND(G102,3),2)</f>
        <v>0</v>
      </c>
      <c r="O102">
        <f>(I102*21)/100</f>
        <v>0</v>
      </c>
      <c r="P102" t="s">
        <v>23</v>
      </c>
    </row>
    <row r="103" spans="1:5" ht="12.75">
      <c r="A103" s="30" t="s">
        <v>50</v>
      </c>
      <c r="E103" s="31" t="s">
        <v>47</v>
      </c>
    </row>
    <row r="104" spans="1:5" ht="38.25">
      <c r="A104" s="32" t="s">
        <v>52</v>
      </c>
      <c r="E104" s="33" t="s">
        <v>609</v>
      </c>
    </row>
    <row r="105" spans="1:5" ht="102">
      <c r="A105" t="s">
        <v>54</v>
      </c>
      <c r="E105" s="31" t="s">
        <v>610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611</v>
      </c>
      <c r="I3" s="34">
        <f>0+I9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570</v>
      </c>
      <c r="D4" s="38"/>
      <c r="E4" s="11" t="s">
        <v>571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611</v>
      </c>
      <c r="D5" s="43"/>
      <c r="E5" s="14" t="s">
        <v>533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29</v>
      </c>
      <c r="D9" s="15"/>
      <c r="E9" s="23" t="s">
        <v>124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415</v>
      </c>
      <c r="D10" s="21" t="s">
        <v>47</v>
      </c>
      <c r="E10" s="26" t="s">
        <v>416</v>
      </c>
      <c r="F10" s="27" t="s">
        <v>188</v>
      </c>
      <c r="G10" s="28">
        <v>411.7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417</v>
      </c>
    </row>
    <row r="12" spans="1:5" ht="38.25">
      <c r="A12" s="32" t="s">
        <v>52</v>
      </c>
      <c r="E12" s="33" t="s">
        <v>612</v>
      </c>
    </row>
    <row r="13" spans="1:5" ht="306">
      <c r="A13" t="s">
        <v>54</v>
      </c>
      <c r="E13" s="31" t="s">
        <v>419</v>
      </c>
    </row>
    <row r="14" spans="1:16" ht="12.75">
      <c r="A14" s="21" t="s">
        <v>45</v>
      </c>
      <c r="B14" s="25" t="s">
        <v>23</v>
      </c>
      <c r="C14" s="25" t="s">
        <v>420</v>
      </c>
      <c r="D14" s="21" t="s">
        <v>47</v>
      </c>
      <c r="E14" s="26" t="s">
        <v>421</v>
      </c>
      <c r="F14" s="27" t="s">
        <v>188</v>
      </c>
      <c r="G14" s="28">
        <v>411.7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422</v>
      </c>
    </row>
    <row r="16" spans="1:5" ht="25.5">
      <c r="A16" s="32" t="s">
        <v>52</v>
      </c>
      <c r="E16" s="33" t="s">
        <v>613</v>
      </c>
    </row>
    <row r="17" spans="1:5" ht="280.5">
      <c r="A17" t="s">
        <v>54</v>
      </c>
      <c r="E17" s="31" t="s">
        <v>194</v>
      </c>
    </row>
    <row r="18" spans="1:16" ht="12.75">
      <c r="A18" s="21" t="s">
        <v>45</v>
      </c>
      <c r="B18" s="25" t="s">
        <v>22</v>
      </c>
      <c r="C18" s="25" t="s">
        <v>424</v>
      </c>
      <c r="D18" s="21" t="s">
        <v>47</v>
      </c>
      <c r="E18" s="26" t="s">
        <v>425</v>
      </c>
      <c r="F18" s="27" t="s">
        <v>127</v>
      </c>
      <c r="G18" s="28">
        <v>4117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47</v>
      </c>
    </row>
    <row r="20" spans="1:5" ht="25.5">
      <c r="A20" s="32" t="s">
        <v>52</v>
      </c>
      <c r="E20" s="33" t="s">
        <v>577</v>
      </c>
    </row>
    <row r="21" spans="1:5" ht="38.25">
      <c r="A21" t="s">
        <v>54</v>
      </c>
      <c r="E21" s="31" t="s">
        <v>426</v>
      </c>
    </row>
    <row r="22" spans="1:16" ht="12.75">
      <c r="A22" s="21" t="s">
        <v>45</v>
      </c>
      <c r="B22" s="25" t="s">
        <v>33</v>
      </c>
      <c r="C22" s="25" t="s">
        <v>427</v>
      </c>
      <c r="D22" s="21" t="s">
        <v>47</v>
      </c>
      <c r="E22" s="26" t="s">
        <v>428</v>
      </c>
      <c r="F22" s="27" t="s">
        <v>127</v>
      </c>
      <c r="G22" s="28">
        <v>4117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429</v>
      </c>
    </row>
    <row r="24" spans="1:5" ht="25.5">
      <c r="A24" s="32" t="s">
        <v>52</v>
      </c>
      <c r="E24" s="33" t="s">
        <v>577</v>
      </c>
    </row>
    <row r="25" spans="1:5" ht="25.5">
      <c r="A25" t="s">
        <v>54</v>
      </c>
      <c r="E25" s="31" t="s">
        <v>430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616</v>
      </c>
      <c r="I3" s="34">
        <f>0+I9+I14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614</v>
      </c>
      <c r="D4" s="38"/>
      <c r="E4" s="11" t="s">
        <v>615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616</v>
      </c>
      <c r="D5" s="43"/>
      <c r="E5" s="14" t="s">
        <v>212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218</v>
      </c>
      <c r="D10" s="21" t="s">
        <v>23</v>
      </c>
      <c r="E10" s="26" t="s">
        <v>219</v>
      </c>
      <c r="F10" s="27" t="s">
        <v>182</v>
      </c>
      <c r="G10" s="28">
        <v>11.352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220</v>
      </c>
    </row>
    <row r="12" spans="1:5" ht="51">
      <c r="A12" s="32" t="s">
        <v>52</v>
      </c>
      <c r="E12" s="33" t="s">
        <v>617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0+I15+I19+I23</f>
        <v>0</v>
      </c>
      <c r="R14">
        <f>0+O15+O19+O23</f>
        <v>0</v>
      </c>
    </row>
    <row r="15" spans="1:16" ht="25.5">
      <c r="A15" s="21" t="s">
        <v>45</v>
      </c>
      <c r="B15" s="25" t="s">
        <v>23</v>
      </c>
      <c r="C15" s="25" t="s">
        <v>227</v>
      </c>
      <c r="D15" s="21" t="s">
        <v>47</v>
      </c>
      <c r="E15" s="26" t="s">
        <v>228</v>
      </c>
      <c r="F15" s="27" t="s">
        <v>188</v>
      </c>
      <c r="G15" s="28">
        <v>2.15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38.25">
      <c r="A17" s="32" t="s">
        <v>52</v>
      </c>
      <c r="E17" s="33" t="s">
        <v>618</v>
      </c>
    </row>
    <row r="18" spans="1:5" ht="63.75">
      <c r="A18" t="s">
        <v>54</v>
      </c>
      <c r="E18" s="31" t="s">
        <v>226</v>
      </c>
    </row>
    <row r="19" spans="1:16" ht="25.5">
      <c r="A19" s="21" t="s">
        <v>45</v>
      </c>
      <c r="B19" s="25" t="s">
        <v>22</v>
      </c>
      <c r="C19" s="25" t="s">
        <v>230</v>
      </c>
      <c r="D19" s="21" t="s">
        <v>47</v>
      </c>
      <c r="E19" s="26" t="s">
        <v>231</v>
      </c>
      <c r="F19" s="27" t="s">
        <v>188</v>
      </c>
      <c r="G19" s="28">
        <v>2.58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232</v>
      </c>
    </row>
    <row r="21" spans="1:5" ht="51">
      <c r="A21" s="32" t="s">
        <v>52</v>
      </c>
      <c r="E21" s="33" t="s">
        <v>619</v>
      </c>
    </row>
    <row r="22" spans="1:5" ht="63.75">
      <c r="A22" t="s">
        <v>54</v>
      </c>
      <c r="E22" s="31" t="s">
        <v>226</v>
      </c>
    </row>
    <row r="23" spans="1:16" ht="12.75">
      <c r="A23" s="21" t="s">
        <v>45</v>
      </c>
      <c r="B23" s="25" t="s">
        <v>33</v>
      </c>
      <c r="C23" s="25" t="s">
        <v>234</v>
      </c>
      <c r="D23" s="21" t="s">
        <v>47</v>
      </c>
      <c r="E23" s="26" t="s">
        <v>235</v>
      </c>
      <c r="F23" s="27" t="s">
        <v>188</v>
      </c>
      <c r="G23" s="28">
        <v>4.73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76.5">
      <c r="A25" s="32" t="s">
        <v>52</v>
      </c>
      <c r="E25" s="33" t="s">
        <v>620</v>
      </c>
    </row>
    <row r="26" spans="1:5" ht="191.25">
      <c r="A26" t="s">
        <v>54</v>
      </c>
      <c r="E26" s="31" t="s">
        <v>237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621</v>
      </c>
      <c r="I3" s="34">
        <f>0+I10+I15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614</v>
      </c>
      <c r="D4" s="38"/>
      <c r="E4" s="11" t="s">
        <v>615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1" t="s">
        <v>621</v>
      </c>
      <c r="D5" s="38"/>
      <c r="E5" s="11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2" t="s">
        <v>621</v>
      </c>
      <c r="D6" s="43"/>
      <c r="E6" s="14" t="s">
        <v>277</v>
      </c>
      <c r="F6" s="5"/>
      <c r="G6" s="5"/>
      <c r="H6" s="5"/>
      <c r="I6" s="5"/>
    </row>
    <row r="7" spans="1:9" ht="12.75" customHeight="1">
      <c r="A7" s="44" t="s">
        <v>26</v>
      </c>
      <c r="B7" s="44" t="s">
        <v>28</v>
      </c>
      <c r="C7" s="44" t="s">
        <v>30</v>
      </c>
      <c r="D7" s="44" t="s">
        <v>31</v>
      </c>
      <c r="E7" s="44" t="s">
        <v>32</v>
      </c>
      <c r="F7" s="44" t="s">
        <v>34</v>
      </c>
      <c r="G7" s="44" t="s">
        <v>36</v>
      </c>
      <c r="H7" s="44" t="s">
        <v>38</v>
      </c>
      <c r="I7" s="44"/>
    </row>
    <row r="8" spans="1:9" ht="12.75" customHeight="1">
      <c r="A8" s="44"/>
      <c r="B8" s="44"/>
      <c r="C8" s="44"/>
      <c r="D8" s="44"/>
      <c r="E8" s="44"/>
      <c r="F8" s="44"/>
      <c r="G8" s="44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29</v>
      </c>
      <c r="D10" s="15"/>
      <c r="E10" s="23" t="s">
        <v>124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285</v>
      </c>
      <c r="D11" s="21" t="s">
        <v>47</v>
      </c>
      <c r="E11" s="26" t="s">
        <v>286</v>
      </c>
      <c r="F11" s="27" t="s">
        <v>127</v>
      </c>
      <c r="G11" s="28">
        <v>43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47</v>
      </c>
    </row>
    <row r="13" spans="1:5" ht="12.75">
      <c r="A13" s="32" t="s">
        <v>52</v>
      </c>
      <c r="E13" s="33" t="s">
        <v>297</v>
      </c>
    </row>
    <row r="14" spans="1:5" ht="25.5">
      <c r="A14" t="s">
        <v>54</v>
      </c>
      <c r="E14" s="31" t="s">
        <v>287</v>
      </c>
    </row>
    <row r="15" spans="1:18" ht="12.75" customHeight="1">
      <c r="A15" s="5" t="s">
        <v>43</v>
      </c>
      <c r="B15" s="5"/>
      <c r="C15" s="35" t="s">
        <v>35</v>
      </c>
      <c r="D15" s="5"/>
      <c r="E15" s="23" t="s">
        <v>254</v>
      </c>
      <c r="F15" s="5"/>
      <c r="G15" s="5"/>
      <c r="H15" s="5"/>
      <c r="I15" s="36">
        <f>0+Q15</f>
        <v>0</v>
      </c>
      <c r="O15">
        <f>0+R15</f>
        <v>0</v>
      </c>
      <c r="Q15">
        <f>0+I16+I20+I24+I28+I32+I36+I40+I44</f>
        <v>0</v>
      </c>
      <c r="R15">
        <f>0+O16+O20+O24+O28+O32+O36+O40+O44</f>
        <v>0</v>
      </c>
    </row>
    <row r="16" spans="1:16" ht="12.75">
      <c r="A16" s="21" t="s">
        <v>45</v>
      </c>
      <c r="B16" s="25" t="s">
        <v>23</v>
      </c>
      <c r="C16" s="25" t="s">
        <v>288</v>
      </c>
      <c r="D16" s="21" t="s">
        <v>47</v>
      </c>
      <c r="E16" s="26" t="s">
        <v>290</v>
      </c>
      <c r="F16" s="27" t="s">
        <v>127</v>
      </c>
      <c r="G16" s="28">
        <v>43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12.75">
      <c r="A17" s="30" t="s">
        <v>50</v>
      </c>
      <c r="E17" s="31" t="s">
        <v>293</v>
      </c>
    </row>
    <row r="18" spans="1:5" ht="38.25">
      <c r="A18" s="32" t="s">
        <v>52</v>
      </c>
      <c r="E18" s="33" t="s">
        <v>622</v>
      </c>
    </row>
    <row r="19" spans="1:5" ht="51">
      <c r="A19" t="s">
        <v>54</v>
      </c>
      <c r="E19" s="31" t="s">
        <v>259</v>
      </c>
    </row>
    <row r="20" spans="1:16" ht="12.75">
      <c r="A20" s="21" t="s">
        <v>45</v>
      </c>
      <c r="B20" s="25" t="s">
        <v>22</v>
      </c>
      <c r="C20" s="25" t="s">
        <v>288</v>
      </c>
      <c r="D20" s="21" t="s">
        <v>29</v>
      </c>
      <c r="E20" s="26" t="s">
        <v>290</v>
      </c>
      <c r="F20" s="27" t="s">
        <v>127</v>
      </c>
      <c r="G20" s="28">
        <v>43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291</v>
      </c>
    </row>
    <row r="22" spans="1:5" ht="38.25">
      <c r="A22" s="32" t="s">
        <v>52</v>
      </c>
      <c r="E22" s="33" t="s">
        <v>622</v>
      </c>
    </row>
    <row r="23" spans="1:5" ht="51">
      <c r="A23" t="s">
        <v>54</v>
      </c>
      <c r="E23" s="31" t="s">
        <v>259</v>
      </c>
    </row>
    <row r="24" spans="1:16" ht="12.75">
      <c r="A24" s="21" t="s">
        <v>45</v>
      </c>
      <c r="B24" s="25" t="s">
        <v>33</v>
      </c>
      <c r="C24" s="25" t="s">
        <v>294</v>
      </c>
      <c r="D24" s="21" t="s">
        <v>47</v>
      </c>
      <c r="E24" s="26" t="s">
        <v>295</v>
      </c>
      <c r="F24" s="27" t="s">
        <v>127</v>
      </c>
      <c r="G24" s="28">
        <v>43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51">
      <c r="A25" s="30" t="s">
        <v>50</v>
      </c>
      <c r="E25" s="31" t="s">
        <v>296</v>
      </c>
    </row>
    <row r="26" spans="1:5" ht="12.75">
      <c r="A26" s="32" t="s">
        <v>52</v>
      </c>
      <c r="E26" s="33" t="s">
        <v>297</v>
      </c>
    </row>
    <row r="27" spans="1:5" ht="51">
      <c r="A27" t="s">
        <v>54</v>
      </c>
      <c r="E27" s="31" t="s">
        <v>298</v>
      </c>
    </row>
    <row r="28" spans="1:16" ht="12.75">
      <c r="A28" s="21" t="s">
        <v>45</v>
      </c>
      <c r="B28" s="25" t="s">
        <v>35</v>
      </c>
      <c r="C28" s="25" t="s">
        <v>299</v>
      </c>
      <c r="D28" s="21" t="s">
        <v>47</v>
      </c>
      <c r="E28" s="26" t="s">
        <v>300</v>
      </c>
      <c r="F28" s="27" t="s">
        <v>127</v>
      </c>
      <c r="G28" s="28">
        <v>43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51">
      <c r="A29" s="30" t="s">
        <v>50</v>
      </c>
      <c r="E29" s="31" t="s">
        <v>301</v>
      </c>
    </row>
    <row r="30" spans="1:5" ht="12.75">
      <c r="A30" s="32" t="s">
        <v>52</v>
      </c>
      <c r="E30" s="33" t="s">
        <v>297</v>
      </c>
    </row>
    <row r="31" spans="1:5" ht="51">
      <c r="A31" t="s">
        <v>54</v>
      </c>
      <c r="E31" s="31" t="s">
        <v>298</v>
      </c>
    </row>
    <row r="32" spans="1:16" ht="12.75">
      <c r="A32" s="21" t="s">
        <v>45</v>
      </c>
      <c r="B32" s="25" t="s">
        <v>37</v>
      </c>
      <c r="C32" s="25" t="s">
        <v>302</v>
      </c>
      <c r="D32" s="21" t="s">
        <v>47</v>
      </c>
      <c r="E32" s="26" t="s">
        <v>303</v>
      </c>
      <c r="F32" s="27" t="s">
        <v>127</v>
      </c>
      <c r="G32" s="28">
        <v>43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23</v>
      </c>
    </row>
    <row r="33" spans="1:5" ht="51">
      <c r="A33" s="30" t="s">
        <v>50</v>
      </c>
      <c r="E33" s="31" t="s">
        <v>304</v>
      </c>
    </row>
    <row r="34" spans="1:5" ht="12.75">
      <c r="A34" s="32" t="s">
        <v>52</v>
      </c>
      <c r="E34" s="33" t="s">
        <v>297</v>
      </c>
    </row>
    <row r="35" spans="1:5" ht="51">
      <c r="A35" t="s">
        <v>54</v>
      </c>
      <c r="E35" s="31" t="s">
        <v>298</v>
      </c>
    </row>
    <row r="36" spans="1:16" ht="12.75">
      <c r="A36" s="21" t="s">
        <v>45</v>
      </c>
      <c r="B36" s="25" t="s">
        <v>74</v>
      </c>
      <c r="C36" s="25" t="s">
        <v>305</v>
      </c>
      <c r="D36" s="21" t="s">
        <v>47</v>
      </c>
      <c r="E36" s="26" t="s">
        <v>306</v>
      </c>
      <c r="F36" s="27" t="s">
        <v>127</v>
      </c>
      <c r="G36" s="28">
        <v>43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12.75">
      <c r="A37" s="30" t="s">
        <v>50</v>
      </c>
      <c r="E37" s="31" t="s">
        <v>307</v>
      </c>
    </row>
    <row r="38" spans="1:5" ht="38.25">
      <c r="A38" s="32" t="s">
        <v>52</v>
      </c>
      <c r="E38" s="33" t="s">
        <v>623</v>
      </c>
    </row>
    <row r="39" spans="1:5" ht="140.25">
      <c r="A39" t="s">
        <v>54</v>
      </c>
      <c r="E39" s="31" t="s">
        <v>309</v>
      </c>
    </row>
    <row r="40" spans="1:16" ht="12.75">
      <c r="A40" s="21" t="s">
        <v>45</v>
      </c>
      <c r="B40" s="25" t="s">
        <v>81</v>
      </c>
      <c r="C40" s="25" t="s">
        <v>310</v>
      </c>
      <c r="D40" s="21" t="s">
        <v>47</v>
      </c>
      <c r="E40" s="26" t="s">
        <v>311</v>
      </c>
      <c r="F40" s="27" t="s">
        <v>127</v>
      </c>
      <c r="G40" s="28">
        <v>43</v>
      </c>
      <c r="H40" s="29">
        <v>0</v>
      </c>
      <c r="I40" s="29">
        <f>ROUND(ROUND(H40,2)*ROUND(G40,3),2)</f>
        <v>0</v>
      </c>
      <c r="O40">
        <f>(I40*21)/100</f>
        <v>0</v>
      </c>
      <c r="P40" t="s">
        <v>23</v>
      </c>
    </row>
    <row r="41" spans="1:5" ht="12.75">
      <c r="A41" s="30" t="s">
        <v>50</v>
      </c>
      <c r="E41" s="31" t="s">
        <v>47</v>
      </c>
    </row>
    <row r="42" spans="1:5" ht="38.25">
      <c r="A42" s="32" t="s">
        <v>52</v>
      </c>
      <c r="E42" s="33" t="s">
        <v>624</v>
      </c>
    </row>
    <row r="43" spans="1:5" ht="140.25">
      <c r="A43" t="s">
        <v>54</v>
      </c>
      <c r="E43" s="31" t="s">
        <v>309</v>
      </c>
    </row>
    <row r="44" spans="1:16" ht="12.75">
      <c r="A44" s="21" t="s">
        <v>45</v>
      </c>
      <c r="B44" s="25" t="s">
        <v>40</v>
      </c>
      <c r="C44" s="25" t="s">
        <v>313</v>
      </c>
      <c r="D44" s="21" t="s">
        <v>47</v>
      </c>
      <c r="E44" s="26" t="s">
        <v>314</v>
      </c>
      <c r="F44" s="27" t="s">
        <v>127</v>
      </c>
      <c r="G44" s="28">
        <v>43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23</v>
      </c>
    </row>
    <row r="45" spans="1:5" ht="12.75">
      <c r="A45" s="30" t="s">
        <v>50</v>
      </c>
      <c r="E45" s="31" t="s">
        <v>315</v>
      </c>
    </row>
    <row r="46" spans="1:5" ht="38.25">
      <c r="A46" s="32" t="s">
        <v>52</v>
      </c>
      <c r="E46" s="33" t="s">
        <v>622</v>
      </c>
    </row>
    <row r="47" spans="1:5" ht="140.25">
      <c r="A47" t="s">
        <v>54</v>
      </c>
      <c r="E47" s="31" t="s">
        <v>309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0+O9+O14+O27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627</v>
      </c>
      <c r="I3" s="34">
        <f>0+I9+I14+I27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625</v>
      </c>
      <c r="D4" s="38"/>
      <c r="E4" s="11" t="s">
        <v>626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627</v>
      </c>
      <c r="D5" s="43"/>
      <c r="E5" s="14" t="s">
        <v>539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218</v>
      </c>
      <c r="D10" s="21" t="s">
        <v>23</v>
      </c>
      <c r="E10" s="26" t="s">
        <v>219</v>
      </c>
      <c r="F10" s="27" t="s">
        <v>182</v>
      </c>
      <c r="G10" s="28">
        <v>18.216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220</v>
      </c>
    </row>
    <row r="12" spans="1:5" ht="51">
      <c r="A12" s="32" t="s">
        <v>52</v>
      </c>
      <c r="E12" s="33" t="s">
        <v>628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0+I15+I19+I23</f>
        <v>0</v>
      </c>
      <c r="R14">
        <f>0+O15+O19+O23</f>
        <v>0</v>
      </c>
    </row>
    <row r="15" spans="1:16" ht="25.5">
      <c r="A15" s="21" t="s">
        <v>45</v>
      </c>
      <c r="B15" s="25" t="s">
        <v>23</v>
      </c>
      <c r="C15" s="25" t="s">
        <v>227</v>
      </c>
      <c r="D15" s="21" t="s">
        <v>47</v>
      </c>
      <c r="E15" s="26" t="s">
        <v>228</v>
      </c>
      <c r="F15" s="27" t="s">
        <v>188</v>
      </c>
      <c r="G15" s="28">
        <v>3.45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38.25">
      <c r="A17" s="32" t="s">
        <v>52</v>
      </c>
      <c r="E17" s="33" t="s">
        <v>629</v>
      </c>
    </row>
    <row r="18" spans="1:5" ht="63.75">
      <c r="A18" t="s">
        <v>54</v>
      </c>
      <c r="E18" s="31" t="s">
        <v>226</v>
      </c>
    </row>
    <row r="19" spans="1:16" ht="25.5">
      <c r="A19" s="21" t="s">
        <v>45</v>
      </c>
      <c r="B19" s="25" t="s">
        <v>22</v>
      </c>
      <c r="C19" s="25" t="s">
        <v>230</v>
      </c>
      <c r="D19" s="21" t="s">
        <v>47</v>
      </c>
      <c r="E19" s="26" t="s">
        <v>231</v>
      </c>
      <c r="F19" s="27" t="s">
        <v>188</v>
      </c>
      <c r="G19" s="28">
        <v>4.14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232</v>
      </c>
    </row>
    <row r="21" spans="1:5" ht="51">
      <c r="A21" s="32" t="s">
        <v>52</v>
      </c>
      <c r="E21" s="33" t="s">
        <v>630</v>
      </c>
    </row>
    <row r="22" spans="1:5" ht="63.75">
      <c r="A22" t="s">
        <v>54</v>
      </c>
      <c r="E22" s="31" t="s">
        <v>226</v>
      </c>
    </row>
    <row r="23" spans="1:16" ht="12.75">
      <c r="A23" s="21" t="s">
        <v>45</v>
      </c>
      <c r="B23" s="25" t="s">
        <v>33</v>
      </c>
      <c r="C23" s="25" t="s">
        <v>234</v>
      </c>
      <c r="D23" s="21" t="s">
        <v>47</v>
      </c>
      <c r="E23" s="26" t="s">
        <v>235</v>
      </c>
      <c r="F23" s="27" t="s">
        <v>188</v>
      </c>
      <c r="G23" s="28">
        <v>7.6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76.5">
      <c r="A25" s="32" t="s">
        <v>52</v>
      </c>
      <c r="E25" s="33" t="s">
        <v>631</v>
      </c>
    </row>
    <row r="26" spans="1:5" ht="191.25">
      <c r="A26" t="s">
        <v>54</v>
      </c>
      <c r="E26" s="31" t="s">
        <v>237</v>
      </c>
    </row>
    <row r="27" spans="1:18" ht="12.75" customHeight="1">
      <c r="A27" s="5" t="s">
        <v>43</v>
      </c>
      <c r="B27" s="5"/>
      <c r="C27" s="35" t="s">
        <v>40</v>
      </c>
      <c r="D27" s="5"/>
      <c r="E27" s="23" t="s">
        <v>238</v>
      </c>
      <c r="F27" s="5"/>
      <c r="G27" s="5"/>
      <c r="H27" s="5"/>
      <c r="I27" s="36">
        <f>0+Q27</f>
        <v>0</v>
      </c>
      <c r="O27">
        <f>0+R27</f>
        <v>0</v>
      </c>
      <c r="Q27">
        <f>0+I28</f>
        <v>0</v>
      </c>
      <c r="R27">
        <f>0+O28</f>
        <v>0</v>
      </c>
    </row>
    <row r="28" spans="1:16" ht="12.75">
      <c r="A28" s="21" t="s">
        <v>45</v>
      </c>
      <c r="B28" s="25" t="s">
        <v>35</v>
      </c>
      <c r="C28" s="25" t="s">
        <v>239</v>
      </c>
      <c r="D28" s="21" t="s">
        <v>47</v>
      </c>
      <c r="E28" s="26" t="s">
        <v>240</v>
      </c>
      <c r="F28" s="27" t="s">
        <v>241</v>
      </c>
      <c r="G28" s="28">
        <v>12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47</v>
      </c>
    </row>
    <row r="30" spans="1:5" ht="38.25">
      <c r="A30" s="32" t="s">
        <v>52</v>
      </c>
      <c r="E30" s="33" t="s">
        <v>632</v>
      </c>
    </row>
    <row r="31" spans="1:5" ht="25.5">
      <c r="A31" t="s">
        <v>54</v>
      </c>
      <c r="E31" s="31" t="s">
        <v>243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89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89</v>
      </c>
      <c r="D4" s="43"/>
      <c r="E4" s="14" t="s">
        <v>90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4" t="s">
        <v>26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27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0+I9+I13+I17+I21+I25+I29+I33+I37+I41+I45+I49+I53+I57+I61+I65</f>
        <v>0</v>
      </c>
      <c r="R8">
        <f>0+O9+O13+O17+O21+O25+O29+O33+O37+O41+O45+O49+O53+O57+O61+O65</f>
        <v>0</v>
      </c>
    </row>
    <row r="9" spans="1:16" ht="12.75">
      <c r="A9" s="21" t="s">
        <v>45</v>
      </c>
      <c r="B9" s="25" t="s">
        <v>29</v>
      </c>
      <c r="C9" s="25" t="s">
        <v>91</v>
      </c>
      <c r="D9" s="21" t="s">
        <v>47</v>
      </c>
      <c r="E9" s="26" t="s">
        <v>92</v>
      </c>
      <c r="F9" s="27" t="s">
        <v>93</v>
      </c>
      <c r="G9" s="28">
        <v>1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94</v>
      </c>
    </row>
    <row r="11" spans="1:5" ht="12.75">
      <c r="A11" s="32" t="s">
        <v>52</v>
      </c>
      <c r="E11" s="33" t="s">
        <v>94</v>
      </c>
    </row>
    <row r="12" spans="1:5" ht="12.75">
      <c r="A12" t="s">
        <v>54</v>
      </c>
      <c r="E12" s="31" t="s">
        <v>95</v>
      </c>
    </row>
    <row r="13" spans="1:16" ht="12.75">
      <c r="A13" s="21" t="s">
        <v>45</v>
      </c>
      <c r="B13" s="25" t="s">
        <v>23</v>
      </c>
      <c r="C13" s="25" t="s">
        <v>96</v>
      </c>
      <c r="D13" s="21" t="s">
        <v>47</v>
      </c>
      <c r="E13" s="26" t="s">
        <v>97</v>
      </c>
      <c r="F13" s="27" t="s">
        <v>65</v>
      </c>
      <c r="G13" s="28">
        <v>1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38.25">
      <c r="A14" s="30" t="s">
        <v>50</v>
      </c>
      <c r="E14" s="31" t="s">
        <v>98</v>
      </c>
    </row>
    <row r="15" spans="1:5" ht="12.75">
      <c r="A15" s="32" t="s">
        <v>52</v>
      </c>
      <c r="E15" s="33" t="s">
        <v>47</v>
      </c>
    </row>
    <row r="16" spans="1:5" ht="12.75">
      <c r="A16" t="s">
        <v>54</v>
      </c>
      <c r="E16" s="31" t="s">
        <v>99</v>
      </c>
    </row>
    <row r="17" spans="1:16" ht="12.75">
      <c r="A17" s="21" t="s">
        <v>45</v>
      </c>
      <c r="B17" s="25" t="s">
        <v>22</v>
      </c>
      <c r="C17" s="25" t="s">
        <v>100</v>
      </c>
      <c r="D17" s="21" t="s">
        <v>47</v>
      </c>
      <c r="E17" s="26" t="s">
        <v>101</v>
      </c>
      <c r="F17" s="27" t="s">
        <v>65</v>
      </c>
      <c r="G17" s="28">
        <v>1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38.25">
      <c r="A18" s="30" t="s">
        <v>50</v>
      </c>
      <c r="E18" s="31" t="s">
        <v>102</v>
      </c>
    </row>
    <row r="19" spans="1:5" ht="12.75">
      <c r="A19" s="32" t="s">
        <v>52</v>
      </c>
      <c r="E19" s="33" t="s">
        <v>47</v>
      </c>
    </row>
    <row r="20" spans="1:5" ht="12.75">
      <c r="A20" t="s">
        <v>54</v>
      </c>
      <c r="E20" s="31" t="s">
        <v>103</v>
      </c>
    </row>
    <row r="21" spans="1:16" ht="12.75">
      <c r="A21" s="21" t="s">
        <v>45</v>
      </c>
      <c r="B21" s="25" t="s">
        <v>33</v>
      </c>
      <c r="C21" s="25" t="s">
        <v>46</v>
      </c>
      <c r="D21" s="21" t="s">
        <v>47</v>
      </c>
      <c r="E21" s="26" t="s">
        <v>48</v>
      </c>
      <c r="F21" s="27" t="s">
        <v>49</v>
      </c>
      <c r="G21" s="28">
        <v>0.765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25.5">
      <c r="A22" s="30" t="s">
        <v>50</v>
      </c>
      <c r="E22" s="31" t="s">
        <v>51</v>
      </c>
    </row>
    <row r="23" spans="1:5" ht="25.5">
      <c r="A23" s="32" t="s">
        <v>52</v>
      </c>
      <c r="E23" s="33" t="s">
        <v>104</v>
      </c>
    </row>
    <row r="24" spans="1:5" ht="38.25">
      <c r="A24" t="s">
        <v>54</v>
      </c>
      <c r="E24" s="31" t="s">
        <v>55</v>
      </c>
    </row>
    <row r="25" spans="1:16" ht="12.75">
      <c r="A25" s="21" t="s">
        <v>45</v>
      </c>
      <c r="B25" s="25" t="s">
        <v>35</v>
      </c>
      <c r="C25" s="25" t="s">
        <v>56</v>
      </c>
      <c r="D25" s="21" t="s">
        <v>47</v>
      </c>
      <c r="E25" s="26" t="s">
        <v>57</v>
      </c>
      <c r="F25" s="27" t="s">
        <v>49</v>
      </c>
      <c r="G25" s="28">
        <v>0.765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25.5">
      <c r="A26" s="30" t="s">
        <v>50</v>
      </c>
      <c r="E26" s="31" t="s">
        <v>58</v>
      </c>
    </row>
    <row r="27" spans="1:5" ht="25.5">
      <c r="A27" s="32" t="s">
        <v>52</v>
      </c>
      <c r="E27" s="33" t="s">
        <v>104</v>
      </c>
    </row>
    <row r="28" spans="1:5" ht="12.75">
      <c r="A28" t="s">
        <v>54</v>
      </c>
      <c r="E28" s="31" t="s">
        <v>59</v>
      </c>
    </row>
    <row r="29" spans="1:16" ht="25.5">
      <c r="A29" s="21" t="s">
        <v>45</v>
      </c>
      <c r="B29" s="25" t="s">
        <v>37</v>
      </c>
      <c r="C29" s="25" t="s">
        <v>60</v>
      </c>
      <c r="D29" s="21" t="s">
        <v>47</v>
      </c>
      <c r="E29" s="26" t="s">
        <v>61</v>
      </c>
      <c r="F29" s="27" t="s">
        <v>49</v>
      </c>
      <c r="G29" s="28">
        <v>0.765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38.25">
      <c r="A30" s="30" t="s">
        <v>50</v>
      </c>
      <c r="E30" s="31" t="s">
        <v>62</v>
      </c>
    </row>
    <row r="31" spans="1:5" ht="25.5">
      <c r="A31" s="32" t="s">
        <v>52</v>
      </c>
      <c r="E31" s="33" t="s">
        <v>104</v>
      </c>
    </row>
    <row r="32" spans="1:5" ht="12.75">
      <c r="A32" t="s">
        <v>54</v>
      </c>
      <c r="E32" s="31" t="s">
        <v>59</v>
      </c>
    </row>
    <row r="33" spans="1:16" ht="12.75">
      <c r="A33" s="21" t="s">
        <v>45</v>
      </c>
      <c r="B33" s="25" t="s">
        <v>74</v>
      </c>
      <c r="C33" s="25" t="s">
        <v>60</v>
      </c>
      <c r="D33" s="21" t="s">
        <v>63</v>
      </c>
      <c r="E33" s="26" t="s">
        <v>64</v>
      </c>
      <c r="F33" s="27" t="s">
        <v>65</v>
      </c>
      <c r="G33" s="28">
        <v>0.765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51">
      <c r="A34" s="30" t="s">
        <v>50</v>
      </c>
      <c r="E34" s="31" t="s">
        <v>66</v>
      </c>
    </row>
    <row r="35" spans="1:5" ht="25.5">
      <c r="A35" s="32" t="s">
        <v>52</v>
      </c>
      <c r="E35" s="33" t="s">
        <v>104</v>
      </c>
    </row>
    <row r="36" spans="1:5" ht="12.75">
      <c r="A36" t="s">
        <v>54</v>
      </c>
      <c r="E36" s="31" t="s">
        <v>59</v>
      </c>
    </row>
    <row r="37" spans="1:16" ht="12.75">
      <c r="A37" s="21" t="s">
        <v>45</v>
      </c>
      <c r="B37" s="25" t="s">
        <v>81</v>
      </c>
      <c r="C37" s="25" t="s">
        <v>67</v>
      </c>
      <c r="D37" s="21" t="s">
        <v>47</v>
      </c>
      <c r="E37" s="26" t="s">
        <v>68</v>
      </c>
      <c r="F37" s="27" t="s">
        <v>65</v>
      </c>
      <c r="G37" s="28">
        <v>0.765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69</v>
      </c>
    </row>
    <row r="39" spans="1:5" ht="25.5">
      <c r="A39" s="32" t="s">
        <v>52</v>
      </c>
      <c r="E39" s="33" t="s">
        <v>104</v>
      </c>
    </row>
    <row r="40" spans="1:5" ht="12.75">
      <c r="A40" t="s">
        <v>54</v>
      </c>
      <c r="E40" s="31" t="s">
        <v>59</v>
      </c>
    </row>
    <row r="41" spans="1:16" ht="12.75">
      <c r="A41" s="21" t="s">
        <v>45</v>
      </c>
      <c r="B41" s="25" t="s">
        <v>40</v>
      </c>
      <c r="C41" s="25" t="s">
        <v>70</v>
      </c>
      <c r="D41" s="21" t="s">
        <v>47</v>
      </c>
      <c r="E41" s="26" t="s">
        <v>71</v>
      </c>
      <c r="F41" s="27" t="s">
        <v>65</v>
      </c>
      <c r="G41" s="28">
        <v>0.765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72</v>
      </c>
    </row>
    <row r="43" spans="1:5" ht="25.5">
      <c r="A43" s="32" t="s">
        <v>52</v>
      </c>
      <c r="E43" s="33" t="s">
        <v>104</v>
      </c>
    </row>
    <row r="44" spans="1:5" ht="76.5">
      <c r="A44" t="s">
        <v>54</v>
      </c>
      <c r="E44" s="31" t="s">
        <v>73</v>
      </c>
    </row>
    <row r="45" spans="1:16" ht="12.75">
      <c r="A45" s="21" t="s">
        <v>45</v>
      </c>
      <c r="B45" s="25" t="s">
        <v>42</v>
      </c>
      <c r="C45" s="25" t="s">
        <v>75</v>
      </c>
      <c r="D45" s="21" t="s">
        <v>47</v>
      </c>
      <c r="E45" s="26" t="s">
        <v>76</v>
      </c>
      <c r="F45" s="27" t="s">
        <v>77</v>
      </c>
      <c r="G45" s="28">
        <v>76.5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25.5">
      <c r="A46" s="30" t="s">
        <v>50</v>
      </c>
      <c r="E46" s="31" t="s">
        <v>78</v>
      </c>
    </row>
    <row r="47" spans="1:5" ht="51">
      <c r="A47" s="32" t="s">
        <v>52</v>
      </c>
      <c r="E47" s="33" t="s">
        <v>105</v>
      </c>
    </row>
    <row r="48" spans="1:5" ht="12.75">
      <c r="A48" t="s">
        <v>54</v>
      </c>
      <c r="E48" s="31" t="s">
        <v>80</v>
      </c>
    </row>
    <row r="49" spans="1:16" ht="12.75">
      <c r="A49" s="21" t="s">
        <v>45</v>
      </c>
      <c r="B49" s="25" t="s">
        <v>106</v>
      </c>
      <c r="C49" s="25" t="s">
        <v>107</v>
      </c>
      <c r="D49" s="21" t="s">
        <v>108</v>
      </c>
      <c r="E49" s="26" t="s">
        <v>109</v>
      </c>
      <c r="F49" s="27" t="s">
        <v>110</v>
      </c>
      <c r="G49" s="28">
        <v>1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51">
      <c r="A50" s="30" t="s">
        <v>50</v>
      </c>
      <c r="E50" s="31" t="s">
        <v>111</v>
      </c>
    </row>
    <row r="51" spans="1:5" ht="12.75">
      <c r="A51" s="32" t="s">
        <v>52</v>
      </c>
      <c r="E51" s="33" t="s">
        <v>47</v>
      </c>
    </row>
    <row r="52" spans="1:5" ht="89.25">
      <c r="A52" t="s">
        <v>54</v>
      </c>
      <c r="E52" s="31" t="s">
        <v>112</v>
      </c>
    </row>
    <row r="53" spans="1:16" ht="12.75">
      <c r="A53" s="21" t="s">
        <v>45</v>
      </c>
      <c r="B53" s="25" t="s">
        <v>113</v>
      </c>
      <c r="C53" s="25" t="s">
        <v>107</v>
      </c>
      <c r="D53" s="21" t="s">
        <v>114</v>
      </c>
      <c r="E53" s="26" t="s">
        <v>109</v>
      </c>
      <c r="F53" s="27" t="s">
        <v>110</v>
      </c>
      <c r="G53" s="28">
        <v>2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63.75">
      <c r="A54" s="30" t="s">
        <v>50</v>
      </c>
      <c r="E54" s="31" t="s">
        <v>115</v>
      </c>
    </row>
    <row r="55" spans="1:5" ht="12.75">
      <c r="A55" s="32" t="s">
        <v>52</v>
      </c>
      <c r="E55" s="33" t="s">
        <v>47</v>
      </c>
    </row>
    <row r="56" spans="1:5" ht="89.25">
      <c r="A56" t="s">
        <v>54</v>
      </c>
      <c r="E56" s="31" t="s">
        <v>112</v>
      </c>
    </row>
    <row r="57" spans="1:16" ht="12.75">
      <c r="A57" s="21" t="s">
        <v>45</v>
      </c>
      <c r="B57" s="25" t="s">
        <v>116</v>
      </c>
      <c r="C57" s="25" t="s">
        <v>107</v>
      </c>
      <c r="D57" s="21" t="s">
        <v>117</v>
      </c>
      <c r="E57" s="26" t="s">
        <v>109</v>
      </c>
      <c r="F57" s="27" t="s">
        <v>110</v>
      </c>
      <c r="G57" s="28">
        <v>1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63.75">
      <c r="A58" s="30" t="s">
        <v>50</v>
      </c>
      <c r="E58" s="31" t="s">
        <v>118</v>
      </c>
    </row>
    <row r="59" spans="1:5" ht="12.75">
      <c r="A59" s="32" t="s">
        <v>52</v>
      </c>
      <c r="E59" s="33" t="s">
        <v>47</v>
      </c>
    </row>
    <row r="60" spans="1:5" ht="89.25">
      <c r="A60" t="s">
        <v>54</v>
      </c>
      <c r="E60" s="31" t="s">
        <v>119</v>
      </c>
    </row>
    <row r="61" spans="1:16" ht="12.75">
      <c r="A61" s="21" t="s">
        <v>45</v>
      </c>
      <c r="B61" s="25" t="s">
        <v>120</v>
      </c>
      <c r="C61" s="25" t="s">
        <v>82</v>
      </c>
      <c r="D61" s="21" t="s">
        <v>47</v>
      </c>
      <c r="E61" s="26" t="s">
        <v>83</v>
      </c>
      <c r="F61" s="27" t="s">
        <v>65</v>
      </c>
      <c r="G61" s="28">
        <v>0.765</v>
      </c>
      <c r="H61" s="29">
        <v>0</v>
      </c>
      <c r="I61" s="29">
        <f>ROUND(ROUND(H61,2)*ROUND(G61,3),2)</f>
        <v>0</v>
      </c>
      <c r="O61">
        <f>(I61*21)/100</f>
        <v>0</v>
      </c>
      <c r="P61" t="s">
        <v>23</v>
      </c>
    </row>
    <row r="62" spans="1:5" ht="12.75">
      <c r="A62" s="30" t="s">
        <v>50</v>
      </c>
      <c r="E62" s="31" t="s">
        <v>47</v>
      </c>
    </row>
    <row r="63" spans="1:5" ht="25.5">
      <c r="A63" s="32" t="s">
        <v>52</v>
      </c>
      <c r="E63" s="33" t="s">
        <v>104</v>
      </c>
    </row>
    <row r="64" spans="1:5" ht="25.5">
      <c r="A64" t="s">
        <v>54</v>
      </c>
      <c r="E64" s="31" t="s">
        <v>84</v>
      </c>
    </row>
    <row r="65" spans="1:16" ht="12.75">
      <c r="A65" s="21" t="s">
        <v>45</v>
      </c>
      <c r="B65" s="25" t="s">
        <v>121</v>
      </c>
      <c r="C65" s="25" t="s">
        <v>85</v>
      </c>
      <c r="D65" s="21" t="s">
        <v>47</v>
      </c>
      <c r="E65" s="26" t="s">
        <v>86</v>
      </c>
      <c r="F65" s="27" t="s">
        <v>65</v>
      </c>
      <c r="G65" s="28">
        <v>0.765</v>
      </c>
      <c r="H65" s="29">
        <v>0</v>
      </c>
      <c r="I65" s="29">
        <f>ROUND(ROUND(H65,2)*ROUND(G65,3),2)</f>
        <v>0</v>
      </c>
      <c r="O65">
        <f>(I65*21)/100</f>
        <v>0</v>
      </c>
      <c r="P65" t="s">
        <v>23</v>
      </c>
    </row>
    <row r="66" spans="1:5" ht="38.25">
      <c r="A66" s="30" t="s">
        <v>50</v>
      </c>
      <c r="E66" s="31" t="s">
        <v>87</v>
      </c>
    </row>
    <row r="67" spans="1:5" ht="25.5">
      <c r="A67" s="32" t="s">
        <v>52</v>
      </c>
      <c r="E67" s="33" t="s">
        <v>104</v>
      </c>
    </row>
    <row r="68" spans="1:5" ht="12.75">
      <c r="A68" t="s">
        <v>54</v>
      </c>
      <c r="E68" s="31" t="s">
        <v>88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633</v>
      </c>
      <c r="I3" s="34">
        <f>0+I10+I15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625</v>
      </c>
      <c r="D4" s="38"/>
      <c r="E4" s="11" t="s">
        <v>626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1" t="s">
        <v>633</v>
      </c>
      <c r="D5" s="38"/>
      <c r="E5" s="11" t="s">
        <v>545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2" t="s">
        <v>633</v>
      </c>
      <c r="D6" s="43"/>
      <c r="E6" s="14" t="s">
        <v>546</v>
      </c>
      <c r="F6" s="5"/>
      <c r="G6" s="5"/>
      <c r="H6" s="5"/>
      <c r="I6" s="5"/>
    </row>
    <row r="7" spans="1:9" ht="12.75" customHeight="1">
      <c r="A7" s="44" t="s">
        <v>26</v>
      </c>
      <c r="B7" s="44" t="s">
        <v>28</v>
      </c>
      <c r="C7" s="44" t="s">
        <v>30</v>
      </c>
      <c r="D7" s="44" t="s">
        <v>31</v>
      </c>
      <c r="E7" s="44" t="s">
        <v>32</v>
      </c>
      <c r="F7" s="44" t="s">
        <v>34</v>
      </c>
      <c r="G7" s="44" t="s">
        <v>36</v>
      </c>
      <c r="H7" s="44" t="s">
        <v>38</v>
      </c>
      <c r="I7" s="44"/>
    </row>
    <row r="8" spans="1:9" ht="12.75" customHeight="1">
      <c r="A8" s="44"/>
      <c r="B8" s="44"/>
      <c r="C8" s="44"/>
      <c r="D8" s="44"/>
      <c r="E8" s="44"/>
      <c r="F8" s="44"/>
      <c r="G8" s="44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29</v>
      </c>
      <c r="D10" s="15"/>
      <c r="E10" s="23" t="s">
        <v>124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285</v>
      </c>
      <c r="D11" s="21" t="s">
        <v>47</v>
      </c>
      <c r="E11" s="26" t="s">
        <v>286</v>
      </c>
      <c r="F11" s="27" t="s">
        <v>127</v>
      </c>
      <c r="G11" s="28">
        <v>87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47</v>
      </c>
    </row>
    <row r="13" spans="1:5" ht="12.75">
      <c r="A13" s="32" t="s">
        <v>52</v>
      </c>
      <c r="E13" s="33" t="s">
        <v>297</v>
      </c>
    </row>
    <row r="14" spans="1:5" ht="25.5">
      <c r="A14" t="s">
        <v>54</v>
      </c>
      <c r="E14" s="31" t="s">
        <v>287</v>
      </c>
    </row>
    <row r="15" spans="1:18" ht="12.75" customHeight="1">
      <c r="A15" s="5" t="s">
        <v>43</v>
      </c>
      <c r="B15" s="5"/>
      <c r="C15" s="35" t="s">
        <v>35</v>
      </c>
      <c r="D15" s="5"/>
      <c r="E15" s="23" t="s">
        <v>254</v>
      </c>
      <c r="F15" s="5"/>
      <c r="G15" s="5"/>
      <c r="H15" s="5"/>
      <c r="I15" s="36">
        <f>0+Q15</f>
        <v>0</v>
      </c>
      <c r="O15">
        <f>0+R15</f>
        <v>0</v>
      </c>
      <c r="Q15">
        <f>0+I16+I20+I24+I28+I32+I36+I40+I44+I48+I52</f>
        <v>0</v>
      </c>
      <c r="R15">
        <f>0+O16+O20+O24+O28+O32+O36+O40+O44+O48+O52</f>
        <v>0</v>
      </c>
    </row>
    <row r="16" spans="1:16" ht="12.75">
      <c r="A16" s="21" t="s">
        <v>45</v>
      </c>
      <c r="B16" s="25" t="s">
        <v>23</v>
      </c>
      <c r="C16" s="25" t="s">
        <v>288</v>
      </c>
      <c r="D16" s="21" t="s">
        <v>47</v>
      </c>
      <c r="E16" s="26" t="s">
        <v>290</v>
      </c>
      <c r="F16" s="27" t="s">
        <v>127</v>
      </c>
      <c r="G16" s="28">
        <v>87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12.75">
      <c r="A17" s="30" t="s">
        <v>50</v>
      </c>
      <c r="E17" s="31" t="s">
        <v>293</v>
      </c>
    </row>
    <row r="18" spans="1:5" ht="38.25">
      <c r="A18" s="32" t="s">
        <v>52</v>
      </c>
      <c r="E18" s="33" t="s">
        <v>634</v>
      </c>
    </row>
    <row r="19" spans="1:5" ht="51">
      <c r="A19" t="s">
        <v>54</v>
      </c>
      <c r="E19" s="31" t="s">
        <v>259</v>
      </c>
    </row>
    <row r="20" spans="1:16" ht="12.75">
      <c r="A20" s="21" t="s">
        <v>45</v>
      </c>
      <c r="B20" s="25" t="s">
        <v>22</v>
      </c>
      <c r="C20" s="25" t="s">
        <v>288</v>
      </c>
      <c r="D20" s="21" t="s">
        <v>29</v>
      </c>
      <c r="E20" s="26" t="s">
        <v>290</v>
      </c>
      <c r="F20" s="27" t="s">
        <v>127</v>
      </c>
      <c r="G20" s="28">
        <v>87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291</v>
      </c>
    </row>
    <row r="22" spans="1:5" ht="38.25">
      <c r="A22" s="32" t="s">
        <v>52</v>
      </c>
      <c r="E22" s="33" t="s">
        <v>634</v>
      </c>
    </row>
    <row r="23" spans="1:5" ht="51">
      <c r="A23" t="s">
        <v>54</v>
      </c>
      <c r="E23" s="31" t="s">
        <v>259</v>
      </c>
    </row>
    <row r="24" spans="1:16" ht="12.75">
      <c r="A24" s="21" t="s">
        <v>45</v>
      </c>
      <c r="B24" s="25" t="s">
        <v>33</v>
      </c>
      <c r="C24" s="25" t="s">
        <v>371</v>
      </c>
      <c r="D24" s="21" t="s">
        <v>372</v>
      </c>
      <c r="E24" s="26" t="s">
        <v>373</v>
      </c>
      <c r="F24" s="27" t="s">
        <v>127</v>
      </c>
      <c r="G24" s="28">
        <v>170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374</v>
      </c>
    </row>
    <row r="26" spans="1:5" ht="89.25">
      <c r="A26" s="32" t="s">
        <v>52</v>
      </c>
      <c r="E26" s="33" t="s">
        <v>635</v>
      </c>
    </row>
    <row r="27" spans="1:5" ht="51">
      <c r="A27" t="s">
        <v>54</v>
      </c>
      <c r="E27" s="31" t="s">
        <v>259</v>
      </c>
    </row>
    <row r="28" spans="1:16" ht="12.75">
      <c r="A28" s="21" t="s">
        <v>45</v>
      </c>
      <c r="B28" s="25" t="s">
        <v>35</v>
      </c>
      <c r="C28" s="25" t="s">
        <v>376</v>
      </c>
      <c r="D28" s="21" t="s">
        <v>372</v>
      </c>
      <c r="E28" s="26" t="s">
        <v>377</v>
      </c>
      <c r="F28" s="27" t="s">
        <v>127</v>
      </c>
      <c r="G28" s="28">
        <v>170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374</v>
      </c>
    </row>
    <row r="30" spans="1:5" ht="89.25">
      <c r="A30" s="32" t="s">
        <v>52</v>
      </c>
      <c r="E30" s="33" t="s">
        <v>635</v>
      </c>
    </row>
    <row r="31" spans="1:5" ht="102">
      <c r="A31" t="s">
        <v>54</v>
      </c>
      <c r="E31" s="31" t="s">
        <v>378</v>
      </c>
    </row>
    <row r="32" spans="1:16" ht="12.75">
      <c r="A32" s="21" t="s">
        <v>45</v>
      </c>
      <c r="B32" s="25" t="s">
        <v>37</v>
      </c>
      <c r="C32" s="25" t="s">
        <v>294</v>
      </c>
      <c r="D32" s="21" t="s">
        <v>47</v>
      </c>
      <c r="E32" s="26" t="s">
        <v>295</v>
      </c>
      <c r="F32" s="27" t="s">
        <v>127</v>
      </c>
      <c r="G32" s="28">
        <v>87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23</v>
      </c>
    </row>
    <row r="33" spans="1:5" ht="51">
      <c r="A33" s="30" t="s">
        <v>50</v>
      </c>
      <c r="E33" s="31" t="s">
        <v>296</v>
      </c>
    </row>
    <row r="34" spans="1:5" ht="12.75">
      <c r="A34" s="32" t="s">
        <v>52</v>
      </c>
      <c r="E34" s="33" t="s">
        <v>297</v>
      </c>
    </row>
    <row r="35" spans="1:5" ht="51">
      <c r="A35" t="s">
        <v>54</v>
      </c>
      <c r="E35" s="31" t="s">
        <v>298</v>
      </c>
    </row>
    <row r="36" spans="1:16" ht="12.75">
      <c r="A36" s="21" t="s">
        <v>45</v>
      </c>
      <c r="B36" s="25" t="s">
        <v>74</v>
      </c>
      <c r="C36" s="25" t="s">
        <v>299</v>
      </c>
      <c r="D36" s="21" t="s">
        <v>47</v>
      </c>
      <c r="E36" s="26" t="s">
        <v>300</v>
      </c>
      <c r="F36" s="27" t="s">
        <v>127</v>
      </c>
      <c r="G36" s="28">
        <v>156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51">
      <c r="A37" s="30" t="s">
        <v>50</v>
      </c>
      <c r="E37" s="31" t="s">
        <v>301</v>
      </c>
    </row>
    <row r="38" spans="1:5" ht="12.75">
      <c r="A38" s="32" t="s">
        <v>52</v>
      </c>
      <c r="E38" s="33" t="s">
        <v>297</v>
      </c>
    </row>
    <row r="39" spans="1:5" ht="51">
      <c r="A39" t="s">
        <v>54</v>
      </c>
      <c r="E39" s="31" t="s">
        <v>298</v>
      </c>
    </row>
    <row r="40" spans="1:16" ht="12.75">
      <c r="A40" s="21" t="s">
        <v>45</v>
      </c>
      <c r="B40" s="25" t="s">
        <v>81</v>
      </c>
      <c r="C40" s="25" t="s">
        <v>302</v>
      </c>
      <c r="D40" s="21" t="s">
        <v>47</v>
      </c>
      <c r="E40" s="26" t="s">
        <v>303</v>
      </c>
      <c r="F40" s="27" t="s">
        <v>127</v>
      </c>
      <c r="G40" s="28">
        <v>156</v>
      </c>
      <c r="H40" s="29">
        <v>0</v>
      </c>
      <c r="I40" s="29">
        <f>ROUND(ROUND(H40,2)*ROUND(G40,3),2)</f>
        <v>0</v>
      </c>
      <c r="O40">
        <f>(I40*21)/100</f>
        <v>0</v>
      </c>
      <c r="P40" t="s">
        <v>23</v>
      </c>
    </row>
    <row r="41" spans="1:5" ht="51">
      <c r="A41" s="30" t="s">
        <v>50</v>
      </c>
      <c r="E41" s="31" t="s">
        <v>304</v>
      </c>
    </row>
    <row r="42" spans="1:5" ht="12.75">
      <c r="A42" s="32" t="s">
        <v>52</v>
      </c>
      <c r="E42" s="33" t="s">
        <v>297</v>
      </c>
    </row>
    <row r="43" spans="1:5" ht="51">
      <c r="A43" t="s">
        <v>54</v>
      </c>
      <c r="E43" s="31" t="s">
        <v>298</v>
      </c>
    </row>
    <row r="44" spans="1:16" ht="12.75">
      <c r="A44" s="21" t="s">
        <v>45</v>
      </c>
      <c r="B44" s="25" t="s">
        <v>40</v>
      </c>
      <c r="C44" s="25" t="s">
        <v>305</v>
      </c>
      <c r="D44" s="21" t="s">
        <v>47</v>
      </c>
      <c r="E44" s="26" t="s">
        <v>306</v>
      </c>
      <c r="F44" s="27" t="s">
        <v>127</v>
      </c>
      <c r="G44" s="28">
        <v>156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23</v>
      </c>
    </row>
    <row r="45" spans="1:5" ht="12.75">
      <c r="A45" s="30" t="s">
        <v>50</v>
      </c>
      <c r="E45" s="31" t="s">
        <v>307</v>
      </c>
    </row>
    <row r="46" spans="1:5" ht="76.5">
      <c r="A46" s="32" t="s">
        <v>52</v>
      </c>
      <c r="E46" s="33" t="s">
        <v>636</v>
      </c>
    </row>
    <row r="47" spans="1:5" ht="140.25">
      <c r="A47" t="s">
        <v>54</v>
      </c>
      <c r="E47" s="31" t="s">
        <v>309</v>
      </c>
    </row>
    <row r="48" spans="1:16" ht="12.75">
      <c r="A48" s="21" t="s">
        <v>45</v>
      </c>
      <c r="B48" s="25" t="s">
        <v>42</v>
      </c>
      <c r="C48" s="25" t="s">
        <v>310</v>
      </c>
      <c r="D48" s="21" t="s">
        <v>47</v>
      </c>
      <c r="E48" s="26" t="s">
        <v>311</v>
      </c>
      <c r="F48" s="27" t="s">
        <v>127</v>
      </c>
      <c r="G48" s="28">
        <v>156</v>
      </c>
      <c r="H48" s="29">
        <v>0</v>
      </c>
      <c r="I48" s="29">
        <f>ROUND(ROUND(H48,2)*ROUND(G48,3),2)</f>
        <v>0</v>
      </c>
      <c r="O48">
        <f>(I48*21)/100</f>
        <v>0</v>
      </c>
      <c r="P48" t="s">
        <v>23</v>
      </c>
    </row>
    <row r="49" spans="1:5" ht="12.75">
      <c r="A49" s="30" t="s">
        <v>50</v>
      </c>
      <c r="E49" s="31" t="s">
        <v>47</v>
      </c>
    </row>
    <row r="50" spans="1:5" ht="76.5">
      <c r="A50" s="32" t="s">
        <v>52</v>
      </c>
      <c r="E50" s="33" t="s">
        <v>636</v>
      </c>
    </row>
    <row r="51" spans="1:5" ht="140.25">
      <c r="A51" t="s">
        <v>54</v>
      </c>
      <c r="E51" s="31" t="s">
        <v>309</v>
      </c>
    </row>
    <row r="52" spans="1:16" ht="12.75">
      <c r="A52" s="21" t="s">
        <v>45</v>
      </c>
      <c r="B52" s="25" t="s">
        <v>106</v>
      </c>
      <c r="C52" s="25" t="s">
        <v>313</v>
      </c>
      <c r="D52" s="21" t="s">
        <v>47</v>
      </c>
      <c r="E52" s="26" t="s">
        <v>314</v>
      </c>
      <c r="F52" s="27" t="s">
        <v>127</v>
      </c>
      <c r="G52" s="28">
        <v>87</v>
      </c>
      <c r="H52" s="29">
        <v>0</v>
      </c>
      <c r="I52" s="29">
        <f>ROUND(ROUND(H52,2)*ROUND(G52,3),2)</f>
        <v>0</v>
      </c>
      <c r="O52">
        <f>(I52*21)/100</f>
        <v>0</v>
      </c>
      <c r="P52" t="s">
        <v>23</v>
      </c>
    </row>
    <row r="53" spans="1:5" ht="12.75">
      <c r="A53" s="30" t="s">
        <v>50</v>
      </c>
      <c r="E53" s="31" t="s">
        <v>315</v>
      </c>
    </row>
    <row r="54" spans="1:5" ht="38.25">
      <c r="A54" s="32" t="s">
        <v>52</v>
      </c>
      <c r="E54" s="33" t="s">
        <v>634</v>
      </c>
    </row>
    <row r="55" spans="1:5" ht="140.25">
      <c r="A55" t="s">
        <v>54</v>
      </c>
      <c r="E55" s="31" t="s">
        <v>309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639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637</v>
      </c>
      <c r="D4" s="38"/>
      <c r="E4" s="11" t="s">
        <v>638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639</v>
      </c>
      <c r="D5" s="43"/>
      <c r="E5" s="14" t="s">
        <v>454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3150.527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183</v>
      </c>
    </row>
    <row r="12" spans="1:5" ht="12.75">
      <c r="A12" s="32" t="s">
        <v>52</v>
      </c>
      <c r="E12" s="33" t="s">
        <v>640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186</v>
      </c>
      <c r="D15" s="21" t="s">
        <v>47</v>
      </c>
      <c r="E15" s="26" t="s">
        <v>187</v>
      </c>
      <c r="F15" s="27" t="s">
        <v>188</v>
      </c>
      <c r="G15" s="28">
        <v>1750.293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89.25">
      <c r="A17" s="32" t="s">
        <v>52</v>
      </c>
      <c r="E17" s="33" t="s">
        <v>641</v>
      </c>
    </row>
    <row r="18" spans="1:5" ht="369.75">
      <c r="A18" t="s">
        <v>54</v>
      </c>
      <c r="E18" s="31" t="s">
        <v>190</v>
      </c>
    </row>
    <row r="19" spans="1:16" ht="25.5">
      <c r="A19" s="21" t="s">
        <v>45</v>
      </c>
      <c r="B19" s="25" t="s">
        <v>22</v>
      </c>
      <c r="C19" s="25" t="s">
        <v>191</v>
      </c>
      <c r="D19" s="21" t="s">
        <v>47</v>
      </c>
      <c r="E19" s="26" t="s">
        <v>192</v>
      </c>
      <c r="F19" s="27" t="s">
        <v>188</v>
      </c>
      <c r="G19" s="28">
        <v>1750.293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127.5">
      <c r="A21" s="32" t="s">
        <v>52</v>
      </c>
      <c r="E21" s="33" t="s">
        <v>642</v>
      </c>
    </row>
    <row r="22" spans="1:5" ht="280.5">
      <c r="A22" t="s">
        <v>54</v>
      </c>
      <c r="E22" s="31" t="s">
        <v>194</v>
      </c>
    </row>
    <row r="23" spans="1:18" ht="12.75" customHeight="1">
      <c r="A23" s="5" t="s">
        <v>43</v>
      </c>
      <c r="B23" s="5"/>
      <c r="C23" s="35" t="s">
        <v>23</v>
      </c>
      <c r="D23" s="5"/>
      <c r="E23" s="23" t="s">
        <v>195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196</v>
      </c>
      <c r="D24" s="21" t="s">
        <v>47</v>
      </c>
      <c r="E24" s="26" t="s">
        <v>197</v>
      </c>
      <c r="F24" s="27" t="s">
        <v>127</v>
      </c>
      <c r="G24" s="28">
        <v>3182.35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198</v>
      </c>
    </row>
    <row r="26" spans="1:5" ht="63.75">
      <c r="A26" s="32" t="s">
        <v>52</v>
      </c>
      <c r="E26" s="33" t="s">
        <v>643</v>
      </c>
    </row>
    <row r="27" spans="1:5" ht="102">
      <c r="A27" t="s">
        <v>54</v>
      </c>
      <c r="E27" s="31" t="s">
        <v>200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0+O9+O22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646</v>
      </c>
      <c r="I3" s="34">
        <f>0+I9+I22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644</v>
      </c>
      <c r="D4" s="38"/>
      <c r="E4" s="11" t="s">
        <v>645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646</v>
      </c>
      <c r="D5" s="43"/>
      <c r="E5" s="14" t="s">
        <v>462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0+I10+I14+I18</f>
        <v>0</v>
      </c>
      <c r="R9">
        <f>0+O10+O14+O18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762.3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278</v>
      </c>
    </row>
    <row r="12" spans="1:5" ht="38.25">
      <c r="A12" s="32" t="s">
        <v>52</v>
      </c>
      <c r="E12" s="33" t="s">
        <v>647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213</v>
      </c>
      <c r="D14" s="21" t="s">
        <v>47</v>
      </c>
      <c r="E14" s="26" t="s">
        <v>215</v>
      </c>
      <c r="F14" s="27" t="s">
        <v>182</v>
      </c>
      <c r="G14" s="28">
        <v>646.8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216</v>
      </c>
    </row>
    <row r="16" spans="1:5" ht="12.75">
      <c r="A16" s="32" t="s">
        <v>52</v>
      </c>
      <c r="E16" s="33" t="s">
        <v>648</v>
      </c>
    </row>
    <row r="17" spans="1:5" ht="25.5">
      <c r="A17" t="s">
        <v>54</v>
      </c>
      <c r="E17" s="31" t="s">
        <v>185</v>
      </c>
    </row>
    <row r="18" spans="1:16" ht="12.75">
      <c r="A18" s="21" t="s">
        <v>45</v>
      </c>
      <c r="B18" s="25" t="s">
        <v>22</v>
      </c>
      <c r="C18" s="25" t="s">
        <v>218</v>
      </c>
      <c r="D18" s="21" t="s">
        <v>23</v>
      </c>
      <c r="E18" s="26" t="s">
        <v>219</v>
      </c>
      <c r="F18" s="27" t="s">
        <v>182</v>
      </c>
      <c r="G18" s="28">
        <v>1552.32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25.5">
      <c r="A19" s="30" t="s">
        <v>50</v>
      </c>
      <c r="E19" s="31" t="s">
        <v>220</v>
      </c>
    </row>
    <row r="20" spans="1:5" ht="51">
      <c r="A20" s="32" t="s">
        <v>52</v>
      </c>
      <c r="E20" s="33" t="s">
        <v>649</v>
      </c>
    </row>
    <row r="21" spans="1:5" ht="25.5">
      <c r="A21" t="s">
        <v>54</v>
      </c>
      <c r="E21" s="31" t="s">
        <v>185</v>
      </c>
    </row>
    <row r="22" spans="1:18" ht="12.75" customHeight="1">
      <c r="A22" s="5" t="s">
        <v>43</v>
      </c>
      <c r="B22" s="5"/>
      <c r="C22" s="35" t="s">
        <v>29</v>
      </c>
      <c r="D22" s="5"/>
      <c r="E22" s="23" t="s">
        <v>124</v>
      </c>
      <c r="F22" s="5"/>
      <c r="G22" s="5"/>
      <c r="H22" s="5"/>
      <c r="I22" s="36">
        <f>0+Q22</f>
        <v>0</v>
      </c>
      <c r="O22">
        <f>0+R22</f>
        <v>0</v>
      </c>
      <c r="Q22">
        <f>0+I23+I27+I31+I35+I39+I43+I47+I51+I55+I59</f>
        <v>0</v>
      </c>
      <c r="R22">
        <f>0+O23+O27+O31+O35+O39+O43+O47+O51+O55+O59</f>
        <v>0</v>
      </c>
    </row>
    <row r="23" spans="1:16" ht="12.75">
      <c r="A23" s="21" t="s">
        <v>45</v>
      </c>
      <c r="B23" s="25" t="s">
        <v>33</v>
      </c>
      <c r="C23" s="25" t="s">
        <v>329</v>
      </c>
      <c r="D23" s="21" t="s">
        <v>47</v>
      </c>
      <c r="E23" s="26" t="s">
        <v>330</v>
      </c>
      <c r="F23" s="27" t="s">
        <v>127</v>
      </c>
      <c r="G23" s="28">
        <v>385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25.5">
      <c r="A25" s="32" t="s">
        <v>52</v>
      </c>
      <c r="E25" s="33" t="s">
        <v>650</v>
      </c>
    </row>
    <row r="26" spans="1:5" ht="25.5">
      <c r="A26" t="s">
        <v>54</v>
      </c>
      <c r="E26" s="31" t="s">
        <v>332</v>
      </c>
    </row>
    <row r="27" spans="1:16" ht="25.5">
      <c r="A27" s="21" t="s">
        <v>45</v>
      </c>
      <c r="B27" s="25" t="s">
        <v>35</v>
      </c>
      <c r="C27" s="25" t="s">
        <v>222</v>
      </c>
      <c r="D27" s="21" t="s">
        <v>47</v>
      </c>
      <c r="E27" s="26" t="s">
        <v>223</v>
      </c>
      <c r="F27" s="27" t="s">
        <v>188</v>
      </c>
      <c r="G27" s="28">
        <v>323.4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224</v>
      </c>
    </row>
    <row r="29" spans="1:5" ht="51">
      <c r="A29" s="32" t="s">
        <v>52</v>
      </c>
      <c r="E29" s="33" t="s">
        <v>651</v>
      </c>
    </row>
    <row r="30" spans="1:5" ht="63.75">
      <c r="A30" t="s">
        <v>54</v>
      </c>
      <c r="E30" s="31" t="s">
        <v>226</v>
      </c>
    </row>
    <row r="31" spans="1:16" ht="25.5">
      <c r="A31" s="21" t="s">
        <v>45</v>
      </c>
      <c r="B31" s="25" t="s">
        <v>37</v>
      </c>
      <c r="C31" s="25" t="s">
        <v>227</v>
      </c>
      <c r="D31" s="21" t="s">
        <v>47</v>
      </c>
      <c r="E31" s="26" t="s">
        <v>228</v>
      </c>
      <c r="F31" s="27" t="s">
        <v>188</v>
      </c>
      <c r="G31" s="28">
        <v>346.5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47</v>
      </c>
    </row>
    <row r="33" spans="1:5" ht="38.25">
      <c r="A33" s="32" t="s">
        <v>52</v>
      </c>
      <c r="E33" s="33" t="s">
        <v>652</v>
      </c>
    </row>
    <row r="34" spans="1:5" ht="63.75">
      <c r="A34" t="s">
        <v>54</v>
      </c>
      <c r="E34" s="31" t="s">
        <v>226</v>
      </c>
    </row>
    <row r="35" spans="1:16" ht="25.5">
      <c r="A35" s="21" t="s">
        <v>45</v>
      </c>
      <c r="B35" s="25" t="s">
        <v>74</v>
      </c>
      <c r="C35" s="25" t="s">
        <v>230</v>
      </c>
      <c r="D35" s="21" t="s">
        <v>47</v>
      </c>
      <c r="E35" s="26" t="s">
        <v>231</v>
      </c>
      <c r="F35" s="27" t="s">
        <v>188</v>
      </c>
      <c r="G35" s="28">
        <v>300.3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232</v>
      </c>
    </row>
    <row r="37" spans="1:5" ht="51">
      <c r="A37" s="32" t="s">
        <v>52</v>
      </c>
      <c r="E37" s="33" t="s">
        <v>653</v>
      </c>
    </row>
    <row r="38" spans="1:5" ht="63.75">
      <c r="A38" t="s">
        <v>54</v>
      </c>
      <c r="E38" s="31" t="s">
        <v>226</v>
      </c>
    </row>
    <row r="39" spans="1:16" ht="12.75">
      <c r="A39" s="21" t="s">
        <v>45</v>
      </c>
      <c r="B39" s="25" t="s">
        <v>81</v>
      </c>
      <c r="C39" s="25" t="s">
        <v>337</v>
      </c>
      <c r="D39" s="21" t="s">
        <v>47</v>
      </c>
      <c r="E39" s="26" t="s">
        <v>338</v>
      </c>
      <c r="F39" s="27" t="s">
        <v>188</v>
      </c>
      <c r="G39" s="28">
        <v>1473.5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339</v>
      </c>
    </row>
    <row r="41" spans="1:5" ht="63.75">
      <c r="A41" s="32" t="s">
        <v>52</v>
      </c>
      <c r="E41" s="33" t="s">
        <v>654</v>
      </c>
    </row>
    <row r="42" spans="1:5" ht="38.25">
      <c r="A42" t="s">
        <v>54</v>
      </c>
      <c r="E42" s="31" t="s">
        <v>341</v>
      </c>
    </row>
    <row r="43" spans="1:16" ht="12.75">
      <c r="A43" s="21" t="s">
        <v>45</v>
      </c>
      <c r="B43" s="25" t="s">
        <v>40</v>
      </c>
      <c r="C43" s="25" t="s">
        <v>655</v>
      </c>
      <c r="D43" s="21" t="s">
        <v>47</v>
      </c>
      <c r="E43" s="26" t="s">
        <v>656</v>
      </c>
      <c r="F43" s="27" t="s">
        <v>657</v>
      </c>
      <c r="G43" s="28">
        <v>10045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47</v>
      </c>
    </row>
    <row r="45" spans="1:5" ht="165.75">
      <c r="A45" s="32" t="s">
        <v>52</v>
      </c>
      <c r="E45" s="33" t="s">
        <v>658</v>
      </c>
    </row>
    <row r="46" spans="1:5" ht="25.5">
      <c r="A46" t="s">
        <v>54</v>
      </c>
      <c r="E46" s="31" t="s">
        <v>659</v>
      </c>
    </row>
    <row r="47" spans="1:16" ht="12.75">
      <c r="A47" s="21" t="s">
        <v>45</v>
      </c>
      <c r="B47" s="25" t="s">
        <v>42</v>
      </c>
      <c r="C47" s="25" t="s">
        <v>342</v>
      </c>
      <c r="D47" s="21" t="s">
        <v>47</v>
      </c>
      <c r="E47" s="26" t="s">
        <v>343</v>
      </c>
      <c r="F47" s="27" t="s">
        <v>127</v>
      </c>
      <c r="G47" s="28">
        <v>385</v>
      </c>
      <c r="H47" s="29">
        <v>0</v>
      </c>
      <c r="I47" s="29">
        <f>ROUND(ROUND(H47,2)*ROUND(G47,3),2)</f>
        <v>0</v>
      </c>
      <c r="O47">
        <f>(I47*21)/100</f>
        <v>0</v>
      </c>
      <c r="P47" t="s">
        <v>23</v>
      </c>
    </row>
    <row r="48" spans="1:5" ht="12.75">
      <c r="A48" s="30" t="s">
        <v>50</v>
      </c>
      <c r="E48" s="31" t="s">
        <v>47</v>
      </c>
    </row>
    <row r="49" spans="1:5" ht="38.25">
      <c r="A49" s="32" t="s">
        <v>52</v>
      </c>
      <c r="E49" s="33" t="s">
        <v>660</v>
      </c>
    </row>
    <row r="50" spans="1:5" ht="25.5">
      <c r="A50" t="s">
        <v>54</v>
      </c>
      <c r="E50" s="31" t="s">
        <v>345</v>
      </c>
    </row>
    <row r="51" spans="1:16" ht="12.75">
      <c r="A51" s="21" t="s">
        <v>45</v>
      </c>
      <c r="B51" s="25" t="s">
        <v>106</v>
      </c>
      <c r="C51" s="25" t="s">
        <v>346</v>
      </c>
      <c r="D51" s="21" t="s">
        <v>347</v>
      </c>
      <c r="E51" s="26" t="s">
        <v>348</v>
      </c>
      <c r="F51" s="27" t="s">
        <v>241</v>
      </c>
      <c r="G51" s="28">
        <v>770</v>
      </c>
      <c r="H51" s="29">
        <v>0</v>
      </c>
      <c r="I51" s="29">
        <f>ROUND(ROUND(H51,2)*ROUND(G51,3),2)</f>
        <v>0</v>
      </c>
      <c r="O51">
        <f>(I51*21)/100</f>
        <v>0</v>
      </c>
      <c r="P51" t="s">
        <v>23</v>
      </c>
    </row>
    <row r="52" spans="1:5" ht="12.75">
      <c r="A52" s="30" t="s">
        <v>50</v>
      </c>
      <c r="E52" s="31" t="s">
        <v>47</v>
      </c>
    </row>
    <row r="53" spans="1:5" ht="25.5">
      <c r="A53" s="32" t="s">
        <v>52</v>
      </c>
      <c r="E53" s="33" t="s">
        <v>661</v>
      </c>
    </row>
    <row r="54" spans="1:5" ht="25.5">
      <c r="A54" t="s">
        <v>54</v>
      </c>
      <c r="E54" s="31" t="s">
        <v>345</v>
      </c>
    </row>
    <row r="55" spans="1:16" ht="12.75">
      <c r="A55" s="21" t="s">
        <v>45</v>
      </c>
      <c r="B55" s="25" t="s">
        <v>113</v>
      </c>
      <c r="C55" s="25" t="s">
        <v>441</v>
      </c>
      <c r="D55" s="21" t="s">
        <v>347</v>
      </c>
      <c r="E55" s="26" t="s">
        <v>442</v>
      </c>
      <c r="F55" s="27" t="s">
        <v>241</v>
      </c>
      <c r="G55" s="28">
        <v>15.5</v>
      </c>
      <c r="H55" s="29">
        <v>0</v>
      </c>
      <c r="I55" s="29">
        <f>ROUND(ROUND(H55,2)*ROUND(G55,3),2)</f>
        <v>0</v>
      </c>
      <c r="O55">
        <f>(I55*21)/100</f>
        <v>0</v>
      </c>
      <c r="P55" t="s">
        <v>23</v>
      </c>
    </row>
    <row r="56" spans="1:5" ht="12.75">
      <c r="A56" s="30" t="s">
        <v>50</v>
      </c>
      <c r="E56" s="31" t="s">
        <v>47</v>
      </c>
    </row>
    <row r="57" spans="1:5" ht="51">
      <c r="A57" s="32" t="s">
        <v>52</v>
      </c>
      <c r="E57" s="33" t="s">
        <v>662</v>
      </c>
    </row>
    <row r="58" spans="1:5" ht="25.5">
      <c r="A58" t="s">
        <v>54</v>
      </c>
      <c r="E58" s="31" t="s">
        <v>345</v>
      </c>
    </row>
    <row r="59" spans="1:16" ht="12.75">
      <c r="A59" s="21" t="s">
        <v>45</v>
      </c>
      <c r="B59" s="25" t="s">
        <v>116</v>
      </c>
      <c r="C59" s="25" t="s">
        <v>234</v>
      </c>
      <c r="D59" s="21" t="s">
        <v>47</v>
      </c>
      <c r="E59" s="26" t="s">
        <v>235</v>
      </c>
      <c r="F59" s="27" t="s">
        <v>188</v>
      </c>
      <c r="G59" s="28">
        <v>2443.7</v>
      </c>
      <c r="H59" s="29">
        <v>0</v>
      </c>
      <c r="I59" s="29">
        <f>ROUND(ROUND(H59,2)*ROUND(G59,3),2)</f>
        <v>0</v>
      </c>
      <c r="O59">
        <f>(I59*21)/100</f>
        <v>0</v>
      </c>
      <c r="P59" t="s">
        <v>23</v>
      </c>
    </row>
    <row r="60" spans="1:5" ht="12.75">
      <c r="A60" s="30" t="s">
        <v>50</v>
      </c>
      <c r="E60" s="31" t="s">
        <v>47</v>
      </c>
    </row>
    <row r="61" spans="1:5" ht="89.25">
      <c r="A61" s="32" t="s">
        <v>52</v>
      </c>
      <c r="E61" s="33" t="s">
        <v>663</v>
      </c>
    </row>
    <row r="62" spans="1:5" ht="191.25">
      <c r="A62" t="s">
        <v>54</v>
      </c>
      <c r="E62" s="31" t="s">
        <v>237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0+O10+O15+O32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664</v>
      </c>
      <c r="I3" s="34">
        <f>0+I10+I15+I32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644</v>
      </c>
      <c r="D4" s="38"/>
      <c r="E4" s="11" t="s">
        <v>645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1" t="s">
        <v>664</v>
      </c>
      <c r="D5" s="38"/>
      <c r="E5" s="11" t="s">
        <v>482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2" t="s">
        <v>664</v>
      </c>
      <c r="D6" s="43"/>
      <c r="E6" s="14" t="s">
        <v>483</v>
      </c>
      <c r="F6" s="5"/>
      <c r="G6" s="5"/>
      <c r="H6" s="5"/>
      <c r="I6" s="5"/>
    </row>
    <row r="7" spans="1:9" ht="12.75" customHeight="1">
      <c r="A7" s="44" t="s">
        <v>26</v>
      </c>
      <c r="B7" s="44" t="s">
        <v>28</v>
      </c>
      <c r="C7" s="44" t="s">
        <v>30</v>
      </c>
      <c r="D7" s="44" t="s">
        <v>31</v>
      </c>
      <c r="E7" s="44" t="s">
        <v>32</v>
      </c>
      <c r="F7" s="44" t="s">
        <v>34</v>
      </c>
      <c r="G7" s="44" t="s">
        <v>36</v>
      </c>
      <c r="H7" s="44" t="s">
        <v>38</v>
      </c>
      <c r="I7" s="44"/>
    </row>
    <row r="8" spans="1:9" ht="12.75" customHeight="1">
      <c r="A8" s="44"/>
      <c r="B8" s="44"/>
      <c r="C8" s="44"/>
      <c r="D8" s="44"/>
      <c r="E8" s="44"/>
      <c r="F8" s="44"/>
      <c r="G8" s="44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27</v>
      </c>
      <c r="D10" s="15"/>
      <c r="E10" s="23" t="s">
        <v>44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180</v>
      </c>
      <c r="D11" s="21" t="s">
        <v>47</v>
      </c>
      <c r="E11" s="26" t="s">
        <v>181</v>
      </c>
      <c r="F11" s="27" t="s">
        <v>182</v>
      </c>
      <c r="G11" s="28">
        <v>3155.4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278</v>
      </c>
    </row>
    <row r="13" spans="1:5" ht="38.25">
      <c r="A13" s="32" t="s">
        <v>52</v>
      </c>
      <c r="E13" s="33" t="s">
        <v>665</v>
      </c>
    </row>
    <row r="14" spans="1:5" ht="25.5">
      <c r="A14" t="s">
        <v>54</v>
      </c>
      <c r="E14" s="31" t="s">
        <v>185</v>
      </c>
    </row>
    <row r="15" spans="1:18" ht="12.75" customHeight="1">
      <c r="A15" s="5" t="s">
        <v>43</v>
      </c>
      <c r="B15" s="5"/>
      <c r="C15" s="35" t="s">
        <v>29</v>
      </c>
      <c r="D15" s="5"/>
      <c r="E15" s="23" t="s">
        <v>124</v>
      </c>
      <c r="F15" s="5"/>
      <c r="G15" s="5"/>
      <c r="H15" s="5"/>
      <c r="I15" s="36">
        <f>0+Q15</f>
        <v>0</v>
      </c>
      <c r="O15">
        <f>0+R15</f>
        <v>0</v>
      </c>
      <c r="Q15">
        <f>0+I16+I20+I24+I28</f>
        <v>0</v>
      </c>
      <c r="R15">
        <f>0+O16+O20+O24+O28</f>
        <v>0</v>
      </c>
    </row>
    <row r="16" spans="1:16" ht="25.5">
      <c r="A16" s="21" t="s">
        <v>45</v>
      </c>
      <c r="B16" s="25" t="s">
        <v>23</v>
      </c>
      <c r="C16" s="25" t="s">
        <v>186</v>
      </c>
      <c r="D16" s="21" t="s">
        <v>47</v>
      </c>
      <c r="E16" s="26" t="s">
        <v>187</v>
      </c>
      <c r="F16" s="27" t="s">
        <v>188</v>
      </c>
      <c r="G16" s="28">
        <v>1753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12.75">
      <c r="A17" s="30" t="s">
        <v>50</v>
      </c>
      <c r="E17" s="31" t="s">
        <v>47</v>
      </c>
    </row>
    <row r="18" spans="1:5" ht="89.25">
      <c r="A18" s="32" t="s">
        <v>52</v>
      </c>
      <c r="E18" s="33" t="s">
        <v>666</v>
      </c>
    </row>
    <row r="19" spans="1:5" ht="369.75">
      <c r="A19" t="s">
        <v>54</v>
      </c>
      <c r="E19" s="31" t="s">
        <v>190</v>
      </c>
    </row>
    <row r="20" spans="1:16" ht="12.75">
      <c r="A20" s="21" t="s">
        <v>45</v>
      </c>
      <c r="B20" s="25" t="s">
        <v>22</v>
      </c>
      <c r="C20" s="25" t="s">
        <v>234</v>
      </c>
      <c r="D20" s="21" t="s">
        <v>47</v>
      </c>
      <c r="E20" s="26" t="s">
        <v>235</v>
      </c>
      <c r="F20" s="27" t="s">
        <v>188</v>
      </c>
      <c r="G20" s="28">
        <v>1753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47</v>
      </c>
    </row>
    <row r="22" spans="1:5" ht="63.75">
      <c r="A22" s="32" t="s">
        <v>52</v>
      </c>
      <c r="E22" s="33" t="s">
        <v>667</v>
      </c>
    </row>
    <row r="23" spans="1:5" ht="191.25">
      <c r="A23" t="s">
        <v>54</v>
      </c>
      <c r="E23" s="31" t="s">
        <v>237</v>
      </c>
    </row>
    <row r="24" spans="1:16" ht="12.75">
      <c r="A24" s="21" t="s">
        <v>45</v>
      </c>
      <c r="B24" s="25" t="s">
        <v>33</v>
      </c>
      <c r="C24" s="25" t="s">
        <v>285</v>
      </c>
      <c r="D24" s="21" t="s">
        <v>47</v>
      </c>
      <c r="E24" s="26" t="s">
        <v>286</v>
      </c>
      <c r="F24" s="27" t="s">
        <v>127</v>
      </c>
      <c r="G24" s="28">
        <v>2541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38.25">
      <c r="A26" s="32" t="s">
        <v>52</v>
      </c>
      <c r="E26" s="33" t="s">
        <v>668</v>
      </c>
    </row>
    <row r="27" spans="1:5" ht="25.5">
      <c r="A27" t="s">
        <v>54</v>
      </c>
      <c r="E27" s="31" t="s">
        <v>287</v>
      </c>
    </row>
    <row r="28" spans="1:16" ht="12.75">
      <c r="A28" s="21" t="s">
        <v>45</v>
      </c>
      <c r="B28" s="25" t="s">
        <v>35</v>
      </c>
      <c r="C28" s="25" t="s">
        <v>365</v>
      </c>
      <c r="D28" s="21" t="s">
        <v>47</v>
      </c>
      <c r="E28" s="26" t="s">
        <v>366</v>
      </c>
      <c r="F28" s="27" t="s">
        <v>127</v>
      </c>
      <c r="G28" s="28">
        <v>385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367</v>
      </c>
    </row>
    <row r="30" spans="1:5" ht="38.25">
      <c r="A30" s="32" t="s">
        <v>52</v>
      </c>
      <c r="E30" s="33" t="s">
        <v>669</v>
      </c>
    </row>
    <row r="31" spans="1:5" ht="12.75">
      <c r="A31" t="s">
        <v>54</v>
      </c>
      <c r="E31" s="31" t="s">
        <v>369</v>
      </c>
    </row>
    <row r="32" spans="1:18" ht="12.75" customHeight="1">
      <c r="A32" s="5" t="s">
        <v>43</v>
      </c>
      <c r="B32" s="5"/>
      <c r="C32" s="35" t="s">
        <v>35</v>
      </c>
      <c r="D32" s="5"/>
      <c r="E32" s="23" t="s">
        <v>254</v>
      </c>
      <c r="F32" s="5"/>
      <c r="G32" s="5"/>
      <c r="H32" s="5"/>
      <c r="I32" s="36">
        <f>0+Q32</f>
        <v>0</v>
      </c>
      <c r="O32">
        <f>0+R32</f>
        <v>0</v>
      </c>
      <c r="Q32">
        <f>0+I33+I37+I41+I45+I49+I53+I57+I61+I65</f>
        <v>0</v>
      </c>
      <c r="R32">
        <f>0+O33+O37+O41+O45+O49+O53+O57+O61+O65</f>
        <v>0</v>
      </c>
    </row>
    <row r="33" spans="1:16" ht="12.75">
      <c r="A33" s="21" t="s">
        <v>45</v>
      </c>
      <c r="B33" s="25" t="s">
        <v>37</v>
      </c>
      <c r="C33" s="25" t="s">
        <v>288</v>
      </c>
      <c r="D33" s="21" t="s">
        <v>47</v>
      </c>
      <c r="E33" s="26" t="s">
        <v>290</v>
      </c>
      <c r="F33" s="27" t="s">
        <v>127</v>
      </c>
      <c r="G33" s="28">
        <v>3197.75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293</v>
      </c>
    </row>
    <row r="35" spans="1:5" ht="63.75">
      <c r="A35" s="32" t="s">
        <v>52</v>
      </c>
      <c r="E35" s="33" t="s">
        <v>670</v>
      </c>
    </row>
    <row r="36" spans="1:5" ht="51">
      <c r="A36" t="s">
        <v>54</v>
      </c>
      <c r="E36" s="31" t="s">
        <v>259</v>
      </c>
    </row>
    <row r="37" spans="1:16" ht="12.75">
      <c r="A37" s="21" t="s">
        <v>45</v>
      </c>
      <c r="B37" s="25" t="s">
        <v>74</v>
      </c>
      <c r="C37" s="25" t="s">
        <v>288</v>
      </c>
      <c r="D37" s="21" t="s">
        <v>29</v>
      </c>
      <c r="E37" s="26" t="s">
        <v>290</v>
      </c>
      <c r="F37" s="27" t="s">
        <v>127</v>
      </c>
      <c r="G37" s="28">
        <v>3197.75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291</v>
      </c>
    </row>
    <row r="39" spans="1:5" ht="63.75">
      <c r="A39" s="32" t="s">
        <v>52</v>
      </c>
      <c r="E39" s="33" t="s">
        <v>670</v>
      </c>
    </row>
    <row r="40" spans="1:5" ht="51">
      <c r="A40" t="s">
        <v>54</v>
      </c>
      <c r="E40" s="31" t="s">
        <v>259</v>
      </c>
    </row>
    <row r="41" spans="1:16" ht="12.75">
      <c r="A41" s="21" t="s">
        <v>45</v>
      </c>
      <c r="B41" s="25" t="s">
        <v>81</v>
      </c>
      <c r="C41" s="25" t="s">
        <v>379</v>
      </c>
      <c r="D41" s="21" t="s">
        <v>47</v>
      </c>
      <c r="E41" s="26" t="s">
        <v>380</v>
      </c>
      <c r="F41" s="27" t="s">
        <v>127</v>
      </c>
      <c r="G41" s="28">
        <v>385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47</v>
      </c>
    </row>
    <row r="43" spans="1:5" ht="38.25">
      <c r="A43" s="32" t="s">
        <v>52</v>
      </c>
      <c r="E43" s="33" t="s">
        <v>671</v>
      </c>
    </row>
    <row r="44" spans="1:5" ht="102">
      <c r="A44" t="s">
        <v>54</v>
      </c>
      <c r="E44" s="31" t="s">
        <v>378</v>
      </c>
    </row>
    <row r="45" spans="1:16" ht="12.75">
      <c r="A45" s="21" t="s">
        <v>45</v>
      </c>
      <c r="B45" s="25" t="s">
        <v>40</v>
      </c>
      <c r="C45" s="25" t="s">
        <v>294</v>
      </c>
      <c r="D45" s="21" t="s">
        <v>47</v>
      </c>
      <c r="E45" s="26" t="s">
        <v>295</v>
      </c>
      <c r="F45" s="27" t="s">
        <v>127</v>
      </c>
      <c r="G45" s="28">
        <v>2889.75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51">
      <c r="A46" s="30" t="s">
        <v>50</v>
      </c>
      <c r="E46" s="31" t="s">
        <v>296</v>
      </c>
    </row>
    <row r="47" spans="1:5" ht="12.75">
      <c r="A47" s="32" t="s">
        <v>52</v>
      </c>
      <c r="E47" s="33" t="s">
        <v>297</v>
      </c>
    </row>
    <row r="48" spans="1:5" ht="51">
      <c r="A48" t="s">
        <v>54</v>
      </c>
      <c r="E48" s="31" t="s">
        <v>298</v>
      </c>
    </row>
    <row r="49" spans="1:16" ht="12.75">
      <c r="A49" s="21" t="s">
        <v>45</v>
      </c>
      <c r="B49" s="25" t="s">
        <v>42</v>
      </c>
      <c r="C49" s="25" t="s">
        <v>299</v>
      </c>
      <c r="D49" s="21" t="s">
        <v>47</v>
      </c>
      <c r="E49" s="26" t="s">
        <v>300</v>
      </c>
      <c r="F49" s="27" t="s">
        <v>127</v>
      </c>
      <c r="G49" s="28">
        <v>2755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51">
      <c r="A50" s="30" t="s">
        <v>50</v>
      </c>
      <c r="E50" s="31" t="s">
        <v>301</v>
      </c>
    </row>
    <row r="51" spans="1:5" ht="12.75">
      <c r="A51" s="32" t="s">
        <v>52</v>
      </c>
      <c r="E51" s="33" t="s">
        <v>297</v>
      </c>
    </row>
    <row r="52" spans="1:5" ht="51">
      <c r="A52" t="s">
        <v>54</v>
      </c>
      <c r="E52" s="31" t="s">
        <v>298</v>
      </c>
    </row>
    <row r="53" spans="1:16" ht="12.75">
      <c r="A53" s="21" t="s">
        <v>45</v>
      </c>
      <c r="B53" s="25" t="s">
        <v>106</v>
      </c>
      <c r="C53" s="25" t="s">
        <v>302</v>
      </c>
      <c r="D53" s="21" t="s">
        <v>47</v>
      </c>
      <c r="E53" s="26" t="s">
        <v>303</v>
      </c>
      <c r="F53" s="27" t="s">
        <v>127</v>
      </c>
      <c r="G53" s="28">
        <v>2808.9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51">
      <c r="A54" s="30" t="s">
        <v>50</v>
      </c>
      <c r="E54" s="31" t="s">
        <v>304</v>
      </c>
    </row>
    <row r="55" spans="1:5" ht="12.75">
      <c r="A55" s="32" t="s">
        <v>52</v>
      </c>
      <c r="E55" s="33" t="s">
        <v>297</v>
      </c>
    </row>
    <row r="56" spans="1:5" ht="51">
      <c r="A56" t="s">
        <v>54</v>
      </c>
      <c r="E56" s="31" t="s">
        <v>298</v>
      </c>
    </row>
    <row r="57" spans="1:16" ht="12.75">
      <c r="A57" s="21" t="s">
        <v>45</v>
      </c>
      <c r="B57" s="25" t="s">
        <v>113</v>
      </c>
      <c r="C57" s="25" t="s">
        <v>305</v>
      </c>
      <c r="D57" s="21" t="s">
        <v>47</v>
      </c>
      <c r="E57" s="26" t="s">
        <v>306</v>
      </c>
      <c r="F57" s="27" t="s">
        <v>127</v>
      </c>
      <c r="G57" s="28">
        <v>2755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12.75">
      <c r="A58" s="30" t="s">
        <v>50</v>
      </c>
      <c r="E58" s="31" t="s">
        <v>307</v>
      </c>
    </row>
    <row r="59" spans="1:5" ht="38.25">
      <c r="A59" s="32" t="s">
        <v>52</v>
      </c>
      <c r="E59" s="33" t="s">
        <v>672</v>
      </c>
    </row>
    <row r="60" spans="1:5" ht="140.25">
      <c r="A60" t="s">
        <v>54</v>
      </c>
      <c r="E60" s="31" t="s">
        <v>309</v>
      </c>
    </row>
    <row r="61" spans="1:16" ht="12.75">
      <c r="A61" s="21" t="s">
        <v>45</v>
      </c>
      <c r="B61" s="25" t="s">
        <v>116</v>
      </c>
      <c r="C61" s="25" t="s">
        <v>310</v>
      </c>
      <c r="D61" s="21" t="s">
        <v>47</v>
      </c>
      <c r="E61" s="26" t="s">
        <v>311</v>
      </c>
      <c r="F61" s="27" t="s">
        <v>127</v>
      </c>
      <c r="G61" s="28">
        <v>2808.9</v>
      </c>
      <c r="H61" s="29">
        <v>0</v>
      </c>
      <c r="I61" s="29">
        <f>ROUND(ROUND(H61,2)*ROUND(G61,3),2)</f>
        <v>0</v>
      </c>
      <c r="O61">
        <f>(I61*21)/100</f>
        <v>0</v>
      </c>
      <c r="P61" t="s">
        <v>23</v>
      </c>
    </row>
    <row r="62" spans="1:5" ht="12.75">
      <c r="A62" s="30" t="s">
        <v>50</v>
      </c>
      <c r="E62" s="31" t="s">
        <v>47</v>
      </c>
    </row>
    <row r="63" spans="1:5" ht="63.75">
      <c r="A63" s="32" t="s">
        <v>52</v>
      </c>
      <c r="E63" s="33" t="s">
        <v>673</v>
      </c>
    </row>
    <row r="64" spans="1:5" ht="140.25">
      <c r="A64" t="s">
        <v>54</v>
      </c>
      <c r="E64" s="31" t="s">
        <v>309</v>
      </c>
    </row>
    <row r="65" spans="1:16" ht="12.75">
      <c r="A65" s="21" t="s">
        <v>45</v>
      </c>
      <c r="B65" s="25" t="s">
        <v>120</v>
      </c>
      <c r="C65" s="25" t="s">
        <v>313</v>
      </c>
      <c r="D65" s="21" t="s">
        <v>47</v>
      </c>
      <c r="E65" s="26" t="s">
        <v>314</v>
      </c>
      <c r="F65" s="27" t="s">
        <v>127</v>
      </c>
      <c r="G65" s="28">
        <v>2889.75</v>
      </c>
      <c r="H65" s="29">
        <v>0</v>
      </c>
      <c r="I65" s="29">
        <f>ROUND(ROUND(H65,2)*ROUND(G65,3),2)</f>
        <v>0</v>
      </c>
      <c r="O65">
        <f>(I65*21)/100</f>
        <v>0</v>
      </c>
      <c r="P65" t="s">
        <v>23</v>
      </c>
    </row>
    <row r="66" spans="1:5" ht="12.75">
      <c r="A66" s="30" t="s">
        <v>50</v>
      </c>
      <c r="E66" s="31" t="s">
        <v>315</v>
      </c>
    </row>
    <row r="67" spans="1:5" ht="63.75">
      <c r="A67" s="32" t="s">
        <v>52</v>
      </c>
      <c r="E67" s="33" t="s">
        <v>674</v>
      </c>
    </row>
    <row r="68" spans="1:5" ht="140.25">
      <c r="A68" t="s">
        <v>54</v>
      </c>
      <c r="E68" s="31" t="s">
        <v>309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675</v>
      </c>
      <c r="I3" s="34">
        <f>0+I9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644</v>
      </c>
      <c r="D4" s="38"/>
      <c r="E4" s="11" t="s">
        <v>645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675</v>
      </c>
      <c r="D5" s="43"/>
      <c r="E5" s="14" t="s">
        <v>533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29</v>
      </c>
      <c r="D9" s="15"/>
      <c r="E9" s="23" t="s">
        <v>124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415</v>
      </c>
      <c r="D10" s="21" t="s">
        <v>47</v>
      </c>
      <c r="E10" s="26" t="s">
        <v>416</v>
      </c>
      <c r="F10" s="27" t="s">
        <v>188</v>
      </c>
      <c r="G10" s="28">
        <v>38.5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417</v>
      </c>
    </row>
    <row r="12" spans="1:5" ht="38.25">
      <c r="A12" s="32" t="s">
        <v>52</v>
      </c>
      <c r="E12" s="33" t="s">
        <v>676</v>
      </c>
    </row>
    <row r="13" spans="1:5" ht="306">
      <c r="A13" t="s">
        <v>54</v>
      </c>
      <c r="E13" s="31" t="s">
        <v>419</v>
      </c>
    </row>
    <row r="14" spans="1:16" ht="12.75">
      <c r="A14" s="21" t="s">
        <v>45</v>
      </c>
      <c r="B14" s="25" t="s">
        <v>23</v>
      </c>
      <c r="C14" s="25" t="s">
        <v>420</v>
      </c>
      <c r="D14" s="21" t="s">
        <v>47</v>
      </c>
      <c r="E14" s="26" t="s">
        <v>421</v>
      </c>
      <c r="F14" s="27" t="s">
        <v>188</v>
      </c>
      <c r="G14" s="28">
        <v>38.5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422</v>
      </c>
    </row>
    <row r="16" spans="1:5" ht="25.5">
      <c r="A16" s="32" t="s">
        <v>52</v>
      </c>
      <c r="E16" s="33" t="s">
        <v>677</v>
      </c>
    </row>
    <row r="17" spans="1:5" ht="280.5">
      <c r="A17" t="s">
        <v>54</v>
      </c>
      <c r="E17" s="31" t="s">
        <v>194</v>
      </c>
    </row>
    <row r="18" spans="1:16" ht="12.75">
      <c r="A18" s="21" t="s">
        <v>45</v>
      </c>
      <c r="B18" s="25" t="s">
        <v>22</v>
      </c>
      <c r="C18" s="25" t="s">
        <v>424</v>
      </c>
      <c r="D18" s="21" t="s">
        <v>47</v>
      </c>
      <c r="E18" s="26" t="s">
        <v>425</v>
      </c>
      <c r="F18" s="27" t="s">
        <v>127</v>
      </c>
      <c r="G18" s="28">
        <v>385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47</v>
      </c>
    </row>
    <row r="20" spans="1:5" ht="25.5">
      <c r="A20" s="32" t="s">
        <v>52</v>
      </c>
      <c r="E20" s="33" t="s">
        <v>650</v>
      </c>
    </row>
    <row r="21" spans="1:5" ht="38.25">
      <c r="A21" t="s">
        <v>54</v>
      </c>
      <c r="E21" s="31" t="s">
        <v>426</v>
      </c>
    </row>
    <row r="22" spans="1:16" ht="12.75">
      <c r="A22" s="21" t="s">
        <v>45</v>
      </c>
      <c r="B22" s="25" t="s">
        <v>33</v>
      </c>
      <c r="C22" s="25" t="s">
        <v>427</v>
      </c>
      <c r="D22" s="21" t="s">
        <v>47</v>
      </c>
      <c r="E22" s="26" t="s">
        <v>428</v>
      </c>
      <c r="F22" s="27" t="s">
        <v>127</v>
      </c>
      <c r="G22" s="28">
        <v>385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429</v>
      </c>
    </row>
    <row r="24" spans="1:5" ht="25.5">
      <c r="A24" s="32" t="s">
        <v>52</v>
      </c>
      <c r="E24" s="33" t="s">
        <v>650</v>
      </c>
    </row>
    <row r="25" spans="1:5" ht="25.5">
      <c r="A25" t="s">
        <v>54</v>
      </c>
      <c r="E25" s="31" t="s">
        <v>430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680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678</v>
      </c>
      <c r="D4" s="38"/>
      <c r="E4" s="11" t="s">
        <v>679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680</v>
      </c>
      <c r="D5" s="43"/>
      <c r="E5" s="14" t="s">
        <v>539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218</v>
      </c>
      <c r="D10" s="21" t="s">
        <v>23</v>
      </c>
      <c r="E10" s="26" t="s">
        <v>219</v>
      </c>
      <c r="F10" s="27" t="s">
        <v>182</v>
      </c>
      <c r="G10" s="28">
        <v>25.608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220</v>
      </c>
    </row>
    <row r="12" spans="1:5" ht="51">
      <c r="A12" s="32" t="s">
        <v>52</v>
      </c>
      <c r="E12" s="33" t="s">
        <v>681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230</v>
      </c>
      <c r="D15" s="21" t="s">
        <v>47</v>
      </c>
      <c r="E15" s="26" t="s">
        <v>231</v>
      </c>
      <c r="F15" s="27" t="s">
        <v>188</v>
      </c>
      <c r="G15" s="28">
        <v>10.67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232</v>
      </c>
    </row>
    <row r="17" spans="1:5" ht="63.75">
      <c r="A17" s="32" t="s">
        <v>52</v>
      </c>
      <c r="E17" s="33" t="s">
        <v>682</v>
      </c>
    </row>
    <row r="18" spans="1:5" ht="63.75">
      <c r="A18" t="s">
        <v>54</v>
      </c>
      <c r="E18" s="31" t="s">
        <v>226</v>
      </c>
    </row>
    <row r="19" spans="1:16" ht="12.75">
      <c r="A19" s="21" t="s">
        <v>45</v>
      </c>
      <c r="B19" s="25" t="s">
        <v>22</v>
      </c>
      <c r="C19" s="25" t="s">
        <v>234</v>
      </c>
      <c r="D19" s="21" t="s">
        <v>47</v>
      </c>
      <c r="E19" s="26" t="s">
        <v>235</v>
      </c>
      <c r="F19" s="27" t="s">
        <v>188</v>
      </c>
      <c r="G19" s="28">
        <v>10.67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89.25">
      <c r="A21" s="32" t="s">
        <v>52</v>
      </c>
      <c r="E21" s="33" t="s">
        <v>683</v>
      </c>
    </row>
    <row r="22" spans="1:5" ht="191.25">
      <c r="A22" t="s">
        <v>54</v>
      </c>
      <c r="E22" s="31" t="s">
        <v>237</v>
      </c>
    </row>
    <row r="23" spans="1:18" ht="12.75" customHeight="1">
      <c r="A23" s="5" t="s">
        <v>43</v>
      </c>
      <c r="B23" s="5"/>
      <c r="C23" s="35" t="s">
        <v>40</v>
      </c>
      <c r="D23" s="5"/>
      <c r="E23" s="23" t="s">
        <v>238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239</v>
      </c>
      <c r="D24" s="21" t="s">
        <v>47</v>
      </c>
      <c r="E24" s="26" t="s">
        <v>240</v>
      </c>
      <c r="F24" s="27" t="s">
        <v>241</v>
      </c>
      <c r="G24" s="28">
        <v>6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38.25">
      <c r="A26" s="32" t="s">
        <v>52</v>
      </c>
      <c r="E26" s="33" t="s">
        <v>684</v>
      </c>
    </row>
    <row r="27" spans="1:5" ht="25.5">
      <c r="A27" t="s">
        <v>54</v>
      </c>
      <c r="E27" s="31" t="s">
        <v>243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0+O10+O35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685</v>
      </c>
      <c r="I3" s="34">
        <f>0+I10+I35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678</v>
      </c>
      <c r="D4" s="38"/>
      <c r="E4" s="11" t="s">
        <v>679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1" t="s">
        <v>685</v>
      </c>
      <c r="D5" s="38"/>
      <c r="E5" s="11" t="s">
        <v>545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2" t="s">
        <v>685</v>
      </c>
      <c r="D6" s="43"/>
      <c r="E6" s="14" t="s">
        <v>546</v>
      </c>
      <c r="F6" s="5"/>
      <c r="G6" s="5"/>
      <c r="H6" s="5"/>
      <c r="I6" s="5"/>
    </row>
    <row r="7" spans="1:9" ht="12.75" customHeight="1">
      <c r="A7" s="44" t="s">
        <v>26</v>
      </c>
      <c r="B7" s="44" t="s">
        <v>28</v>
      </c>
      <c r="C7" s="44" t="s">
        <v>30</v>
      </c>
      <c r="D7" s="44" t="s">
        <v>31</v>
      </c>
      <c r="E7" s="44" t="s">
        <v>32</v>
      </c>
      <c r="F7" s="44" t="s">
        <v>34</v>
      </c>
      <c r="G7" s="44" t="s">
        <v>36</v>
      </c>
      <c r="H7" s="44" t="s">
        <v>38</v>
      </c>
      <c r="I7" s="44"/>
    </row>
    <row r="8" spans="1:9" ht="12.75" customHeight="1">
      <c r="A8" s="44"/>
      <c r="B8" s="44"/>
      <c r="C8" s="44"/>
      <c r="D8" s="44"/>
      <c r="E8" s="44"/>
      <c r="F8" s="44"/>
      <c r="G8" s="44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35</v>
      </c>
      <c r="D10" s="15"/>
      <c r="E10" s="23" t="s">
        <v>254</v>
      </c>
      <c r="F10" s="15"/>
      <c r="G10" s="15"/>
      <c r="H10" s="15"/>
      <c r="I10" s="24">
        <f>0+Q10</f>
        <v>0</v>
      </c>
      <c r="O10">
        <f>0+R10</f>
        <v>0</v>
      </c>
      <c r="Q10">
        <f>0+I11+I15+I19+I23+I27+I31</f>
        <v>0</v>
      </c>
      <c r="R10">
        <f>0+O11+O15+O19+O23+O27+O31</f>
        <v>0</v>
      </c>
    </row>
    <row r="11" spans="1:16" ht="12.75">
      <c r="A11" s="21" t="s">
        <v>45</v>
      </c>
      <c r="B11" s="25" t="s">
        <v>29</v>
      </c>
      <c r="C11" s="25" t="s">
        <v>371</v>
      </c>
      <c r="D11" s="21" t="s">
        <v>372</v>
      </c>
      <c r="E11" s="26" t="s">
        <v>373</v>
      </c>
      <c r="F11" s="27" t="s">
        <v>127</v>
      </c>
      <c r="G11" s="28">
        <v>40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374</v>
      </c>
    </row>
    <row r="13" spans="1:5" ht="89.25">
      <c r="A13" s="32" t="s">
        <v>52</v>
      </c>
      <c r="E13" s="33" t="s">
        <v>375</v>
      </c>
    </row>
    <row r="14" spans="1:5" ht="51">
      <c r="A14" t="s">
        <v>54</v>
      </c>
      <c r="E14" s="31" t="s">
        <v>259</v>
      </c>
    </row>
    <row r="15" spans="1:16" ht="12.75">
      <c r="A15" s="21" t="s">
        <v>45</v>
      </c>
      <c r="B15" s="25" t="s">
        <v>23</v>
      </c>
      <c r="C15" s="25" t="s">
        <v>376</v>
      </c>
      <c r="D15" s="21" t="s">
        <v>372</v>
      </c>
      <c r="E15" s="26" t="s">
        <v>377</v>
      </c>
      <c r="F15" s="27" t="s">
        <v>127</v>
      </c>
      <c r="G15" s="28">
        <v>40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374</v>
      </c>
    </row>
    <row r="17" spans="1:5" ht="89.25">
      <c r="A17" s="32" t="s">
        <v>52</v>
      </c>
      <c r="E17" s="33" t="s">
        <v>375</v>
      </c>
    </row>
    <row r="18" spans="1:5" ht="102">
      <c r="A18" t="s">
        <v>54</v>
      </c>
      <c r="E18" s="31" t="s">
        <v>378</v>
      </c>
    </row>
    <row r="19" spans="1:16" ht="12.75">
      <c r="A19" s="21" t="s">
        <v>45</v>
      </c>
      <c r="B19" s="25" t="s">
        <v>22</v>
      </c>
      <c r="C19" s="25" t="s">
        <v>299</v>
      </c>
      <c r="D19" s="21" t="s">
        <v>47</v>
      </c>
      <c r="E19" s="26" t="s">
        <v>300</v>
      </c>
      <c r="F19" s="27" t="s">
        <v>127</v>
      </c>
      <c r="G19" s="28">
        <v>97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51">
      <c r="A20" s="30" t="s">
        <v>50</v>
      </c>
      <c r="E20" s="31" t="s">
        <v>301</v>
      </c>
    </row>
    <row r="21" spans="1:5" ht="12.75">
      <c r="A21" s="32" t="s">
        <v>52</v>
      </c>
      <c r="E21" s="33" t="s">
        <v>297</v>
      </c>
    </row>
    <row r="22" spans="1:5" ht="51">
      <c r="A22" t="s">
        <v>54</v>
      </c>
      <c r="E22" s="31" t="s">
        <v>298</v>
      </c>
    </row>
    <row r="23" spans="1:16" ht="12.75">
      <c r="A23" s="21" t="s">
        <v>45</v>
      </c>
      <c r="B23" s="25" t="s">
        <v>33</v>
      </c>
      <c r="C23" s="25" t="s">
        <v>302</v>
      </c>
      <c r="D23" s="21" t="s">
        <v>47</v>
      </c>
      <c r="E23" s="26" t="s">
        <v>303</v>
      </c>
      <c r="F23" s="27" t="s">
        <v>127</v>
      </c>
      <c r="G23" s="28">
        <v>97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51">
      <c r="A24" s="30" t="s">
        <v>50</v>
      </c>
      <c r="E24" s="31" t="s">
        <v>304</v>
      </c>
    </row>
    <row r="25" spans="1:5" ht="12.75">
      <c r="A25" s="32" t="s">
        <v>52</v>
      </c>
      <c r="E25" s="33" t="s">
        <v>297</v>
      </c>
    </row>
    <row r="26" spans="1:5" ht="51">
      <c r="A26" t="s">
        <v>54</v>
      </c>
      <c r="E26" s="31" t="s">
        <v>298</v>
      </c>
    </row>
    <row r="27" spans="1:16" ht="12.75">
      <c r="A27" s="21" t="s">
        <v>45</v>
      </c>
      <c r="B27" s="25" t="s">
        <v>35</v>
      </c>
      <c r="C27" s="25" t="s">
        <v>305</v>
      </c>
      <c r="D27" s="21" t="s">
        <v>47</v>
      </c>
      <c r="E27" s="26" t="s">
        <v>306</v>
      </c>
      <c r="F27" s="27" t="s">
        <v>127</v>
      </c>
      <c r="G27" s="28">
        <v>97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307</v>
      </c>
    </row>
    <row r="29" spans="1:5" ht="51">
      <c r="A29" s="32" t="s">
        <v>52</v>
      </c>
      <c r="E29" s="33" t="s">
        <v>686</v>
      </c>
    </row>
    <row r="30" spans="1:5" ht="140.25">
      <c r="A30" t="s">
        <v>54</v>
      </c>
      <c r="E30" s="31" t="s">
        <v>309</v>
      </c>
    </row>
    <row r="31" spans="1:16" ht="12.75">
      <c r="A31" s="21" t="s">
        <v>45</v>
      </c>
      <c r="B31" s="25" t="s">
        <v>37</v>
      </c>
      <c r="C31" s="25" t="s">
        <v>310</v>
      </c>
      <c r="D31" s="21" t="s">
        <v>47</v>
      </c>
      <c r="E31" s="26" t="s">
        <v>311</v>
      </c>
      <c r="F31" s="27" t="s">
        <v>127</v>
      </c>
      <c r="G31" s="28">
        <v>97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47</v>
      </c>
    </row>
    <row r="33" spans="1:5" ht="51">
      <c r="A33" s="32" t="s">
        <v>52</v>
      </c>
      <c r="E33" s="33" t="s">
        <v>687</v>
      </c>
    </row>
    <row r="34" spans="1:5" ht="140.25">
      <c r="A34" t="s">
        <v>54</v>
      </c>
      <c r="E34" s="31" t="s">
        <v>309</v>
      </c>
    </row>
    <row r="35" spans="1:18" ht="12.75" customHeight="1">
      <c r="A35" s="5" t="s">
        <v>43</v>
      </c>
      <c r="B35" s="5"/>
      <c r="C35" s="35" t="s">
        <v>40</v>
      </c>
      <c r="D35" s="5"/>
      <c r="E35" s="23" t="s">
        <v>238</v>
      </c>
      <c r="F35" s="5"/>
      <c r="G35" s="5"/>
      <c r="H35" s="5"/>
      <c r="I35" s="36">
        <f>0+Q35</f>
        <v>0</v>
      </c>
      <c r="O35">
        <f>0+R35</f>
        <v>0</v>
      </c>
      <c r="Q35">
        <f>0+I36</f>
        <v>0</v>
      </c>
      <c r="R35">
        <f>0+O36</f>
        <v>0</v>
      </c>
    </row>
    <row r="36" spans="1:16" ht="12.75">
      <c r="A36" s="21" t="s">
        <v>45</v>
      </c>
      <c r="B36" s="25" t="s">
        <v>74</v>
      </c>
      <c r="C36" s="25" t="s">
        <v>408</v>
      </c>
      <c r="D36" s="21" t="s">
        <v>47</v>
      </c>
      <c r="E36" s="26" t="s">
        <v>409</v>
      </c>
      <c r="F36" s="27" t="s">
        <v>241</v>
      </c>
      <c r="G36" s="28">
        <v>6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12.75">
      <c r="A37" s="30" t="s">
        <v>50</v>
      </c>
      <c r="E37" s="31" t="s">
        <v>410</v>
      </c>
    </row>
    <row r="38" spans="1:5" ht="25.5">
      <c r="A38" s="32" t="s">
        <v>52</v>
      </c>
      <c r="E38" s="33" t="s">
        <v>688</v>
      </c>
    </row>
    <row r="39" spans="1:5" ht="38.25">
      <c r="A39" t="s">
        <v>54</v>
      </c>
      <c r="E39" s="31" t="s">
        <v>412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691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689</v>
      </c>
      <c r="D4" s="38"/>
      <c r="E4" s="11" t="s">
        <v>690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691</v>
      </c>
      <c r="D5" s="43"/>
      <c r="E5" s="14" t="s">
        <v>454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1179.585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183</v>
      </c>
    </row>
    <row r="12" spans="1:5" ht="12.75">
      <c r="A12" s="32" t="s">
        <v>52</v>
      </c>
      <c r="E12" s="33" t="s">
        <v>692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186</v>
      </c>
      <c r="D15" s="21" t="s">
        <v>47</v>
      </c>
      <c r="E15" s="26" t="s">
        <v>187</v>
      </c>
      <c r="F15" s="27" t="s">
        <v>188</v>
      </c>
      <c r="G15" s="28">
        <v>655.325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89.25">
      <c r="A17" s="32" t="s">
        <v>52</v>
      </c>
      <c r="E17" s="33" t="s">
        <v>693</v>
      </c>
    </row>
    <row r="18" spans="1:5" ht="369.75">
      <c r="A18" t="s">
        <v>54</v>
      </c>
      <c r="E18" s="31" t="s">
        <v>190</v>
      </c>
    </row>
    <row r="19" spans="1:16" ht="25.5">
      <c r="A19" s="21" t="s">
        <v>45</v>
      </c>
      <c r="B19" s="25" t="s">
        <v>22</v>
      </c>
      <c r="C19" s="25" t="s">
        <v>191</v>
      </c>
      <c r="D19" s="21" t="s">
        <v>47</v>
      </c>
      <c r="E19" s="26" t="s">
        <v>192</v>
      </c>
      <c r="F19" s="27" t="s">
        <v>188</v>
      </c>
      <c r="G19" s="28">
        <v>655.325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127.5">
      <c r="A21" s="32" t="s">
        <v>52</v>
      </c>
      <c r="E21" s="33" t="s">
        <v>694</v>
      </c>
    </row>
    <row r="22" spans="1:5" ht="280.5">
      <c r="A22" t="s">
        <v>54</v>
      </c>
      <c r="E22" s="31" t="s">
        <v>194</v>
      </c>
    </row>
    <row r="23" spans="1:18" ht="12.75" customHeight="1">
      <c r="A23" s="5" t="s">
        <v>43</v>
      </c>
      <c r="B23" s="5"/>
      <c r="C23" s="35" t="s">
        <v>23</v>
      </c>
      <c r="D23" s="5"/>
      <c r="E23" s="23" t="s">
        <v>195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196</v>
      </c>
      <c r="D24" s="21" t="s">
        <v>47</v>
      </c>
      <c r="E24" s="26" t="s">
        <v>197</v>
      </c>
      <c r="F24" s="27" t="s">
        <v>127</v>
      </c>
      <c r="G24" s="28">
        <v>1191.5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198</v>
      </c>
    </row>
    <row r="26" spans="1:5" ht="63.75">
      <c r="A26" s="32" t="s">
        <v>52</v>
      </c>
      <c r="E26" s="33" t="s">
        <v>695</v>
      </c>
    </row>
    <row r="27" spans="1:5" ht="102">
      <c r="A27" t="s">
        <v>54</v>
      </c>
      <c r="E27" s="31" t="s">
        <v>200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0+O9+O22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698</v>
      </c>
      <c r="I3" s="34">
        <f>0+I9+I22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696</v>
      </c>
      <c r="D4" s="38"/>
      <c r="E4" s="11" t="s">
        <v>697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698</v>
      </c>
      <c r="D5" s="43"/>
      <c r="E5" s="14" t="s">
        <v>462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0+I10+I14+I18</f>
        <v>0</v>
      </c>
      <c r="R9">
        <f>0+O10+O14+O18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297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278</v>
      </c>
    </row>
    <row r="12" spans="1:5" ht="38.25">
      <c r="A12" s="32" t="s">
        <v>52</v>
      </c>
      <c r="E12" s="33" t="s">
        <v>699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213</v>
      </c>
      <c r="D14" s="21" t="s">
        <v>47</v>
      </c>
      <c r="E14" s="26" t="s">
        <v>215</v>
      </c>
      <c r="F14" s="27" t="s">
        <v>182</v>
      </c>
      <c r="G14" s="28">
        <v>369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216</v>
      </c>
    </row>
    <row r="16" spans="1:5" ht="12.75">
      <c r="A16" s="32" t="s">
        <v>52</v>
      </c>
      <c r="E16" s="33" t="s">
        <v>700</v>
      </c>
    </row>
    <row r="17" spans="1:5" ht="25.5">
      <c r="A17" t="s">
        <v>54</v>
      </c>
      <c r="E17" s="31" t="s">
        <v>185</v>
      </c>
    </row>
    <row r="18" spans="1:16" ht="12.75">
      <c r="A18" s="21" t="s">
        <v>45</v>
      </c>
      <c r="B18" s="25" t="s">
        <v>22</v>
      </c>
      <c r="C18" s="25" t="s">
        <v>218</v>
      </c>
      <c r="D18" s="21" t="s">
        <v>23</v>
      </c>
      <c r="E18" s="26" t="s">
        <v>219</v>
      </c>
      <c r="F18" s="27" t="s">
        <v>182</v>
      </c>
      <c r="G18" s="28">
        <v>615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25.5">
      <c r="A19" s="30" t="s">
        <v>50</v>
      </c>
      <c r="E19" s="31" t="s">
        <v>220</v>
      </c>
    </row>
    <row r="20" spans="1:5" ht="51">
      <c r="A20" s="32" t="s">
        <v>52</v>
      </c>
      <c r="E20" s="33" t="s">
        <v>701</v>
      </c>
    </row>
    <row r="21" spans="1:5" ht="25.5">
      <c r="A21" t="s">
        <v>54</v>
      </c>
      <c r="E21" s="31" t="s">
        <v>185</v>
      </c>
    </row>
    <row r="22" spans="1:18" ht="12.75" customHeight="1">
      <c r="A22" s="5" t="s">
        <v>43</v>
      </c>
      <c r="B22" s="5"/>
      <c r="C22" s="35" t="s">
        <v>29</v>
      </c>
      <c r="D22" s="5"/>
      <c r="E22" s="23" t="s">
        <v>124</v>
      </c>
      <c r="F22" s="5"/>
      <c r="G22" s="5"/>
      <c r="H22" s="5"/>
      <c r="I22" s="36">
        <f>0+Q22</f>
        <v>0</v>
      </c>
      <c r="O22">
        <f>0+R22</f>
        <v>0</v>
      </c>
      <c r="Q22">
        <f>0+I23+I27+I31+I35+I39+I43+I47+I51+I55+I59</f>
        <v>0</v>
      </c>
      <c r="R22">
        <f>0+O23+O27+O31+O35+O39+O43+O47+O51+O55+O59</f>
        <v>0</v>
      </c>
    </row>
    <row r="23" spans="1:16" ht="12.75">
      <c r="A23" s="21" t="s">
        <v>45</v>
      </c>
      <c r="B23" s="25" t="s">
        <v>33</v>
      </c>
      <c r="C23" s="25" t="s">
        <v>329</v>
      </c>
      <c r="D23" s="21" t="s">
        <v>47</v>
      </c>
      <c r="E23" s="26" t="s">
        <v>330</v>
      </c>
      <c r="F23" s="27" t="s">
        <v>127</v>
      </c>
      <c r="G23" s="28">
        <v>150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25.5">
      <c r="A25" s="32" t="s">
        <v>52</v>
      </c>
      <c r="E25" s="33" t="s">
        <v>702</v>
      </c>
    </row>
    <row r="26" spans="1:5" ht="25.5">
      <c r="A26" t="s">
        <v>54</v>
      </c>
      <c r="E26" s="31" t="s">
        <v>332</v>
      </c>
    </row>
    <row r="27" spans="1:16" ht="25.5">
      <c r="A27" s="21" t="s">
        <v>45</v>
      </c>
      <c r="B27" s="25" t="s">
        <v>35</v>
      </c>
      <c r="C27" s="25" t="s">
        <v>222</v>
      </c>
      <c r="D27" s="21" t="s">
        <v>47</v>
      </c>
      <c r="E27" s="26" t="s">
        <v>223</v>
      </c>
      <c r="F27" s="27" t="s">
        <v>188</v>
      </c>
      <c r="G27" s="28">
        <v>184.5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224</v>
      </c>
    </row>
    <row r="29" spans="1:5" ht="51">
      <c r="A29" s="32" t="s">
        <v>52</v>
      </c>
      <c r="E29" s="33" t="s">
        <v>703</v>
      </c>
    </row>
    <row r="30" spans="1:5" ht="63.75">
      <c r="A30" t="s">
        <v>54</v>
      </c>
      <c r="E30" s="31" t="s">
        <v>226</v>
      </c>
    </row>
    <row r="31" spans="1:16" ht="25.5">
      <c r="A31" s="21" t="s">
        <v>45</v>
      </c>
      <c r="B31" s="25" t="s">
        <v>37</v>
      </c>
      <c r="C31" s="25" t="s">
        <v>227</v>
      </c>
      <c r="D31" s="21" t="s">
        <v>47</v>
      </c>
      <c r="E31" s="26" t="s">
        <v>228</v>
      </c>
      <c r="F31" s="27" t="s">
        <v>188</v>
      </c>
      <c r="G31" s="28">
        <v>194.75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47</v>
      </c>
    </row>
    <row r="33" spans="1:5" ht="38.25">
      <c r="A33" s="32" t="s">
        <v>52</v>
      </c>
      <c r="E33" s="33" t="s">
        <v>704</v>
      </c>
    </row>
    <row r="34" spans="1:5" ht="63.75">
      <c r="A34" t="s">
        <v>54</v>
      </c>
      <c r="E34" s="31" t="s">
        <v>226</v>
      </c>
    </row>
    <row r="35" spans="1:16" ht="25.5">
      <c r="A35" s="21" t="s">
        <v>45</v>
      </c>
      <c r="B35" s="25" t="s">
        <v>74</v>
      </c>
      <c r="C35" s="25" t="s">
        <v>230</v>
      </c>
      <c r="D35" s="21" t="s">
        <v>47</v>
      </c>
      <c r="E35" s="26" t="s">
        <v>231</v>
      </c>
      <c r="F35" s="27" t="s">
        <v>188</v>
      </c>
      <c r="G35" s="28">
        <v>61.5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232</v>
      </c>
    </row>
    <row r="37" spans="1:5" ht="51">
      <c r="A37" s="32" t="s">
        <v>52</v>
      </c>
      <c r="E37" s="33" t="s">
        <v>705</v>
      </c>
    </row>
    <row r="38" spans="1:5" ht="63.75">
      <c r="A38" t="s">
        <v>54</v>
      </c>
      <c r="E38" s="31" t="s">
        <v>226</v>
      </c>
    </row>
    <row r="39" spans="1:16" ht="12.75">
      <c r="A39" s="21" t="s">
        <v>45</v>
      </c>
      <c r="B39" s="25" t="s">
        <v>81</v>
      </c>
      <c r="C39" s="25" t="s">
        <v>337</v>
      </c>
      <c r="D39" s="21" t="s">
        <v>47</v>
      </c>
      <c r="E39" s="26" t="s">
        <v>338</v>
      </c>
      <c r="F39" s="27" t="s">
        <v>188</v>
      </c>
      <c r="G39" s="28">
        <v>15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339</v>
      </c>
    </row>
    <row r="41" spans="1:5" ht="25.5">
      <c r="A41" s="32" t="s">
        <v>52</v>
      </c>
      <c r="E41" s="33" t="s">
        <v>706</v>
      </c>
    </row>
    <row r="42" spans="1:5" ht="38.25">
      <c r="A42" t="s">
        <v>54</v>
      </c>
      <c r="E42" s="31" t="s">
        <v>341</v>
      </c>
    </row>
    <row r="43" spans="1:16" ht="12.75">
      <c r="A43" s="21" t="s">
        <v>45</v>
      </c>
      <c r="B43" s="25" t="s">
        <v>40</v>
      </c>
      <c r="C43" s="25" t="s">
        <v>342</v>
      </c>
      <c r="D43" s="21" t="s">
        <v>47</v>
      </c>
      <c r="E43" s="26" t="s">
        <v>343</v>
      </c>
      <c r="F43" s="27" t="s">
        <v>127</v>
      </c>
      <c r="G43" s="28">
        <v>150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47</v>
      </c>
    </row>
    <row r="45" spans="1:5" ht="38.25">
      <c r="A45" s="32" t="s">
        <v>52</v>
      </c>
      <c r="E45" s="33" t="s">
        <v>707</v>
      </c>
    </row>
    <row r="46" spans="1:5" ht="25.5">
      <c r="A46" t="s">
        <v>54</v>
      </c>
      <c r="E46" s="31" t="s">
        <v>345</v>
      </c>
    </row>
    <row r="47" spans="1:16" ht="12.75">
      <c r="A47" s="21" t="s">
        <v>45</v>
      </c>
      <c r="B47" s="25" t="s">
        <v>42</v>
      </c>
      <c r="C47" s="25" t="s">
        <v>346</v>
      </c>
      <c r="D47" s="21" t="s">
        <v>347</v>
      </c>
      <c r="E47" s="26" t="s">
        <v>348</v>
      </c>
      <c r="F47" s="27" t="s">
        <v>241</v>
      </c>
      <c r="G47" s="28">
        <v>300</v>
      </c>
      <c r="H47" s="29">
        <v>0</v>
      </c>
      <c r="I47" s="29">
        <f>ROUND(ROUND(H47,2)*ROUND(G47,3),2)</f>
        <v>0</v>
      </c>
      <c r="O47">
        <f>(I47*21)/100</f>
        <v>0</v>
      </c>
      <c r="P47" t="s">
        <v>23</v>
      </c>
    </row>
    <row r="48" spans="1:5" ht="12.75">
      <c r="A48" s="30" t="s">
        <v>50</v>
      </c>
      <c r="E48" s="31" t="s">
        <v>47</v>
      </c>
    </row>
    <row r="49" spans="1:5" ht="25.5">
      <c r="A49" s="32" t="s">
        <v>52</v>
      </c>
      <c r="E49" s="33" t="s">
        <v>708</v>
      </c>
    </row>
    <row r="50" spans="1:5" ht="25.5">
      <c r="A50" t="s">
        <v>54</v>
      </c>
      <c r="E50" s="31" t="s">
        <v>345</v>
      </c>
    </row>
    <row r="51" spans="1:16" ht="12.75">
      <c r="A51" s="21" t="s">
        <v>45</v>
      </c>
      <c r="B51" s="25" t="s">
        <v>106</v>
      </c>
      <c r="C51" s="25" t="s">
        <v>350</v>
      </c>
      <c r="D51" s="21" t="s">
        <v>347</v>
      </c>
      <c r="E51" s="26" t="s">
        <v>351</v>
      </c>
      <c r="F51" s="27" t="s">
        <v>241</v>
      </c>
      <c r="G51" s="28">
        <v>6</v>
      </c>
      <c r="H51" s="29">
        <v>0</v>
      </c>
      <c r="I51" s="29">
        <f>ROUND(ROUND(H51,2)*ROUND(G51,3),2)</f>
        <v>0</v>
      </c>
      <c r="O51">
        <f>(I51*21)/100</f>
        <v>0</v>
      </c>
      <c r="P51" t="s">
        <v>23</v>
      </c>
    </row>
    <row r="52" spans="1:5" ht="12.75">
      <c r="A52" s="30" t="s">
        <v>50</v>
      </c>
      <c r="E52" s="31" t="s">
        <v>47</v>
      </c>
    </row>
    <row r="53" spans="1:5" ht="38.25">
      <c r="A53" s="32" t="s">
        <v>52</v>
      </c>
      <c r="E53" s="33" t="s">
        <v>709</v>
      </c>
    </row>
    <row r="54" spans="1:5" ht="25.5">
      <c r="A54" t="s">
        <v>54</v>
      </c>
      <c r="E54" s="31" t="s">
        <v>345</v>
      </c>
    </row>
    <row r="55" spans="1:16" ht="12.75">
      <c r="A55" s="21" t="s">
        <v>45</v>
      </c>
      <c r="B55" s="25" t="s">
        <v>113</v>
      </c>
      <c r="C55" s="25" t="s">
        <v>441</v>
      </c>
      <c r="D55" s="21" t="s">
        <v>347</v>
      </c>
      <c r="E55" s="26" t="s">
        <v>442</v>
      </c>
      <c r="F55" s="27" t="s">
        <v>241</v>
      </c>
      <c r="G55" s="28">
        <v>10</v>
      </c>
      <c r="H55" s="29">
        <v>0</v>
      </c>
      <c r="I55" s="29">
        <f>ROUND(ROUND(H55,2)*ROUND(G55,3),2)</f>
        <v>0</v>
      </c>
      <c r="O55">
        <f>(I55*21)/100</f>
        <v>0</v>
      </c>
      <c r="P55" t="s">
        <v>23</v>
      </c>
    </row>
    <row r="56" spans="1:5" ht="12.75">
      <c r="A56" s="30" t="s">
        <v>50</v>
      </c>
      <c r="E56" s="31" t="s">
        <v>47</v>
      </c>
    </row>
    <row r="57" spans="1:5" ht="38.25">
      <c r="A57" s="32" t="s">
        <v>52</v>
      </c>
      <c r="E57" s="33" t="s">
        <v>710</v>
      </c>
    </row>
    <row r="58" spans="1:5" ht="25.5">
      <c r="A58" t="s">
        <v>54</v>
      </c>
      <c r="E58" s="31" t="s">
        <v>345</v>
      </c>
    </row>
    <row r="59" spans="1:16" ht="12.75">
      <c r="A59" s="21" t="s">
        <v>45</v>
      </c>
      <c r="B59" s="25" t="s">
        <v>116</v>
      </c>
      <c r="C59" s="25" t="s">
        <v>234</v>
      </c>
      <c r="D59" s="21" t="s">
        <v>47</v>
      </c>
      <c r="E59" s="26" t="s">
        <v>235</v>
      </c>
      <c r="F59" s="27" t="s">
        <v>188</v>
      </c>
      <c r="G59" s="28">
        <v>440.75</v>
      </c>
      <c r="H59" s="29">
        <v>0</v>
      </c>
      <c r="I59" s="29">
        <f>ROUND(ROUND(H59,2)*ROUND(G59,3),2)</f>
        <v>0</v>
      </c>
      <c r="O59">
        <f>(I59*21)/100</f>
        <v>0</v>
      </c>
      <c r="P59" t="s">
        <v>23</v>
      </c>
    </row>
    <row r="60" spans="1:5" ht="12.75">
      <c r="A60" s="30" t="s">
        <v>50</v>
      </c>
      <c r="E60" s="31" t="s">
        <v>47</v>
      </c>
    </row>
    <row r="61" spans="1:5" ht="76.5">
      <c r="A61" s="32" t="s">
        <v>52</v>
      </c>
      <c r="E61" s="33" t="s">
        <v>711</v>
      </c>
    </row>
    <row r="62" spans="1:5" ht="191.25">
      <c r="A62" t="s">
        <v>54</v>
      </c>
      <c r="E62" s="31" t="s">
        <v>237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0+O10+O15+O32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712</v>
      </c>
      <c r="I3" s="34">
        <f>0+I10+I15+I32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696</v>
      </c>
      <c r="D4" s="38"/>
      <c r="E4" s="11" t="s">
        <v>697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1" t="s">
        <v>712</v>
      </c>
      <c r="D5" s="38"/>
      <c r="E5" s="11" t="s">
        <v>482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2" t="s">
        <v>712</v>
      </c>
      <c r="D6" s="43"/>
      <c r="E6" s="14" t="s">
        <v>483</v>
      </c>
      <c r="F6" s="5"/>
      <c r="G6" s="5"/>
      <c r="H6" s="5"/>
      <c r="I6" s="5"/>
    </row>
    <row r="7" spans="1:9" ht="12.75" customHeight="1">
      <c r="A7" s="44" t="s">
        <v>26</v>
      </c>
      <c r="B7" s="44" t="s">
        <v>28</v>
      </c>
      <c r="C7" s="44" t="s">
        <v>30</v>
      </c>
      <c r="D7" s="44" t="s">
        <v>31</v>
      </c>
      <c r="E7" s="44" t="s">
        <v>32</v>
      </c>
      <c r="F7" s="44" t="s">
        <v>34</v>
      </c>
      <c r="G7" s="44" t="s">
        <v>36</v>
      </c>
      <c r="H7" s="44" t="s">
        <v>38</v>
      </c>
      <c r="I7" s="44"/>
    </row>
    <row r="8" spans="1:9" ht="12.75" customHeight="1">
      <c r="A8" s="44"/>
      <c r="B8" s="44"/>
      <c r="C8" s="44"/>
      <c r="D8" s="44"/>
      <c r="E8" s="44"/>
      <c r="F8" s="44"/>
      <c r="G8" s="44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27</v>
      </c>
      <c r="D10" s="15"/>
      <c r="E10" s="23" t="s">
        <v>44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180</v>
      </c>
      <c r="D11" s="21" t="s">
        <v>47</v>
      </c>
      <c r="E11" s="26" t="s">
        <v>181</v>
      </c>
      <c r="F11" s="27" t="s">
        <v>182</v>
      </c>
      <c r="G11" s="28">
        <v>146.25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278</v>
      </c>
    </row>
    <row r="13" spans="1:5" ht="38.25">
      <c r="A13" s="32" t="s">
        <v>52</v>
      </c>
      <c r="E13" s="33" t="s">
        <v>356</v>
      </c>
    </row>
    <row r="14" spans="1:5" ht="25.5">
      <c r="A14" t="s">
        <v>54</v>
      </c>
      <c r="E14" s="31" t="s">
        <v>185</v>
      </c>
    </row>
    <row r="15" spans="1:18" ht="12.75" customHeight="1">
      <c r="A15" s="5" t="s">
        <v>43</v>
      </c>
      <c r="B15" s="5"/>
      <c r="C15" s="35" t="s">
        <v>29</v>
      </c>
      <c r="D15" s="5"/>
      <c r="E15" s="23" t="s">
        <v>124</v>
      </c>
      <c r="F15" s="5"/>
      <c r="G15" s="5"/>
      <c r="H15" s="5"/>
      <c r="I15" s="36">
        <f>0+Q15</f>
        <v>0</v>
      </c>
      <c r="O15">
        <f>0+R15</f>
        <v>0</v>
      </c>
      <c r="Q15">
        <f>0+I16+I20+I24+I28</f>
        <v>0</v>
      </c>
      <c r="R15">
        <f>0+O16+O20+O24+O28</f>
        <v>0</v>
      </c>
    </row>
    <row r="16" spans="1:16" ht="25.5">
      <c r="A16" s="21" t="s">
        <v>45</v>
      </c>
      <c r="B16" s="25" t="s">
        <v>23</v>
      </c>
      <c r="C16" s="25" t="s">
        <v>186</v>
      </c>
      <c r="D16" s="21" t="s">
        <v>47</v>
      </c>
      <c r="E16" s="26" t="s">
        <v>187</v>
      </c>
      <c r="F16" s="27" t="s">
        <v>188</v>
      </c>
      <c r="G16" s="28">
        <v>81.25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12.75">
      <c r="A17" s="30" t="s">
        <v>50</v>
      </c>
      <c r="E17" s="31" t="s">
        <v>47</v>
      </c>
    </row>
    <row r="18" spans="1:5" ht="63.75">
      <c r="A18" s="32" t="s">
        <v>52</v>
      </c>
      <c r="E18" s="33" t="s">
        <v>713</v>
      </c>
    </row>
    <row r="19" spans="1:5" ht="369.75">
      <c r="A19" t="s">
        <v>54</v>
      </c>
      <c r="E19" s="31" t="s">
        <v>190</v>
      </c>
    </row>
    <row r="20" spans="1:16" ht="12.75">
      <c r="A20" s="21" t="s">
        <v>45</v>
      </c>
      <c r="B20" s="25" t="s">
        <v>22</v>
      </c>
      <c r="C20" s="25" t="s">
        <v>234</v>
      </c>
      <c r="D20" s="21" t="s">
        <v>47</v>
      </c>
      <c r="E20" s="26" t="s">
        <v>235</v>
      </c>
      <c r="F20" s="27" t="s">
        <v>188</v>
      </c>
      <c r="G20" s="28">
        <v>81.25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47</v>
      </c>
    </row>
    <row r="22" spans="1:5" ht="38.25">
      <c r="A22" s="32" t="s">
        <v>52</v>
      </c>
      <c r="E22" s="33" t="s">
        <v>363</v>
      </c>
    </row>
    <row r="23" spans="1:5" ht="191.25">
      <c r="A23" t="s">
        <v>54</v>
      </c>
      <c r="E23" s="31" t="s">
        <v>237</v>
      </c>
    </row>
    <row r="24" spans="1:16" ht="12.75">
      <c r="A24" s="21" t="s">
        <v>45</v>
      </c>
      <c r="B24" s="25" t="s">
        <v>33</v>
      </c>
      <c r="C24" s="25" t="s">
        <v>285</v>
      </c>
      <c r="D24" s="21" t="s">
        <v>47</v>
      </c>
      <c r="E24" s="26" t="s">
        <v>286</v>
      </c>
      <c r="F24" s="27" t="s">
        <v>127</v>
      </c>
      <c r="G24" s="28">
        <v>990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38.25">
      <c r="A26" s="32" t="s">
        <v>52</v>
      </c>
      <c r="E26" s="33" t="s">
        <v>714</v>
      </c>
    </row>
    <row r="27" spans="1:5" ht="25.5">
      <c r="A27" t="s">
        <v>54</v>
      </c>
      <c r="E27" s="31" t="s">
        <v>287</v>
      </c>
    </row>
    <row r="28" spans="1:16" ht="12.75">
      <c r="A28" s="21" t="s">
        <v>45</v>
      </c>
      <c r="B28" s="25" t="s">
        <v>35</v>
      </c>
      <c r="C28" s="25" t="s">
        <v>365</v>
      </c>
      <c r="D28" s="21" t="s">
        <v>47</v>
      </c>
      <c r="E28" s="26" t="s">
        <v>366</v>
      </c>
      <c r="F28" s="27" t="s">
        <v>127</v>
      </c>
      <c r="G28" s="28">
        <v>150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367</v>
      </c>
    </row>
    <row r="30" spans="1:5" ht="38.25">
      <c r="A30" s="32" t="s">
        <v>52</v>
      </c>
      <c r="E30" s="33" t="s">
        <v>715</v>
      </c>
    </row>
    <row r="31" spans="1:5" ht="12.75">
      <c r="A31" t="s">
        <v>54</v>
      </c>
      <c r="E31" s="31" t="s">
        <v>369</v>
      </c>
    </row>
    <row r="32" spans="1:18" ht="12.75" customHeight="1">
      <c r="A32" s="5" t="s">
        <v>43</v>
      </c>
      <c r="B32" s="5"/>
      <c r="C32" s="35" t="s">
        <v>35</v>
      </c>
      <c r="D32" s="5"/>
      <c r="E32" s="23" t="s">
        <v>254</v>
      </c>
      <c r="F32" s="5"/>
      <c r="G32" s="5"/>
      <c r="H32" s="5"/>
      <c r="I32" s="36">
        <f>0+Q32</f>
        <v>0</v>
      </c>
      <c r="O32">
        <f>0+R32</f>
        <v>0</v>
      </c>
      <c r="Q32">
        <f>0+I33+I37+I41+I45+I49+I53+I57+I61+I65</f>
        <v>0</v>
      </c>
      <c r="R32">
        <f>0+O33+O37+O41+O45+O49+O53+O57+O61+O65</f>
        <v>0</v>
      </c>
    </row>
    <row r="33" spans="1:16" ht="12.75">
      <c r="A33" s="21" t="s">
        <v>45</v>
      </c>
      <c r="B33" s="25" t="s">
        <v>37</v>
      </c>
      <c r="C33" s="25" t="s">
        <v>288</v>
      </c>
      <c r="D33" s="21" t="s">
        <v>47</v>
      </c>
      <c r="E33" s="26" t="s">
        <v>290</v>
      </c>
      <c r="F33" s="27" t="s">
        <v>127</v>
      </c>
      <c r="G33" s="28">
        <v>1197.5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293</v>
      </c>
    </row>
    <row r="35" spans="1:5" ht="63.75">
      <c r="A35" s="32" t="s">
        <v>52</v>
      </c>
      <c r="E35" s="33" t="s">
        <v>716</v>
      </c>
    </row>
    <row r="36" spans="1:5" ht="51">
      <c r="A36" t="s">
        <v>54</v>
      </c>
      <c r="E36" s="31" t="s">
        <v>259</v>
      </c>
    </row>
    <row r="37" spans="1:16" ht="12.75">
      <c r="A37" s="21" t="s">
        <v>45</v>
      </c>
      <c r="B37" s="25" t="s">
        <v>74</v>
      </c>
      <c r="C37" s="25" t="s">
        <v>288</v>
      </c>
      <c r="D37" s="21" t="s">
        <v>29</v>
      </c>
      <c r="E37" s="26" t="s">
        <v>290</v>
      </c>
      <c r="F37" s="27" t="s">
        <v>127</v>
      </c>
      <c r="G37" s="28">
        <v>1197.5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291</v>
      </c>
    </row>
    <row r="39" spans="1:5" ht="63.75">
      <c r="A39" s="32" t="s">
        <v>52</v>
      </c>
      <c r="E39" s="33" t="s">
        <v>716</v>
      </c>
    </row>
    <row r="40" spans="1:5" ht="51">
      <c r="A40" t="s">
        <v>54</v>
      </c>
      <c r="E40" s="31" t="s">
        <v>259</v>
      </c>
    </row>
    <row r="41" spans="1:16" ht="12.75">
      <c r="A41" s="21" t="s">
        <v>45</v>
      </c>
      <c r="B41" s="25" t="s">
        <v>81</v>
      </c>
      <c r="C41" s="25" t="s">
        <v>379</v>
      </c>
      <c r="D41" s="21" t="s">
        <v>47</v>
      </c>
      <c r="E41" s="26" t="s">
        <v>380</v>
      </c>
      <c r="F41" s="27" t="s">
        <v>127</v>
      </c>
      <c r="G41" s="28">
        <v>150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47</v>
      </c>
    </row>
    <row r="43" spans="1:5" ht="38.25">
      <c r="A43" s="32" t="s">
        <v>52</v>
      </c>
      <c r="E43" s="33" t="s">
        <v>717</v>
      </c>
    </row>
    <row r="44" spans="1:5" ht="102">
      <c r="A44" t="s">
        <v>54</v>
      </c>
      <c r="E44" s="31" t="s">
        <v>378</v>
      </c>
    </row>
    <row r="45" spans="1:16" ht="12.75">
      <c r="A45" s="21" t="s">
        <v>45</v>
      </c>
      <c r="B45" s="25" t="s">
        <v>40</v>
      </c>
      <c r="C45" s="25" t="s">
        <v>294</v>
      </c>
      <c r="D45" s="21" t="s">
        <v>47</v>
      </c>
      <c r="E45" s="26" t="s">
        <v>295</v>
      </c>
      <c r="F45" s="27" t="s">
        <v>127</v>
      </c>
      <c r="G45" s="28">
        <v>1077.5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51">
      <c r="A46" s="30" t="s">
        <v>50</v>
      </c>
      <c r="E46" s="31" t="s">
        <v>296</v>
      </c>
    </row>
    <row r="47" spans="1:5" ht="12.75">
      <c r="A47" s="32" t="s">
        <v>52</v>
      </c>
      <c r="E47" s="33" t="s">
        <v>297</v>
      </c>
    </row>
    <row r="48" spans="1:5" ht="51">
      <c r="A48" t="s">
        <v>54</v>
      </c>
      <c r="E48" s="31" t="s">
        <v>298</v>
      </c>
    </row>
    <row r="49" spans="1:16" ht="12.75">
      <c r="A49" s="21" t="s">
        <v>45</v>
      </c>
      <c r="B49" s="25" t="s">
        <v>42</v>
      </c>
      <c r="C49" s="25" t="s">
        <v>299</v>
      </c>
      <c r="D49" s="21" t="s">
        <v>47</v>
      </c>
      <c r="E49" s="26" t="s">
        <v>300</v>
      </c>
      <c r="F49" s="27" t="s">
        <v>127</v>
      </c>
      <c r="G49" s="28">
        <v>1025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51">
      <c r="A50" s="30" t="s">
        <v>50</v>
      </c>
      <c r="E50" s="31" t="s">
        <v>301</v>
      </c>
    </row>
    <row r="51" spans="1:5" ht="12.75">
      <c r="A51" s="32" t="s">
        <v>52</v>
      </c>
      <c r="E51" s="33" t="s">
        <v>297</v>
      </c>
    </row>
    <row r="52" spans="1:5" ht="51">
      <c r="A52" t="s">
        <v>54</v>
      </c>
      <c r="E52" s="31" t="s">
        <v>298</v>
      </c>
    </row>
    <row r="53" spans="1:16" ht="12.75">
      <c r="A53" s="21" t="s">
        <v>45</v>
      </c>
      <c r="B53" s="25" t="s">
        <v>106</v>
      </c>
      <c r="C53" s="25" t="s">
        <v>302</v>
      </c>
      <c r="D53" s="21" t="s">
        <v>47</v>
      </c>
      <c r="E53" s="26" t="s">
        <v>303</v>
      </c>
      <c r="F53" s="27" t="s">
        <v>127</v>
      </c>
      <c r="G53" s="28">
        <v>1046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51">
      <c r="A54" s="30" t="s">
        <v>50</v>
      </c>
      <c r="E54" s="31" t="s">
        <v>304</v>
      </c>
    </row>
    <row r="55" spans="1:5" ht="12.75">
      <c r="A55" s="32" t="s">
        <v>52</v>
      </c>
      <c r="E55" s="33" t="s">
        <v>297</v>
      </c>
    </row>
    <row r="56" spans="1:5" ht="51">
      <c r="A56" t="s">
        <v>54</v>
      </c>
      <c r="E56" s="31" t="s">
        <v>298</v>
      </c>
    </row>
    <row r="57" spans="1:16" ht="12.75">
      <c r="A57" s="21" t="s">
        <v>45</v>
      </c>
      <c r="B57" s="25" t="s">
        <v>113</v>
      </c>
      <c r="C57" s="25" t="s">
        <v>305</v>
      </c>
      <c r="D57" s="21" t="s">
        <v>47</v>
      </c>
      <c r="E57" s="26" t="s">
        <v>306</v>
      </c>
      <c r="F57" s="27" t="s">
        <v>127</v>
      </c>
      <c r="G57" s="28">
        <v>1025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12.75">
      <c r="A58" s="30" t="s">
        <v>50</v>
      </c>
      <c r="E58" s="31" t="s">
        <v>307</v>
      </c>
    </row>
    <row r="59" spans="1:5" ht="38.25">
      <c r="A59" s="32" t="s">
        <v>52</v>
      </c>
      <c r="E59" s="33" t="s">
        <v>718</v>
      </c>
    </row>
    <row r="60" spans="1:5" ht="140.25">
      <c r="A60" t="s">
        <v>54</v>
      </c>
      <c r="E60" s="31" t="s">
        <v>309</v>
      </c>
    </row>
    <row r="61" spans="1:16" ht="12.75">
      <c r="A61" s="21" t="s">
        <v>45</v>
      </c>
      <c r="B61" s="25" t="s">
        <v>116</v>
      </c>
      <c r="C61" s="25" t="s">
        <v>310</v>
      </c>
      <c r="D61" s="21" t="s">
        <v>47</v>
      </c>
      <c r="E61" s="26" t="s">
        <v>311</v>
      </c>
      <c r="F61" s="27" t="s">
        <v>127</v>
      </c>
      <c r="G61" s="28">
        <v>1046</v>
      </c>
      <c r="H61" s="29">
        <v>0</v>
      </c>
      <c r="I61" s="29">
        <f>ROUND(ROUND(H61,2)*ROUND(G61,3),2)</f>
        <v>0</v>
      </c>
      <c r="O61">
        <f>(I61*21)/100</f>
        <v>0</v>
      </c>
      <c r="P61" t="s">
        <v>23</v>
      </c>
    </row>
    <row r="62" spans="1:5" ht="12.75">
      <c r="A62" s="30" t="s">
        <v>50</v>
      </c>
      <c r="E62" s="31" t="s">
        <v>47</v>
      </c>
    </row>
    <row r="63" spans="1:5" ht="63.75">
      <c r="A63" s="32" t="s">
        <v>52</v>
      </c>
      <c r="E63" s="33" t="s">
        <v>719</v>
      </c>
    </row>
    <row r="64" spans="1:5" ht="140.25">
      <c r="A64" t="s">
        <v>54</v>
      </c>
      <c r="E64" s="31" t="s">
        <v>309</v>
      </c>
    </row>
    <row r="65" spans="1:16" ht="12.75">
      <c r="A65" s="21" t="s">
        <v>45</v>
      </c>
      <c r="B65" s="25" t="s">
        <v>120</v>
      </c>
      <c r="C65" s="25" t="s">
        <v>313</v>
      </c>
      <c r="D65" s="21" t="s">
        <v>47</v>
      </c>
      <c r="E65" s="26" t="s">
        <v>314</v>
      </c>
      <c r="F65" s="27" t="s">
        <v>127</v>
      </c>
      <c r="G65" s="28">
        <v>1077.5</v>
      </c>
      <c r="H65" s="29">
        <v>0</v>
      </c>
      <c r="I65" s="29">
        <f>ROUND(ROUND(H65,2)*ROUND(G65,3),2)</f>
        <v>0</v>
      </c>
      <c r="O65">
        <f>(I65*21)/100</f>
        <v>0</v>
      </c>
      <c r="P65" t="s">
        <v>23</v>
      </c>
    </row>
    <row r="66" spans="1:5" ht="12.75">
      <c r="A66" s="30" t="s">
        <v>50</v>
      </c>
      <c r="E66" s="31" t="s">
        <v>315</v>
      </c>
    </row>
    <row r="67" spans="1:5" ht="63.75">
      <c r="A67" s="32" t="s">
        <v>52</v>
      </c>
      <c r="E67" s="33" t="s">
        <v>720</v>
      </c>
    </row>
    <row r="68" spans="1:5" ht="140.25">
      <c r="A68" t="s">
        <v>54</v>
      </c>
      <c r="E68" s="31" t="s">
        <v>309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122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122</v>
      </c>
      <c r="D4" s="43"/>
      <c r="E4" s="14" t="s">
        <v>123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4" t="s">
        <v>26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29</v>
      </c>
      <c r="D8" s="15"/>
      <c r="E8" s="23" t="s">
        <v>124</v>
      </c>
      <c r="F8" s="15"/>
      <c r="G8" s="15"/>
      <c r="H8" s="15"/>
      <c r="I8" s="24">
        <f>0+Q8</f>
        <v>0</v>
      </c>
      <c r="O8">
        <f>0+R8</f>
        <v>0</v>
      </c>
      <c r="Q8">
        <f>0+I9+I13+I17+I21+I25+I29+I33+I37+I41+I45+I49</f>
        <v>0</v>
      </c>
      <c r="R8">
        <f>0+O9+O13+O17+O21+O25+O29+O33+O37+O41+O45+O49</f>
        <v>0</v>
      </c>
    </row>
    <row r="9" spans="1:16" ht="12.75">
      <c r="A9" s="21" t="s">
        <v>45</v>
      </c>
      <c r="B9" s="25" t="s">
        <v>29</v>
      </c>
      <c r="C9" s="25" t="s">
        <v>125</v>
      </c>
      <c r="D9" s="21" t="s">
        <v>47</v>
      </c>
      <c r="E9" s="26" t="s">
        <v>126</v>
      </c>
      <c r="F9" s="27" t="s">
        <v>127</v>
      </c>
      <c r="G9" s="28">
        <v>500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128</v>
      </c>
    </row>
    <row r="11" spans="1:5" ht="12.75">
      <c r="A11" s="32" t="s">
        <v>52</v>
      </c>
      <c r="E11" s="33" t="s">
        <v>47</v>
      </c>
    </row>
    <row r="12" spans="1:5" ht="38.25">
      <c r="A12" t="s">
        <v>54</v>
      </c>
      <c r="E12" s="31" t="s">
        <v>129</v>
      </c>
    </row>
    <row r="13" spans="1:16" ht="12.75">
      <c r="A13" s="21" t="s">
        <v>45</v>
      </c>
      <c r="B13" s="25" t="s">
        <v>23</v>
      </c>
      <c r="C13" s="25" t="s">
        <v>130</v>
      </c>
      <c r="D13" s="21" t="s">
        <v>47</v>
      </c>
      <c r="E13" s="26" t="s">
        <v>131</v>
      </c>
      <c r="F13" s="27" t="s">
        <v>110</v>
      </c>
      <c r="G13" s="28">
        <v>52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38.25">
      <c r="A14" s="30" t="s">
        <v>50</v>
      </c>
      <c r="E14" s="31" t="s">
        <v>132</v>
      </c>
    </row>
    <row r="15" spans="1:5" ht="12.75">
      <c r="A15" s="32" t="s">
        <v>52</v>
      </c>
      <c r="E15" s="33" t="s">
        <v>133</v>
      </c>
    </row>
    <row r="16" spans="1:5" ht="76.5">
      <c r="A16" t="s">
        <v>54</v>
      </c>
      <c r="E16" s="31" t="s">
        <v>134</v>
      </c>
    </row>
    <row r="17" spans="1:16" ht="12.75">
      <c r="A17" s="21" t="s">
        <v>45</v>
      </c>
      <c r="B17" s="25" t="s">
        <v>22</v>
      </c>
      <c r="C17" s="25" t="s">
        <v>135</v>
      </c>
      <c r="D17" s="21" t="s">
        <v>47</v>
      </c>
      <c r="E17" s="26" t="s">
        <v>136</v>
      </c>
      <c r="F17" s="27" t="s">
        <v>110</v>
      </c>
      <c r="G17" s="28">
        <v>13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38.25">
      <c r="A18" s="30" t="s">
        <v>50</v>
      </c>
      <c r="E18" s="31" t="s">
        <v>132</v>
      </c>
    </row>
    <row r="19" spans="1:5" ht="12.75">
      <c r="A19" s="32" t="s">
        <v>52</v>
      </c>
      <c r="E19" s="33" t="s">
        <v>47</v>
      </c>
    </row>
    <row r="20" spans="1:5" ht="76.5">
      <c r="A20" t="s">
        <v>54</v>
      </c>
      <c r="E20" s="31" t="s">
        <v>134</v>
      </c>
    </row>
    <row r="21" spans="1:16" ht="12.75">
      <c r="A21" s="21" t="s">
        <v>45</v>
      </c>
      <c r="B21" s="25" t="s">
        <v>33</v>
      </c>
      <c r="C21" s="25" t="s">
        <v>137</v>
      </c>
      <c r="D21" s="21" t="s">
        <v>47</v>
      </c>
      <c r="E21" s="26" t="s">
        <v>138</v>
      </c>
      <c r="F21" s="27" t="s">
        <v>110</v>
      </c>
      <c r="G21" s="28">
        <v>1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38.25">
      <c r="A22" s="30" t="s">
        <v>50</v>
      </c>
      <c r="E22" s="31" t="s">
        <v>132</v>
      </c>
    </row>
    <row r="23" spans="1:5" ht="12.75">
      <c r="A23" s="32" t="s">
        <v>52</v>
      </c>
      <c r="E23" s="33" t="s">
        <v>47</v>
      </c>
    </row>
    <row r="24" spans="1:5" ht="76.5">
      <c r="A24" t="s">
        <v>54</v>
      </c>
      <c r="E24" s="31" t="s">
        <v>134</v>
      </c>
    </row>
    <row r="25" spans="1:16" ht="12.75">
      <c r="A25" s="21" t="s">
        <v>45</v>
      </c>
      <c r="B25" s="25" t="s">
        <v>35</v>
      </c>
      <c r="C25" s="25" t="s">
        <v>139</v>
      </c>
      <c r="D25" s="21" t="s">
        <v>47</v>
      </c>
      <c r="E25" s="26" t="s">
        <v>140</v>
      </c>
      <c r="F25" s="27" t="s">
        <v>110</v>
      </c>
      <c r="G25" s="28">
        <v>21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38.25">
      <c r="A26" s="30" t="s">
        <v>50</v>
      </c>
      <c r="E26" s="31" t="s">
        <v>132</v>
      </c>
    </row>
    <row r="27" spans="1:5" ht="12.75">
      <c r="A27" s="32" t="s">
        <v>52</v>
      </c>
      <c r="E27" s="33" t="s">
        <v>141</v>
      </c>
    </row>
    <row r="28" spans="1:5" ht="76.5">
      <c r="A28" t="s">
        <v>54</v>
      </c>
      <c r="E28" s="31" t="s">
        <v>134</v>
      </c>
    </row>
    <row r="29" spans="1:16" ht="12.75">
      <c r="A29" s="21" t="s">
        <v>45</v>
      </c>
      <c r="B29" s="25" t="s">
        <v>37</v>
      </c>
      <c r="C29" s="25" t="s">
        <v>142</v>
      </c>
      <c r="D29" s="21" t="s">
        <v>47</v>
      </c>
      <c r="E29" s="26" t="s">
        <v>143</v>
      </c>
      <c r="F29" s="27" t="s">
        <v>110</v>
      </c>
      <c r="G29" s="28">
        <v>40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144</v>
      </c>
    </row>
    <row r="31" spans="1:5" ht="12.75">
      <c r="A31" s="32" t="s">
        <v>52</v>
      </c>
      <c r="E31" s="33" t="s">
        <v>145</v>
      </c>
    </row>
    <row r="32" spans="1:5" ht="89.25">
      <c r="A32" t="s">
        <v>54</v>
      </c>
      <c r="E32" s="31" t="s">
        <v>146</v>
      </c>
    </row>
    <row r="33" spans="1:16" ht="12.75">
      <c r="A33" s="21" t="s">
        <v>45</v>
      </c>
      <c r="B33" s="25" t="s">
        <v>74</v>
      </c>
      <c r="C33" s="25" t="s">
        <v>147</v>
      </c>
      <c r="D33" s="21" t="s">
        <v>47</v>
      </c>
      <c r="E33" s="26" t="s">
        <v>148</v>
      </c>
      <c r="F33" s="27" t="s">
        <v>110</v>
      </c>
      <c r="G33" s="28">
        <v>41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144</v>
      </c>
    </row>
    <row r="35" spans="1:5" ht="12.75">
      <c r="A35" s="32" t="s">
        <v>52</v>
      </c>
      <c r="E35" s="33" t="s">
        <v>149</v>
      </c>
    </row>
    <row r="36" spans="1:5" ht="89.25">
      <c r="A36" t="s">
        <v>54</v>
      </c>
      <c r="E36" s="31" t="s">
        <v>146</v>
      </c>
    </row>
    <row r="37" spans="1:16" ht="12.75">
      <c r="A37" s="21" t="s">
        <v>45</v>
      </c>
      <c r="B37" s="25" t="s">
        <v>81</v>
      </c>
      <c r="C37" s="25" t="s">
        <v>150</v>
      </c>
      <c r="D37" s="21" t="s">
        <v>47</v>
      </c>
      <c r="E37" s="26" t="s">
        <v>151</v>
      </c>
      <c r="F37" s="27" t="s">
        <v>110</v>
      </c>
      <c r="G37" s="28">
        <v>6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144</v>
      </c>
    </row>
    <row r="39" spans="1:5" ht="12.75">
      <c r="A39" s="32" t="s">
        <v>52</v>
      </c>
      <c r="E39" s="33" t="s">
        <v>152</v>
      </c>
    </row>
    <row r="40" spans="1:5" ht="89.25">
      <c r="A40" t="s">
        <v>54</v>
      </c>
      <c r="E40" s="31" t="s">
        <v>146</v>
      </c>
    </row>
    <row r="41" spans="1:16" ht="12.75">
      <c r="A41" s="21" t="s">
        <v>45</v>
      </c>
      <c r="B41" s="25" t="s">
        <v>40</v>
      </c>
      <c r="C41" s="25" t="s">
        <v>153</v>
      </c>
      <c r="D41" s="21" t="s">
        <v>154</v>
      </c>
      <c r="E41" s="26" t="s">
        <v>155</v>
      </c>
      <c r="F41" s="27" t="s">
        <v>110</v>
      </c>
      <c r="G41" s="28">
        <v>121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47</v>
      </c>
    </row>
    <row r="43" spans="1:5" ht="38.25">
      <c r="A43" s="32" t="s">
        <v>52</v>
      </c>
      <c r="E43" s="33" t="s">
        <v>156</v>
      </c>
    </row>
    <row r="44" spans="1:5" ht="76.5">
      <c r="A44" t="s">
        <v>54</v>
      </c>
      <c r="E44" s="31" t="s">
        <v>157</v>
      </c>
    </row>
    <row r="45" spans="1:16" ht="12.75">
      <c r="A45" s="21" t="s">
        <v>45</v>
      </c>
      <c r="B45" s="25" t="s">
        <v>42</v>
      </c>
      <c r="C45" s="25" t="s">
        <v>158</v>
      </c>
      <c r="D45" s="21" t="s">
        <v>154</v>
      </c>
      <c r="E45" s="26" t="s">
        <v>159</v>
      </c>
      <c r="F45" s="27" t="s">
        <v>110</v>
      </c>
      <c r="G45" s="28">
        <v>45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12.75">
      <c r="A46" s="30" t="s">
        <v>50</v>
      </c>
      <c r="E46" s="31" t="s">
        <v>47</v>
      </c>
    </row>
    <row r="47" spans="1:5" ht="38.25">
      <c r="A47" s="32" t="s">
        <v>52</v>
      </c>
      <c r="E47" s="33" t="s">
        <v>160</v>
      </c>
    </row>
    <row r="48" spans="1:5" ht="76.5">
      <c r="A48" t="s">
        <v>54</v>
      </c>
      <c r="E48" s="31" t="s">
        <v>157</v>
      </c>
    </row>
    <row r="49" spans="1:16" ht="12.75">
      <c r="A49" s="21" t="s">
        <v>45</v>
      </c>
      <c r="B49" s="25" t="s">
        <v>106</v>
      </c>
      <c r="C49" s="25" t="s">
        <v>161</v>
      </c>
      <c r="D49" s="21" t="s">
        <v>47</v>
      </c>
      <c r="E49" s="26" t="s">
        <v>162</v>
      </c>
      <c r="F49" s="27" t="s">
        <v>127</v>
      </c>
      <c r="G49" s="28">
        <v>1102.075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12.75">
      <c r="A50" s="30" t="s">
        <v>50</v>
      </c>
      <c r="E50" s="31" t="s">
        <v>47</v>
      </c>
    </row>
    <row r="51" spans="1:5" ht="165.75">
      <c r="A51" s="32" t="s">
        <v>52</v>
      </c>
      <c r="E51" s="33" t="s">
        <v>163</v>
      </c>
    </row>
    <row r="52" spans="1:5" ht="38.25">
      <c r="A52" t="s">
        <v>54</v>
      </c>
      <c r="E52" s="31" t="s">
        <v>164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721</v>
      </c>
      <c r="I3" s="34">
        <f>0+I9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696</v>
      </c>
      <c r="D4" s="38"/>
      <c r="E4" s="11" t="s">
        <v>697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721</v>
      </c>
      <c r="D5" s="43"/>
      <c r="E5" s="14" t="s">
        <v>533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29</v>
      </c>
      <c r="D9" s="15"/>
      <c r="E9" s="23" t="s">
        <v>124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415</v>
      </c>
      <c r="D10" s="21" t="s">
        <v>47</v>
      </c>
      <c r="E10" s="26" t="s">
        <v>416</v>
      </c>
      <c r="F10" s="27" t="s">
        <v>188</v>
      </c>
      <c r="G10" s="28">
        <v>15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417</v>
      </c>
    </row>
    <row r="12" spans="1:5" ht="38.25">
      <c r="A12" s="32" t="s">
        <v>52</v>
      </c>
      <c r="E12" s="33" t="s">
        <v>722</v>
      </c>
    </row>
    <row r="13" spans="1:5" ht="306">
      <c r="A13" t="s">
        <v>54</v>
      </c>
      <c r="E13" s="31" t="s">
        <v>419</v>
      </c>
    </row>
    <row r="14" spans="1:16" ht="12.75">
      <c r="A14" s="21" t="s">
        <v>45</v>
      </c>
      <c r="B14" s="25" t="s">
        <v>23</v>
      </c>
      <c r="C14" s="25" t="s">
        <v>420</v>
      </c>
      <c r="D14" s="21" t="s">
        <v>47</v>
      </c>
      <c r="E14" s="26" t="s">
        <v>421</v>
      </c>
      <c r="F14" s="27" t="s">
        <v>188</v>
      </c>
      <c r="G14" s="28">
        <v>15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422</v>
      </c>
    </row>
    <row r="16" spans="1:5" ht="25.5">
      <c r="A16" s="32" t="s">
        <v>52</v>
      </c>
      <c r="E16" s="33" t="s">
        <v>723</v>
      </c>
    </row>
    <row r="17" spans="1:5" ht="280.5">
      <c r="A17" t="s">
        <v>54</v>
      </c>
      <c r="E17" s="31" t="s">
        <v>194</v>
      </c>
    </row>
    <row r="18" spans="1:16" ht="12.75">
      <c r="A18" s="21" t="s">
        <v>45</v>
      </c>
      <c r="B18" s="25" t="s">
        <v>22</v>
      </c>
      <c r="C18" s="25" t="s">
        <v>424</v>
      </c>
      <c r="D18" s="21" t="s">
        <v>47</v>
      </c>
      <c r="E18" s="26" t="s">
        <v>425</v>
      </c>
      <c r="F18" s="27" t="s">
        <v>127</v>
      </c>
      <c r="G18" s="28">
        <v>150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47</v>
      </c>
    </row>
    <row r="20" spans="1:5" ht="25.5">
      <c r="A20" s="32" t="s">
        <v>52</v>
      </c>
      <c r="E20" s="33" t="s">
        <v>702</v>
      </c>
    </row>
    <row r="21" spans="1:5" ht="38.25">
      <c r="A21" t="s">
        <v>54</v>
      </c>
      <c r="E21" s="31" t="s">
        <v>426</v>
      </c>
    </row>
    <row r="22" spans="1:16" ht="12.75">
      <c r="A22" s="21" t="s">
        <v>45</v>
      </c>
      <c r="B22" s="25" t="s">
        <v>33</v>
      </c>
      <c r="C22" s="25" t="s">
        <v>427</v>
      </c>
      <c r="D22" s="21" t="s">
        <v>47</v>
      </c>
      <c r="E22" s="26" t="s">
        <v>428</v>
      </c>
      <c r="F22" s="27" t="s">
        <v>127</v>
      </c>
      <c r="G22" s="28">
        <v>150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429</v>
      </c>
    </row>
    <row r="24" spans="1:5" ht="25.5">
      <c r="A24" s="32" t="s">
        <v>52</v>
      </c>
      <c r="E24" s="33" t="s">
        <v>702</v>
      </c>
    </row>
    <row r="25" spans="1:5" ht="25.5">
      <c r="A25" t="s">
        <v>54</v>
      </c>
      <c r="E25" s="31" t="s">
        <v>430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0+O9+O14+O27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726</v>
      </c>
      <c r="I3" s="34">
        <f>0+I9+I14+I27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724</v>
      </c>
      <c r="D4" s="38"/>
      <c r="E4" s="11" t="s">
        <v>725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726</v>
      </c>
      <c r="D5" s="43"/>
      <c r="E5" s="14" t="s">
        <v>539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218</v>
      </c>
      <c r="D10" s="21" t="s">
        <v>23</v>
      </c>
      <c r="E10" s="26" t="s">
        <v>219</v>
      </c>
      <c r="F10" s="27" t="s">
        <v>182</v>
      </c>
      <c r="G10" s="28">
        <v>63.36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220</v>
      </c>
    </row>
    <row r="12" spans="1:5" ht="51">
      <c r="A12" s="32" t="s">
        <v>52</v>
      </c>
      <c r="E12" s="33" t="s">
        <v>727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0+I15+I19+I23</f>
        <v>0</v>
      </c>
      <c r="R14">
        <f>0+O15+O19+O23</f>
        <v>0</v>
      </c>
    </row>
    <row r="15" spans="1:16" ht="25.5">
      <c r="A15" s="21" t="s">
        <v>45</v>
      </c>
      <c r="B15" s="25" t="s">
        <v>23</v>
      </c>
      <c r="C15" s="25" t="s">
        <v>227</v>
      </c>
      <c r="D15" s="21" t="s">
        <v>47</v>
      </c>
      <c r="E15" s="26" t="s">
        <v>228</v>
      </c>
      <c r="F15" s="27" t="s">
        <v>188</v>
      </c>
      <c r="G15" s="28">
        <v>12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38.25">
      <c r="A17" s="32" t="s">
        <v>52</v>
      </c>
      <c r="E17" s="33" t="s">
        <v>728</v>
      </c>
    </row>
    <row r="18" spans="1:5" ht="63.75">
      <c r="A18" t="s">
        <v>54</v>
      </c>
      <c r="E18" s="31" t="s">
        <v>226</v>
      </c>
    </row>
    <row r="19" spans="1:16" ht="25.5">
      <c r="A19" s="21" t="s">
        <v>45</v>
      </c>
      <c r="B19" s="25" t="s">
        <v>22</v>
      </c>
      <c r="C19" s="25" t="s">
        <v>230</v>
      </c>
      <c r="D19" s="21" t="s">
        <v>47</v>
      </c>
      <c r="E19" s="26" t="s">
        <v>231</v>
      </c>
      <c r="F19" s="27" t="s">
        <v>188</v>
      </c>
      <c r="G19" s="28">
        <v>14.4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232</v>
      </c>
    </row>
    <row r="21" spans="1:5" ht="51">
      <c r="A21" s="32" t="s">
        <v>52</v>
      </c>
      <c r="E21" s="33" t="s">
        <v>729</v>
      </c>
    </row>
    <row r="22" spans="1:5" ht="63.75">
      <c r="A22" t="s">
        <v>54</v>
      </c>
      <c r="E22" s="31" t="s">
        <v>226</v>
      </c>
    </row>
    <row r="23" spans="1:16" ht="12.75">
      <c r="A23" s="21" t="s">
        <v>45</v>
      </c>
      <c r="B23" s="25" t="s">
        <v>33</v>
      </c>
      <c r="C23" s="25" t="s">
        <v>234</v>
      </c>
      <c r="D23" s="21" t="s">
        <v>47</v>
      </c>
      <c r="E23" s="26" t="s">
        <v>235</v>
      </c>
      <c r="F23" s="27" t="s">
        <v>188</v>
      </c>
      <c r="G23" s="28">
        <v>26.4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76.5">
      <c r="A25" s="32" t="s">
        <v>52</v>
      </c>
      <c r="E25" s="33" t="s">
        <v>730</v>
      </c>
    </row>
    <row r="26" spans="1:5" ht="191.25">
      <c r="A26" t="s">
        <v>54</v>
      </c>
      <c r="E26" s="31" t="s">
        <v>237</v>
      </c>
    </row>
    <row r="27" spans="1:18" ht="12.75" customHeight="1">
      <c r="A27" s="5" t="s">
        <v>43</v>
      </c>
      <c r="B27" s="5"/>
      <c r="C27" s="35" t="s">
        <v>40</v>
      </c>
      <c r="D27" s="5"/>
      <c r="E27" s="23" t="s">
        <v>238</v>
      </c>
      <c r="F27" s="5"/>
      <c r="G27" s="5"/>
      <c r="H27" s="5"/>
      <c r="I27" s="36">
        <f>0+Q27</f>
        <v>0</v>
      </c>
      <c r="O27">
        <f>0+R27</f>
        <v>0</v>
      </c>
      <c r="Q27">
        <f>0+I28</f>
        <v>0</v>
      </c>
      <c r="R27">
        <f>0+O28</f>
        <v>0</v>
      </c>
    </row>
    <row r="28" spans="1:16" ht="12.75">
      <c r="A28" s="21" t="s">
        <v>45</v>
      </c>
      <c r="B28" s="25" t="s">
        <v>35</v>
      </c>
      <c r="C28" s="25" t="s">
        <v>239</v>
      </c>
      <c r="D28" s="21" t="s">
        <v>47</v>
      </c>
      <c r="E28" s="26" t="s">
        <v>240</v>
      </c>
      <c r="F28" s="27" t="s">
        <v>241</v>
      </c>
      <c r="G28" s="28">
        <v>6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47</v>
      </c>
    </row>
    <row r="30" spans="1:5" ht="38.25">
      <c r="A30" s="32" t="s">
        <v>52</v>
      </c>
      <c r="E30" s="33" t="s">
        <v>684</v>
      </c>
    </row>
    <row r="31" spans="1:5" ht="25.5">
      <c r="A31" t="s">
        <v>54</v>
      </c>
      <c r="E31" s="31" t="s">
        <v>243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0+O10+O27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731</v>
      </c>
      <c r="I3" s="34">
        <f>0+I10+I27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724</v>
      </c>
      <c r="D4" s="38"/>
      <c r="E4" s="11" t="s">
        <v>725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1" t="s">
        <v>731</v>
      </c>
      <c r="D5" s="38"/>
      <c r="E5" s="11" t="s">
        <v>545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2" t="s">
        <v>731</v>
      </c>
      <c r="D6" s="43"/>
      <c r="E6" s="14" t="s">
        <v>546</v>
      </c>
      <c r="F6" s="5"/>
      <c r="G6" s="5"/>
      <c r="H6" s="5"/>
      <c r="I6" s="5"/>
    </row>
    <row r="7" spans="1:9" ht="12.75" customHeight="1">
      <c r="A7" s="44" t="s">
        <v>26</v>
      </c>
      <c r="B7" s="44" t="s">
        <v>28</v>
      </c>
      <c r="C7" s="44" t="s">
        <v>30</v>
      </c>
      <c r="D7" s="44" t="s">
        <v>31</v>
      </c>
      <c r="E7" s="44" t="s">
        <v>32</v>
      </c>
      <c r="F7" s="44" t="s">
        <v>34</v>
      </c>
      <c r="G7" s="44" t="s">
        <v>36</v>
      </c>
      <c r="H7" s="44" t="s">
        <v>38</v>
      </c>
      <c r="I7" s="44"/>
    </row>
    <row r="8" spans="1:9" ht="12.75" customHeight="1">
      <c r="A8" s="44"/>
      <c r="B8" s="44"/>
      <c r="C8" s="44"/>
      <c r="D8" s="44"/>
      <c r="E8" s="44"/>
      <c r="F8" s="44"/>
      <c r="G8" s="44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35</v>
      </c>
      <c r="D10" s="15"/>
      <c r="E10" s="23" t="s">
        <v>254</v>
      </c>
      <c r="F10" s="15"/>
      <c r="G10" s="15"/>
      <c r="H10" s="15"/>
      <c r="I10" s="24">
        <f>0+Q10</f>
        <v>0</v>
      </c>
      <c r="O10">
        <f>0+R10</f>
        <v>0</v>
      </c>
      <c r="Q10">
        <f>0+I11+I15+I19+I23</f>
        <v>0</v>
      </c>
      <c r="R10">
        <f>0+O11+O15+O19+O23</f>
        <v>0</v>
      </c>
    </row>
    <row r="11" spans="1:16" ht="12.75">
      <c r="A11" s="21" t="s">
        <v>45</v>
      </c>
      <c r="B11" s="25" t="s">
        <v>29</v>
      </c>
      <c r="C11" s="25" t="s">
        <v>299</v>
      </c>
      <c r="D11" s="21" t="s">
        <v>47</v>
      </c>
      <c r="E11" s="26" t="s">
        <v>300</v>
      </c>
      <c r="F11" s="27" t="s">
        <v>127</v>
      </c>
      <c r="G11" s="28">
        <v>240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51">
      <c r="A12" s="30" t="s">
        <v>50</v>
      </c>
      <c r="E12" s="31" t="s">
        <v>301</v>
      </c>
    </row>
    <row r="13" spans="1:5" ht="12.75">
      <c r="A13" s="32" t="s">
        <v>52</v>
      </c>
      <c r="E13" s="33" t="s">
        <v>297</v>
      </c>
    </row>
    <row r="14" spans="1:5" ht="51">
      <c r="A14" t="s">
        <v>54</v>
      </c>
      <c r="E14" s="31" t="s">
        <v>298</v>
      </c>
    </row>
    <row r="15" spans="1:16" ht="12.75">
      <c r="A15" s="21" t="s">
        <v>45</v>
      </c>
      <c r="B15" s="25" t="s">
        <v>23</v>
      </c>
      <c r="C15" s="25" t="s">
        <v>302</v>
      </c>
      <c r="D15" s="21" t="s">
        <v>47</v>
      </c>
      <c r="E15" s="26" t="s">
        <v>303</v>
      </c>
      <c r="F15" s="27" t="s">
        <v>127</v>
      </c>
      <c r="G15" s="28">
        <v>240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51">
      <c r="A16" s="30" t="s">
        <v>50</v>
      </c>
      <c r="E16" s="31" t="s">
        <v>304</v>
      </c>
    </row>
    <row r="17" spans="1:5" ht="12.75">
      <c r="A17" s="32" t="s">
        <v>52</v>
      </c>
      <c r="E17" s="33" t="s">
        <v>297</v>
      </c>
    </row>
    <row r="18" spans="1:5" ht="51">
      <c r="A18" t="s">
        <v>54</v>
      </c>
      <c r="E18" s="31" t="s">
        <v>298</v>
      </c>
    </row>
    <row r="19" spans="1:16" ht="12.75">
      <c r="A19" s="21" t="s">
        <v>45</v>
      </c>
      <c r="B19" s="25" t="s">
        <v>22</v>
      </c>
      <c r="C19" s="25" t="s">
        <v>305</v>
      </c>
      <c r="D19" s="21" t="s">
        <v>47</v>
      </c>
      <c r="E19" s="26" t="s">
        <v>306</v>
      </c>
      <c r="F19" s="27" t="s">
        <v>127</v>
      </c>
      <c r="G19" s="28">
        <v>240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307</v>
      </c>
    </row>
    <row r="21" spans="1:5" ht="38.25">
      <c r="A21" s="32" t="s">
        <v>52</v>
      </c>
      <c r="E21" s="33" t="s">
        <v>732</v>
      </c>
    </row>
    <row r="22" spans="1:5" ht="140.25">
      <c r="A22" t="s">
        <v>54</v>
      </c>
      <c r="E22" s="31" t="s">
        <v>309</v>
      </c>
    </row>
    <row r="23" spans="1:16" ht="12.75">
      <c r="A23" s="21" t="s">
        <v>45</v>
      </c>
      <c r="B23" s="25" t="s">
        <v>33</v>
      </c>
      <c r="C23" s="25" t="s">
        <v>310</v>
      </c>
      <c r="D23" s="21" t="s">
        <v>47</v>
      </c>
      <c r="E23" s="26" t="s">
        <v>311</v>
      </c>
      <c r="F23" s="27" t="s">
        <v>127</v>
      </c>
      <c r="G23" s="28">
        <v>240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38.25">
      <c r="A25" s="32" t="s">
        <v>52</v>
      </c>
      <c r="E25" s="33" t="s">
        <v>733</v>
      </c>
    </row>
    <row r="26" spans="1:5" ht="140.25">
      <c r="A26" t="s">
        <v>54</v>
      </c>
      <c r="E26" s="31" t="s">
        <v>309</v>
      </c>
    </row>
    <row r="27" spans="1:18" ht="12.75" customHeight="1">
      <c r="A27" s="5" t="s">
        <v>43</v>
      </c>
      <c r="B27" s="5"/>
      <c r="C27" s="35" t="s">
        <v>40</v>
      </c>
      <c r="D27" s="5"/>
      <c r="E27" s="23" t="s">
        <v>238</v>
      </c>
      <c r="F27" s="5"/>
      <c r="G27" s="5"/>
      <c r="H27" s="5"/>
      <c r="I27" s="36">
        <f>0+Q27</f>
        <v>0</v>
      </c>
      <c r="O27">
        <f>0+R27</f>
        <v>0</v>
      </c>
      <c r="Q27">
        <f>0+I28</f>
        <v>0</v>
      </c>
      <c r="R27">
        <f>0+O28</f>
        <v>0</v>
      </c>
    </row>
    <row r="28" spans="1:16" ht="12.75">
      <c r="A28" s="21" t="s">
        <v>45</v>
      </c>
      <c r="B28" s="25" t="s">
        <v>35</v>
      </c>
      <c r="C28" s="25" t="s">
        <v>408</v>
      </c>
      <c r="D28" s="21" t="s">
        <v>47</v>
      </c>
      <c r="E28" s="26" t="s">
        <v>409</v>
      </c>
      <c r="F28" s="27" t="s">
        <v>241</v>
      </c>
      <c r="G28" s="28">
        <v>6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410</v>
      </c>
    </row>
    <row r="30" spans="1:5" ht="25.5">
      <c r="A30" s="32" t="s">
        <v>52</v>
      </c>
      <c r="E30" s="33" t="s">
        <v>688</v>
      </c>
    </row>
    <row r="31" spans="1:5" ht="38.25">
      <c r="A31" t="s">
        <v>54</v>
      </c>
      <c r="E31" s="31" t="s">
        <v>412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0+O8+O21+O34+O39+O68+O73+O78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734</v>
      </c>
      <c r="I3" s="34">
        <f>0+I8+I21+I34+I39+I68+I73+I78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734</v>
      </c>
      <c r="D4" s="43"/>
      <c r="E4" s="14" t="s">
        <v>735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4" t="s">
        <v>26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27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21" t="s">
        <v>45</v>
      </c>
      <c r="B9" s="25" t="s">
        <v>29</v>
      </c>
      <c r="C9" s="25" t="s">
        <v>180</v>
      </c>
      <c r="D9" s="21" t="s">
        <v>47</v>
      </c>
      <c r="E9" s="26" t="s">
        <v>181</v>
      </c>
      <c r="F9" s="27" t="s">
        <v>182</v>
      </c>
      <c r="G9" s="28">
        <v>129.6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25.5">
      <c r="A10" s="30" t="s">
        <v>50</v>
      </c>
      <c r="E10" s="31" t="s">
        <v>183</v>
      </c>
    </row>
    <row r="11" spans="1:5" ht="12.75">
      <c r="A11" s="32" t="s">
        <v>52</v>
      </c>
      <c r="E11" s="33" t="s">
        <v>736</v>
      </c>
    </row>
    <row r="12" spans="1:5" ht="25.5">
      <c r="A12" t="s">
        <v>54</v>
      </c>
      <c r="E12" s="31" t="s">
        <v>185</v>
      </c>
    </row>
    <row r="13" spans="1:16" ht="12.75">
      <c r="A13" s="21" t="s">
        <v>45</v>
      </c>
      <c r="B13" s="25" t="s">
        <v>23</v>
      </c>
      <c r="C13" s="25" t="s">
        <v>213</v>
      </c>
      <c r="D13" s="21" t="s">
        <v>47</v>
      </c>
      <c r="E13" s="26" t="s">
        <v>215</v>
      </c>
      <c r="F13" s="27" t="s">
        <v>182</v>
      </c>
      <c r="G13" s="28">
        <v>7.2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25.5">
      <c r="A14" s="30" t="s">
        <v>50</v>
      </c>
      <c r="E14" s="31" t="s">
        <v>216</v>
      </c>
    </row>
    <row r="15" spans="1:5" ht="12.75">
      <c r="A15" s="32" t="s">
        <v>52</v>
      </c>
      <c r="E15" s="33" t="s">
        <v>737</v>
      </c>
    </row>
    <row r="16" spans="1:5" ht="25.5">
      <c r="A16" t="s">
        <v>54</v>
      </c>
      <c r="E16" s="31" t="s">
        <v>185</v>
      </c>
    </row>
    <row r="17" spans="1:16" ht="12.75">
      <c r="A17" s="21" t="s">
        <v>45</v>
      </c>
      <c r="B17" s="25" t="s">
        <v>22</v>
      </c>
      <c r="C17" s="25" t="s">
        <v>218</v>
      </c>
      <c r="D17" s="21" t="s">
        <v>47</v>
      </c>
      <c r="E17" s="26" t="s">
        <v>219</v>
      </c>
      <c r="F17" s="27" t="s">
        <v>182</v>
      </c>
      <c r="G17" s="28">
        <v>5.625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0" t="s">
        <v>50</v>
      </c>
      <c r="E18" s="31" t="s">
        <v>465</v>
      </c>
    </row>
    <row r="19" spans="1:5" ht="114.75">
      <c r="A19" s="32" t="s">
        <v>52</v>
      </c>
      <c r="E19" s="33" t="s">
        <v>738</v>
      </c>
    </row>
    <row r="20" spans="1:5" ht="25.5">
      <c r="A20" t="s">
        <v>54</v>
      </c>
      <c r="E20" s="31" t="s">
        <v>185</v>
      </c>
    </row>
    <row r="21" spans="1:18" ht="12.75" customHeight="1">
      <c r="A21" s="5" t="s">
        <v>43</v>
      </c>
      <c r="B21" s="5"/>
      <c r="C21" s="35" t="s">
        <v>29</v>
      </c>
      <c r="D21" s="5"/>
      <c r="E21" s="23" t="s">
        <v>124</v>
      </c>
      <c r="F21" s="5"/>
      <c r="G21" s="5"/>
      <c r="H21" s="5"/>
      <c r="I21" s="36">
        <f>0+Q21</f>
        <v>0</v>
      </c>
      <c r="O21">
        <f>0+R21</f>
        <v>0</v>
      </c>
      <c r="Q21">
        <f>0+I22+I26+I30</f>
        <v>0</v>
      </c>
      <c r="R21">
        <f>0+O22+O26+O30</f>
        <v>0</v>
      </c>
    </row>
    <row r="22" spans="1:16" ht="25.5">
      <c r="A22" s="21" t="s">
        <v>45</v>
      </c>
      <c r="B22" s="25" t="s">
        <v>33</v>
      </c>
      <c r="C22" s="25" t="s">
        <v>739</v>
      </c>
      <c r="D22" s="21" t="s">
        <v>47</v>
      </c>
      <c r="E22" s="26" t="s">
        <v>740</v>
      </c>
      <c r="F22" s="27" t="s">
        <v>188</v>
      </c>
      <c r="G22" s="28">
        <v>72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47</v>
      </c>
    </row>
    <row r="24" spans="1:5" ht="76.5">
      <c r="A24" s="32" t="s">
        <v>52</v>
      </c>
      <c r="E24" s="33" t="s">
        <v>741</v>
      </c>
    </row>
    <row r="25" spans="1:5" ht="318.75">
      <c r="A25" t="s">
        <v>54</v>
      </c>
      <c r="E25" s="31" t="s">
        <v>742</v>
      </c>
    </row>
    <row r="26" spans="1:16" ht="12.75">
      <c r="A26" s="21" t="s">
        <v>45</v>
      </c>
      <c r="B26" s="25" t="s">
        <v>35</v>
      </c>
      <c r="C26" s="25" t="s">
        <v>743</v>
      </c>
      <c r="D26" s="21" t="s">
        <v>47</v>
      </c>
      <c r="E26" s="26" t="s">
        <v>744</v>
      </c>
      <c r="F26" s="27" t="s">
        <v>188</v>
      </c>
      <c r="G26" s="28">
        <v>72</v>
      </c>
      <c r="H26" s="29">
        <v>0</v>
      </c>
      <c r="I26" s="29">
        <f>ROUND(ROUND(H26,2)*ROUND(G26,3),2)</f>
        <v>0</v>
      </c>
      <c r="O26">
        <f>(I26*21)/100</f>
        <v>0</v>
      </c>
      <c r="P26" t="s">
        <v>23</v>
      </c>
    </row>
    <row r="27" spans="1:5" ht="12.75">
      <c r="A27" s="30" t="s">
        <v>50</v>
      </c>
      <c r="E27" s="31" t="s">
        <v>745</v>
      </c>
    </row>
    <row r="28" spans="1:5" ht="12.75">
      <c r="A28" s="32" t="s">
        <v>52</v>
      </c>
      <c r="E28" s="33" t="s">
        <v>746</v>
      </c>
    </row>
    <row r="29" spans="1:5" ht="229.5">
      <c r="A29" t="s">
        <v>54</v>
      </c>
      <c r="E29" s="31" t="s">
        <v>747</v>
      </c>
    </row>
    <row r="30" spans="1:16" ht="12.75">
      <c r="A30" s="21" t="s">
        <v>45</v>
      </c>
      <c r="B30" s="25" t="s">
        <v>37</v>
      </c>
      <c r="C30" s="25" t="s">
        <v>748</v>
      </c>
      <c r="D30" s="21" t="s">
        <v>47</v>
      </c>
      <c r="E30" s="26" t="s">
        <v>749</v>
      </c>
      <c r="F30" s="27" t="s">
        <v>188</v>
      </c>
      <c r="G30" s="28">
        <v>43.2</v>
      </c>
      <c r="H30" s="29">
        <v>0</v>
      </c>
      <c r="I30" s="29">
        <f>ROUND(ROUND(H30,2)*ROUND(G30,3),2)</f>
        <v>0</v>
      </c>
      <c r="O30">
        <f>(I30*21)/100</f>
        <v>0</v>
      </c>
      <c r="P30" t="s">
        <v>23</v>
      </c>
    </row>
    <row r="31" spans="1:5" ht="25.5">
      <c r="A31" s="30" t="s">
        <v>50</v>
      </c>
      <c r="E31" s="31" t="s">
        <v>750</v>
      </c>
    </row>
    <row r="32" spans="1:5" ht="12.75">
      <c r="A32" s="32" t="s">
        <v>52</v>
      </c>
      <c r="E32" s="33" t="s">
        <v>751</v>
      </c>
    </row>
    <row r="33" spans="1:5" ht="293.25">
      <c r="A33" t="s">
        <v>54</v>
      </c>
      <c r="E33" s="31" t="s">
        <v>752</v>
      </c>
    </row>
    <row r="34" spans="1:18" ht="12.75" customHeight="1">
      <c r="A34" s="5" t="s">
        <v>43</v>
      </c>
      <c r="B34" s="5"/>
      <c r="C34" s="35" t="s">
        <v>23</v>
      </c>
      <c r="D34" s="5"/>
      <c r="E34" s="23" t="s">
        <v>195</v>
      </c>
      <c r="F34" s="5"/>
      <c r="G34" s="5"/>
      <c r="H34" s="5"/>
      <c r="I34" s="36">
        <f>0+Q34</f>
        <v>0</v>
      </c>
      <c r="O34">
        <f>0+R34</f>
        <v>0</v>
      </c>
      <c r="Q34">
        <f>0+I35</f>
        <v>0</v>
      </c>
      <c r="R34">
        <f>0+O35</f>
        <v>0</v>
      </c>
    </row>
    <row r="35" spans="1:16" ht="12.75">
      <c r="A35" s="21" t="s">
        <v>45</v>
      </c>
      <c r="B35" s="25" t="s">
        <v>74</v>
      </c>
      <c r="C35" s="25" t="s">
        <v>753</v>
      </c>
      <c r="D35" s="21" t="s">
        <v>47</v>
      </c>
      <c r="E35" s="26" t="s">
        <v>754</v>
      </c>
      <c r="F35" s="27" t="s">
        <v>188</v>
      </c>
      <c r="G35" s="28">
        <v>0.72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25.5">
      <c r="A36" s="30" t="s">
        <v>50</v>
      </c>
      <c r="E36" s="31" t="s">
        <v>755</v>
      </c>
    </row>
    <row r="37" spans="1:5" ht="38.25">
      <c r="A37" s="32" t="s">
        <v>52</v>
      </c>
      <c r="E37" s="33" t="s">
        <v>756</v>
      </c>
    </row>
    <row r="38" spans="1:5" ht="369.75">
      <c r="A38" t="s">
        <v>54</v>
      </c>
      <c r="E38" s="31" t="s">
        <v>757</v>
      </c>
    </row>
    <row r="39" spans="1:18" ht="12.75" customHeight="1">
      <c r="A39" s="5" t="s">
        <v>43</v>
      </c>
      <c r="B39" s="5"/>
      <c r="C39" s="35" t="s">
        <v>33</v>
      </c>
      <c r="D39" s="5"/>
      <c r="E39" s="23" t="s">
        <v>758</v>
      </c>
      <c r="F39" s="5"/>
      <c r="G39" s="5"/>
      <c r="H39" s="5"/>
      <c r="I39" s="36">
        <f>0+Q39</f>
        <v>0</v>
      </c>
      <c r="O39">
        <f>0+R39</f>
        <v>0</v>
      </c>
      <c r="Q39">
        <f>0+I40+I44+I48+I52+I56+I60+I64</f>
        <v>0</v>
      </c>
      <c r="R39">
        <f>0+O40+O44+O48+O52+O56+O60+O64</f>
        <v>0</v>
      </c>
    </row>
    <row r="40" spans="1:16" ht="12.75">
      <c r="A40" s="21" t="s">
        <v>45</v>
      </c>
      <c r="B40" s="25" t="s">
        <v>81</v>
      </c>
      <c r="C40" s="25" t="s">
        <v>759</v>
      </c>
      <c r="D40" s="21" t="s">
        <v>47</v>
      </c>
      <c r="E40" s="26" t="s">
        <v>760</v>
      </c>
      <c r="F40" s="27" t="s">
        <v>188</v>
      </c>
      <c r="G40" s="28">
        <v>0.081</v>
      </c>
      <c r="H40" s="29">
        <v>0</v>
      </c>
      <c r="I40" s="29">
        <f>ROUND(ROUND(H40,2)*ROUND(G40,3),2)</f>
        <v>0</v>
      </c>
      <c r="O40">
        <f>(I40*21)/100</f>
        <v>0</v>
      </c>
      <c r="P40" t="s">
        <v>23</v>
      </c>
    </row>
    <row r="41" spans="1:5" ht="12.75">
      <c r="A41" s="30" t="s">
        <v>50</v>
      </c>
      <c r="E41" s="31" t="s">
        <v>745</v>
      </c>
    </row>
    <row r="42" spans="1:5" ht="38.25">
      <c r="A42" s="32" t="s">
        <v>52</v>
      </c>
      <c r="E42" s="33" t="s">
        <v>761</v>
      </c>
    </row>
    <row r="43" spans="1:5" ht="229.5">
      <c r="A43" t="s">
        <v>54</v>
      </c>
      <c r="E43" s="31" t="s">
        <v>762</v>
      </c>
    </row>
    <row r="44" spans="1:16" ht="12.75">
      <c r="A44" s="21" t="s">
        <v>45</v>
      </c>
      <c r="B44" s="25" t="s">
        <v>40</v>
      </c>
      <c r="C44" s="25" t="s">
        <v>763</v>
      </c>
      <c r="D44" s="21" t="s">
        <v>47</v>
      </c>
      <c r="E44" s="26" t="s">
        <v>764</v>
      </c>
      <c r="F44" s="27" t="s">
        <v>188</v>
      </c>
      <c r="G44" s="28">
        <v>6.9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23</v>
      </c>
    </row>
    <row r="45" spans="1:5" ht="12.75">
      <c r="A45" s="30" t="s">
        <v>50</v>
      </c>
      <c r="E45" s="31" t="s">
        <v>745</v>
      </c>
    </row>
    <row r="46" spans="1:5" ht="51">
      <c r="A46" s="32" t="s">
        <v>52</v>
      </c>
      <c r="E46" s="33" t="s">
        <v>765</v>
      </c>
    </row>
    <row r="47" spans="1:5" ht="369.75">
      <c r="A47" t="s">
        <v>54</v>
      </c>
      <c r="E47" s="31" t="s">
        <v>766</v>
      </c>
    </row>
    <row r="48" spans="1:16" ht="12.75">
      <c r="A48" s="21" t="s">
        <v>45</v>
      </c>
      <c r="B48" s="25" t="s">
        <v>42</v>
      </c>
      <c r="C48" s="25" t="s">
        <v>767</v>
      </c>
      <c r="D48" s="21" t="s">
        <v>47</v>
      </c>
      <c r="E48" s="26" t="s">
        <v>768</v>
      </c>
      <c r="F48" s="27" t="s">
        <v>188</v>
      </c>
      <c r="G48" s="28">
        <v>3.696</v>
      </c>
      <c r="H48" s="29">
        <v>0</v>
      </c>
      <c r="I48" s="29">
        <f>ROUND(ROUND(H48,2)*ROUND(G48,3),2)</f>
        <v>0</v>
      </c>
      <c r="O48">
        <f>(I48*21)/100</f>
        <v>0</v>
      </c>
      <c r="P48" t="s">
        <v>23</v>
      </c>
    </row>
    <row r="49" spans="1:5" ht="25.5">
      <c r="A49" s="30" t="s">
        <v>50</v>
      </c>
      <c r="E49" s="31" t="s">
        <v>755</v>
      </c>
    </row>
    <row r="50" spans="1:5" ht="89.25">
      <c r="A50" s="32" t="s">
        <v>52</v>
      </c>
      <c r="E50" s="33" t="s">
        <v>769</v>
      </c>
    </row>
    <row r="51" spans="1:5" ht="369.75">
      <c r="A51" t="s">
        <v>54</v>
      </c>
      <c r="E51" s="31" t="s">
        <v>766</v>
      </c>
    </row>
    <row r="52" spans="1:16" ht="12.75">
      <c r="A52" s="21" t="s">
        <v>45</v>
      </c>
      <c r="B52" s="25" t="s">
        <v>106</v>
      </c>
      <c r="C52" s="25" t="s">
        <v>770</v>
      </c>
      <c r="D52" s="21" t="s">
        <v>47</v>
      </c>
      <c r="E52" s="26" t="s">
        <v>771</v>
      </c>
      <c r="F52" s="27" t="s">
        <v>188</v>
      </c>
      <c r="G52" s="28">
        <v>4.2</v>
      </c>
      <c r="H52" s="29">
        <v>0</v>
      </c>
      <c r="I52" s="29">
        <f>ROUND(ROUND(H52,2)*ROUND(G52,3),2)</f>
        <v>0</v>
      </c>
      <c r="O52">
        <f>(I52*21)/100</f>
        <v>0</v>
      </c>
      <c r="P52" t="s">
        <v>23</v>
      </c>
    </row>
    <row r="53" spans="1:5" ht="12.75">
      <c r="A53" s="30" t="s">
        <v>50</v>
      </c>
      <c r="E53" s="31" t="s">
        <v>745</v>
      </c>
    </row>
    <row r="54" spans="1:5" ht="51">
      <c r="A54" s="32" t="s">
        <v>52</v>
      </c>
      <c r="E54" s="33" t="s">
        <v>772</v>
      </c>
    </row>
    <row r="55" spans="1:5" ht="369.75">
      <c r="A55" t="s">
        <v>54</v>
      </c>
      <c r="E55" s="31" t="s">
        <v>773</v>
      </c>
    </row>
    <row r="56" spans="1:16" ht="12.75">
      <c r="A56" s="21" t="s">
        <v>45</v>
      </c>
      <c r="B56" s="25" t="s">
        <v>113</v>
      </c>
      <c r="C56" s="25" t="s">
        <v>774</v>
      </c>
      <c r="D56" s="21" t="s">
        <v>47</v>
      </c>
      <c r="E56" s="26" t="s">
        <v>775</v>
      </c>
      <c r="F56" s="27" t="s">
        <v>182</v>
      </c>
      <c r="G56" s="28">
        <v>0.129</v>
      </c>
      <c r="H56" s="29">
        <v>0</v>
      </c>
      <c r="I56" s="29">
        <f>ROUND(ROUND(H56,2)*ROUND(G56,3),2)</f>
        <v>0</v>
      </c>
      <c r="O56">
        <f>(I56*21)/100</f>
        <v>0</v>
      </c>
      <c r="P56" t="s">
        <v>23</v>
      </c>
    </row>
    <row r="57" spans="1:5" ht="12.75">
      <c r="A57" s="30" t="s">
        <v>50</v>
      </c>
      <c r="E57" s="31" t="s">
        <v>47</v>
      </c>
    </row>
    <row r="58" spans="1:5" ht="89.25">
      <c r="A58" s="32" t="s">
        <v>52</v>
      </c>
      <c r="E58" s="33" t="s">
        <v>776</v>
      </c>
    </row>
    <row r="59" spans="1:5" ht="191.25">
      <c r="A59" t="s">
        <v>54</v>
      </c>
      <c r="E59" s="31" t="s">
        <v>777</v>
      </c>
    </row>
    <row r="60" spans="1:16" ht="12.75">
      <c r="A60" s="21" t="s">
        <v>45</v>
      </c>
      <c r="B60" s="25" t="s">
        <v>116</v>
      </c>
      <c r="C60" s="25" t="s">
        <v>778</v>
      </c>
      <c r="D60" s="21" t="s">
        <v>47</v>
      </c>
      <c r="E60" s="26" t="s">
        <v>779</v>
      </c>
      <c r="F60" s="27" t="s">
        <v>188</v>
      </c>
      <c r="G60" s="28">
        <v>12</v>
      </c>
      <c r="H60" s="29">
        <v>0</v>
      </c>
      <c r="I60" s="29">
        <f>ROUND(ROUND(H60,2)*ROUND(G60,3),2)</f>
        <v>0</v>
      </c>
      <c r="O60">
        <f>(I60*21)/100</f>
        <v>0</v>
      </c>
      <c r="P60" t="s">
        <v>23</v>
      </c>
    </row>
    <row r="61" spans="1:5" ht="12.75">
      <c r="A61" s="30" t="s">
        <v>50</v>
      </c>
      <c r="E61" s="31" t="s">
        <v>745</v>
      </c>
    </row>
    <row r="62" spans="1:5" ht="12.75">
      <c r="A62" s="32" t="s">
        <v>52</v>
      </c>
      <c r="E62" s="33" t="s">
        <v>780</v>
      </c>
    </row>
    <row r="63" spans="1:5" ht="51">
      <c r="A63" t="s">
        <v>54</v>
      </c>
      <c r="E63" s="31" t="s">
        <v>781</v>
      </c>
    </row>
    <row r="64" spans="1:16" ht="12.75">
      <c r="A64" s="21" t="s">
        <v>45</v>
      </c>
      <c r="B64" s="25" t="s">
        <v>120</v>
      </c>
      <c r="C64" s="25" t="s">
        <v>782</v>
      </c>
      <c r="D64" s="21" t="s">
        <v>47</v>
      </c>
      <c r="E64" s="26" t="s">
        <v>783</v>
      </c>
      <c r="F64" s="27" t="s">
        <v>188</v>
      </c>
      <c r="G64" s="28">
        <v>7.392</v>
      </c>
      <c r="H64" s="29">
        <v>0</v>
      </c>
      <c r="I64" s="29">
        <f>ROUND(ROUND(H64,2)*ROUND(G64,3),2)</f>
        <v>0</v>
      </c>
      <c r="O64">
        <f>(I64*21)/100</f>
        <v>0</v>
      </c>
      <c r="P64" t="s">
        <v>23</v>
      </c>
    </row>
    <row r="65" spans="1:5" ht="12.75">
      <c r="A65" s="30" t="s">
        <v>50</v>
      </c>
      <c r="E65" s="31" t="s">
        <v>745</v>
      </c>
    </row>
    <row r="66" spans="1:5" ht="76.5">
      <c r="A66" s="32" t="s">
        <v>52</v>
      </c>
      <c r="E66" s="33" t="s">
        <v>784</v>
      </c>
    </row>
    <row r="67" spans="1:5" ht="102">
      <c r="A67" t="s">
        <v>54</v>
      </c>
      <c r="E67" s="31" t="s">
        <v>785</v>
      </c>
    </row>
    <row r="68" spans="1:18" ht="12.75" customHeight="1">
      <c r="A68" s="5" t="s">
        <v>43</v>
      </c>
      <c r="B68" s="5"/>
      <c r="C68" s="35" t="s">
        <v>74</v>
      </c>
      <c r="D68" s="5"/>
      <c r="E68" s="23" t="s">
        <v>786</v>
      </c>
      <c r="F68" s="5"/>
      <c r="G68" s="5"/>
      <c r="H68" s="5"/>
      <c r="I68" s="36">
        <f>0+Q68</f>
        <v>0</v>
      </c>
      <c r="O68">
        <f>0+R68</f>
        <v>0</v>
      </c>
      <c r="Q68">
        <f>0+I69</f>
        <v>0</v>
      </c>
      <c r="R68">
        <f>0+O69</f>
        <v>0</v>
      </c>
    </row>
    <row r="69" spans="1:16" ht="12.75">
      <c r="A69" s="21" t="s">
        <v>45</v>
      </c>
      <c r="B69" s="25" t="s">
        <v>121</v>
      </c>
      <c r="C69" s="25" t="s">
        <v>787</v>
      </c>
      <c r="D69" s="21" t="s">
        <v>47</v>
      </c>
      <c r="E69" s="26" t="s">
        <v>788</v>
      </c>
      <c r="F69" s="27" t="s">
        <v>127</v>
      </c>
      <c r="G69" s="28">
        <v>101.736</v>
      </c>
      <c r="H69" s="29">
        <v>0</v>
      </c>
      <c r="I69" s="29">
        <f>ROUND(ROUND(H69,2)*ROUND(G69,3),2)</f>
        <v>0</v>
      </c>
      <c r="O69">
        <f>(I69*21)/100</f>
        <v>0</v>
      </c>
      <c r="P69" t="s">
        <v>23</v>
      </c>
    </row>
    <row r="70" spans="1:5" ht="12.75">
      <c r="A70" s="30" t="s">
        <v>50</v>
      </c>
      <c r="E70" s="31" t="s">
        <v>47</v>
      </c>
    </row>
    <row r="71" spans="1:5" ht="89.25">
      <c r="A71" s="32" t="s">
        <v>52</v>
      </c>
      <c r="E71" s="33" t="s">
        <v>789</v>
      </c>
    </row>
    <row r="72" spans="1:5" ht="191.25">
      <c r="A72" t="s">
        <v>54</v>
      </c>
      <c r="E72" s="31" t="s">
        <v>790</v>
      </c>
    </row>
    <row r="73" spans="1:18" ht="12.75" customHeight="1">
      <c r="A73" s="5" t="s">
        <v>43</v>
      </c>
      <c r="B73" s="5"/>
      <c r="C73" s="35" t="s">
        <v>81</v>
      </c>
      <c r="D73" s="5"/>
      <c r="E73" s="23" t="s">
        <v>316</v>
      </c>
      <c r="F73" s="5"/>
      <c r="G73" s="5"/>
      <c r="H73" s="5"/>
      <c r="I73" s="36">
        <f>0+Q73</f>
        <v>0</v>
      </c>
      <c r="O73">
        <f>0+R73</f>
        <v>0</v>
      </c>
      <c r="Q73">
        <f>0+I74</f>
        <v>0</v>
      </c>
      <c r="R73">
        <f>0+O74</f>
        <v>0</v>
      </c>
    </row>
    <row r="74" spans="1:16" ht="12.75">
      <c r="A74" s="21" t="s">
        <v>45</v>
      </c>
      <c r="B74" s="25" t="s">
        <v>386</v>
      </c>
      <c r="C74" s="25" t="s">
        <v>791</v>
      </c>
      <c r="D74" s="21" t="s">
        <v>47</v>
      </c>
      <c r="E74" s="26" t="s">
        <v>792</v>
      </c>
      <c r="F74" s="27" t="s">
        <v>188</v>
      </c>
      <c r="G74" s="28">
        <v>5.087</v>
      </c>
      <c r="H74" s="29">
        <v>0</v>
      </c>
      <c r="I74" s="29">
        <f>ROUND(ROUND(H74,2)*ROUND(G74,3),2)</f>
        <v>0</v>
      </c>
      <c r="O74">
        <f>(I74*21)/100</f>
        <v>0</v>
      </c>
      <c r="P74" t="s">
        <v>23</v>
      </c>
    </row>
    <row r="75" spans="1:5" ht="12.75">
      <c r="A75" s="30" t="s">
        <v>50</v>
      </c>
      <c r="E75" s="31" t="s">
        <v>793</v>
      </c>
    </row>
    <row r="76" spans="1:5" ht="76.5">
      <c r="A76" s="32" t="s">
        <v>52</v>
      </c>
      <c r="E76" s="33" t="s">
        <v>794</v>
      </c>
    </row>
    <row r="77" spans="1:5" ht="369.75">
      <c r="A77" t="s">
        <v>54</v>
      </c>
      <c r="E77" s="31" t="s">
        <v>773</v>
      </c>
    </row>
    <row r="78" spans="1:18" ht="12.75" customHeight="1">
      <c r="A78" s="5" t="s">
        <v>43</v>
      </c>
      <c r="B78" s="5"/>
      <c r="C78" s="35" t="s">
        <v>40</v>
      </c>
      <c r="D78" s="5"/>
      <c r="E78" s="23" t="s">
        <v>238</v>
      </c>
      <c r="F78" s="5"/>
      <c r="G78" s="5"/>
      <c r="H78" s="5"/>
      <c r="I78" s="36">
        <f>0+Q78</f>
        <v>0</v>
      </c>
      <c r="O78">
        <f>0+R78</f>
        <v>0</v>
      </c>
      <c r="Q78">
        <f>0+I79+I83+I87+I91</f>
        <v>0</v>
      </c>
      <c r="R78">
        <f>0+O79+O83+O87+O91</f>
        <v>0</v>
      </c>
    </row>
    <row r="79" spans="1:16" ht="12.75">
      <c r="A79" s="21" t="s">
        <v>45</v>
      </c>
      <c r="B79" s="25" t="s">
        <v>392</v>
      </c>
      <c r="C79" s="25" t="s">
        <v>795</v>
      </c>
      <c r="D79" s="21" t="s">
        <v>47</v>
      </c>
      <c r="E79" s="26" t="s">
        <v>796</v>
      </c>
      <c r="F79" s="27" t="s">
        <v>241</v>
      </c>
      <c r="G79" s="28">
        <v>12</v>
      </c>
      <c r="H79" s="29">
        <v>0</v>
      </c>
      <c r="I79" s="29">
        <f>ROUND(ROUND(H79,2)*ROUND(G79,3),2)</f>
        <v>0</v>
      </c>
      <c r="O79">
        <f>(I79*21)/100</f>
        <v>0</v>
      </c>
      <c r="P79" t="s">
        <v>23</v>
      </c>
    </row>
    <row r="80" spans="1:5" ht="12.75">
      <c r="A80" s="30" t="s">
        <v>50</v>
      </c>
      <c r="E80" s="31" t="s">
        <v>47</v>
      </c>
    </row>
    <row r="81" spans="1:5" ht="25.5">
      <c r="A81" s="32" t="s">
        <v>52</v>
      </c>
      <c r="E81" s="33" t="s">
        <v>797</v>
      </c>
    </row>
    <row r="82" spans="1:5" ht="63.75">
      <c r="A82" t="s">
        <v>54</v>
      </c>
      <c r="E82" s="31" t="s">
        <v>798</v>
      </c>
    </row>
    <row r="83" spans="1:16" ht="12.75">
      <c r="A83" s="21" t="s">
        <v>45</v>
      </c>
      <c r="B83" s="25" t="s">
        <v>397</v>
      </c>
      <c r="C83" s="25" t="s">
        <v>799</v>
      </c>
      <c r="D83" s="21" t="s">
        <v>47</v>
      </c>
      <c r="E83" s="26" t="s">
        <v>800</v>
      </c>
      <c r="F83" s="27" t="s">
        <v>241</v>
      </c>
      <c r="G83" s="28">
        <v>18</v>
      </c>
      <c r="H83" s="29">
        <v>0</v>
      </c>
      <c r="I83" s="29">
        <f>ROUND(ROUND(H83,2)*ROUND(G83,3),2)</f>
        <v>0</v>
      </c>
      <c r="O83">
        <f>(I83*21)/100</f>
        <v>0</v>
      </c>
      <c r="P83" t="s">
        <v>23</v>
      </c>
    </row>
    <row r="84" spans="1:5" ht="12.75">
      <c r="A84" s="30" t="s">
        <v>50</v>
      </c>
      <c r="E84" s="31" t="s">
        <v>47</v>
      </c>
    </row>
    <row r="85" spans="1:5" ht="25.5">
      <c r="A85" s="32" t="s">
        <v>52</v>
      </c>
      <c r="E85" s="33" t="s">
        <v>801</v>
      </c>
    </row>
    <row r="86" spans="1:5" ht="63.75">
      <c r="A86" t="s">
        <v>54</v>
      </c>
      <c r="E86" s="31" t="s">
        <v>798</v>
      </c>
    </row>
    <row r="87" spans="1:16" ht="25.5">
      <c r="A87" s="21" t="s">
        <v>45</v>
      </c>
      <c r="B87" s="25" t="s">
        <v>399</v>
      </c>
      <c r="C87" s="25" t="s">
        <v>802</v>
      </c>
      <c r="D87" s="21" t="s">
        <v>47</v>
      </c>
      <c r="E87" s="26" t="s">
        <v>803</v>
      </c>
      <c r="F87" s="27" t="s">
        <v>188</v>
      </c>
      <c r="G87" s="28">
        <v>7.2</v>
      </c>
      <c r="H87" s="29">
        <v>0</v>
      </c>
      <c r="I87" s="29">
        <f>ROUND(ROUND(H87,2)*ROUND(G87,3),2)</f>
        <v>0</v>
      </c>
      <c r="O87">
        <f>(I87*21)/100</f>
        <v>0</v>
      </c>
      <c r="P87" t="s">
        <v>23</v>
      </c>
    </row>
    <row r="88" spans="1:5" ht="12.75">
      <c r="A88" s="30" t="s">
        <v>50</v>
      </c>
      <c r="E88" s="31" t="s">
        <v>47</v>
      </c>
    </row>
    <row r="89" spans="1:5" ht="25.5">
      <c r="A89" s="32" t="s">
        <v>52</v>
      </c>
      <c r="E89" s="33" t="s">
        <v>804</v>
      </c>
    </row>
    <row r="90" spans="1:5" ht="114.75">
      <c r="A90" t="s">
        <v>54</v>
      </c>
      <c r="E90" s="31" t="s">
        <v>805</v>
      </c>
    </row>
    <row r="91" spans="1:16" ht="12.75">
      <c r="A91" s="21" t="s">
        <v>45</v>
      </c>
      <c r="B91" s="25" t="s">
        <v>401</v>
      </c>
      <c r="C91" s="25" t="s">
        <v>806</v>
      </c>
      <c r="D91" s="21" t="s">
        <v>47</v>
      </c>
      <c r="E91" s="26" t="s">
        <v>807</v>
      </c>
      <c r="F91" s="27" t="s">
        <v>241</v>
      </c>
      <c r="G91" s="28">
        <v>12</v>
      </c>
      <c r="H91" s="29">
        <v>0</v>
      </c>
      <c r="I91" s="29">
        <f>ROUND(ROUND(H91,2)*ROUND(G91,3),2)</f>
        <v>0</v>
      </c>
      <c r="O91">
        <f>(I91*21)/100</f>
        <v>0</v>
      </c>
      <c r="P91" t="s">
        <v>23</v>
      </c>
    </row>
    <row r="92" spans="1:5" ht="12.75">
      <c r="A92" s="30" t="s">
        <v>50</v>
      </c>
      <c r="E92" s="31" t="s">
        <v>47</v>
      </c>
    </row>
    <row r="93" spans="1:5" ht="25.5">
      <c r="A93" s="32" t="s">
        <v>52</v>
      </c>
      <c r="E93" s="33" t="s">
        <v>797</v>
      </c>
    </row>
    <row r="94" spans="1:5" ht="127.5">
      <c r="A94" t="s">
        <v>54</v>
      </c>
      <c r="E94" s="31" t="s">
        <v>808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0+O8+O21+O34+O39+O68+O73+O78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809</v>
      </c>
      <c r="I3" s="34">
        <f>0+I8+I21+I34+I39+I68+I73+I78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809</v>
      </c>
      <c r="D4" s="43"/>
      <c r="E4" s="14" t="s">
        <v>810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4" t="s">
        <v>26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27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21" t="s">
        <v>45</v>
      </c>
      <c r="B9" s="25" t="s">
        <v>29</v>
      </c>
      <c r="C9" s="25" t="s">
        <v>180</v>
      </c>
      <c r="D9" s="21" t="s">
        <v>47</v>
      </c>
      <c r="E9" s="26" t="s">
        <v>181</v>
      </c>
      <c r="F9" s="27" t="s">
        <v>182</v>
      </c>
      <c r="G9" s="28">
        <v>56.16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25.5">
      <c r="A10" s="30" t="s">
        <v>50</v>
      </c>
      <c r="E10" s="31" t="s">
        <v>183</v>
      </c>
    </row>
    <row r="11" spans="1:5" ht="12.75">
      <c r="A11" s="32" t="s">
        <v>52</v>
      </c>
      <c r="E11" s="33" t="s">
        <v>811</v>
      </c>
    </row>
    <row r="12" spans="1:5" ht="25.5">
      <c r="A12" t="s">
        <v>54</v>
      </c>
      <c r="E12" s="31" t="s">
        <v>185</v>
      </c>
    </row>
    <row r="13" spans="1:16" ht="12.75">
      <c r="A13" s="21" t="s">
        <v>45</v>
      </c>
      <c r="B13" s="25" t="s">
        <v>23</v>
      </c>
      <c r="C13" s="25" t="s">
        <v>213</v>
      </c>
      <c r="D13" s="21" t="s">
        <v>47</v>
      </c>
      <c r="E13" s="26" t="s">
        <v>215</v>
      </c>
      <c r="F13" s="27" t="s">
        <v>182</v>
      </c>
      <c r="G13" s="28">
        <v>7.2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25.5">
      <c r="A14" s="30" t="s">
        <v>50</v>
      </c>
      <c r="E14" s="31" t="s">
        <v>216</v>
      </c>
    </row>
    <row r="15" spans="1:5" ht="12.75">
      <c r="A15" s="32" t="s">
        <v>52</v>
      </c>
      <c r="E15" s="33" t="s">
        <v>737</v>
      </c>
    </row>
    <row r="16" spans="1:5" ht="25.5">
      <c r="A16" t="s">
        <v>54</v>
      </c>
      <c r="E16" s="31" t="s">
        <v>185</v>
      </c>
    </row>
    <row r="17" spans="1:16" ht="12.75">
      <c r="A17" s="21" t="s">
        <v>45</v>
      </c>
      <c r="B17" s="25" t="s">
        <v>22</v>
      </c>
      <c r="C17" s="25" t="s">
        <v>218</v>
      </c>
      <c r="D17" s="21" t="s">
        <v>47</v>
      </c>
      <c r="E17" s="26" t="s">
        <v>219</v>
      </c>
      <c r="F17" s="27" t="s">
        <v>182</v>
      </c>
      <c r="G17" s="28">
        <v>5.625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0" t="s">
        <v>50</v>
      </c>
      <c r="E18" s="31" t="s">
        <v>465</v>
      </c>
    </row>
    <row r="19" spans="1:5" ht="114.75">
      <c r="A19" s="32" t="s">
        <v>52</v>
      </c>
      <c r="E19" s="33" t="s">
        <v>738</v>
      </c>
    </row>
    <row r="20" spans="1:5" ht="25.5">
      <c r="A20" t="s">
        <v>54</v>
      </c>
      <c r="E20" s="31" t="s">
        <v>185</v>
      </c>
    </row>
    <row r="21" spans="1:18" ht="12.75" customHeight="1">
      <c r="A21" s="5" t="s">
        <v>43</v>
      </c>
      <c r="B21" s="5"/>
      <c r="C21" s="35" t="s">
        <v>29</v>
      </c>
      <c r="D21" s="5"/>
      <c r="E21" s="23" t="s">
        <v>124</v>
      </c>
      <c r="F21" s="5"/>
      <c r="G21" s="5"/>
      <c r="H21" s="5"/>
      <c r="I21" s="36">
        <f>0+Q21</f>
        <v>0</v>
      </c>
      <c r="O21">
        <f>0+R21</f>
        <v>0</v>
      </c>
      <c r="Q21">
        <f>0+I22+I26+I30</f>
        <v>0</v>
      </c>
      <c r="R21">
        <f>0+O22+O26+O30</f>
        <v>0</v>
      </c>
    </row>
    <row r="22" spans="1:16" ht="25.5">
      <c r="A22" s="21" t="s">
        <v>45</v>
      </c>
      <c r="B22" s="25" t="s">
        <v>33</v>
      </c>
      <c r="C22" s="25" t="s">
        <v>739</v>
      </c>
      <c r="D22" s="21" t="s">
        <v>47</v>
      </c>
      <c r="E22" s="26" t="s">
        <v>740</v>
      </c>
      <c r="F22" s="27" t="s">
        <v>188</v>
      </c>
      <c r="G22" s="28">
        <v>31.2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47</v>
      </c>
    </row>
    <row r="24" spans="1:5" ht="89.25">
      <c r="A24" s="32" t="s">
        <v>52</v>
      </c>
      <c r="E24" s="33" t="s">
        <v>812</v>
      </c>
    </row>
    <row r="25" spans="1:5" ht="318.75">
      <c r="A25" t="s">
        <v>54</v>
      </c>
      <c r="E25" s="31" t="s">
        <v>742</v>
      </c>
    </row>
    <row r="26" spans="1:16" ht="12.75">
      <c r="A26" s="21" t="s">
        <v>45</v>
      </c>
      <c r="B26" s="25" t="s">
        <v>35</v>
      </c>
      <c r="C26" s="25" t="s">
        <v>743</v>
      </c>
      <c r="D26" s="21" t="s">
        <v>47</v>
      </c>
      <c r="E26" s="26" t="s">
        <v>744</v>
      </c>
      <c r="F26" s="27" t="s">
        <v>188</v>
      </c>
      <c r="G26" s="28">
        <v>31.2</v>
      </c>
      <c r="H26" s="29">
        <v>0</v>
      </c>
      <c r="I26" s="29">
        <f>ROUND(ROUND(H26,2)*ROUND(G26,3),2)</f>
        <v>0</v>
      </c>
      <c r="O26">
        <f>(I26*21)/100</f>
        <v>0</v>
      </c>
      <c r="P26" t="s">
        <v>23</v>
      </c>
    </row>
    <row r="27" spans="1:5" ht="12.75">
      <c r="A27" s="30" t="s">
        <v>50</v>
      </c>
      <c r="E27" s="31" t="s">
        <v>745</v>
      </c>
    </row>
    <row r="28" spans="1:5" ht="12.75">
      <c r="A28" s="32" t="s">
        <v>52</v>
      </c>
      <c r="E28" s="33" t="s">
        <v>813</v>
      </c>
    </row>
    <row r="29" spans="1:5" ht="229.5">
      <c r="A29" t="s">
        <v>54</v>
      </c>
      <c r="E29" s="31" t="s">
        <v>747</v>
      </c>
    </row>
    <row r="30" spans="1:16" ht="12.75">
      <c r="A30" s="21" t="s">
        <v>45</v>
      </c>
      <c r="B30" s="25" t="s">
        <v>37</v>
      </c>
      <c r="C30" s="25" t="s">
        <v>748</v>
      </c>
      <c r="D30" s="21" t="s">
        <v>47</v>
      </c>
      <c r="E30" s="26" t="s">
        <v>749</v>
      </c>
      <c r="F30" s="27" t="s">
        <v>188</v>
      </c>
      <c r="G30" s="28">
        <v>18.72</v>
      </c>
      <c r="H30" s="29">
        <v>0</v>
      </c>
      <c r="I30" s="29">
        <f>ROUND(ROUND(H30,2)*ROUND(G30,3),2)</f>
        <v>0</v>
      </c>
      <c r="O30">
        <f>(I30*21)/100</f>
        <v>0</v>
      </c>
      <c r="P30" t="s">
        <v>23</v>
      </c>
    </row>
    <row r="31" spans="1:5" ht="25.5">
      <c r="A31" s="30" t="s">
        <v>50</v>
      </c>
      <c r="E31" s="31" t="s">
        <v>750</v>
      </c>
    </row>
    <row r="32" spans="1:5" ht="12.75">
      <c r="A32" s="32" t="s">
        <v>52</v>
      </c>
      <c r="E32" s="33" t="s">
        <v>814</v>
      </c>
    </row>
    <row r="33" spans="1:5" ht="293.25">
      <c r="A33" t="s">
        <v>54</v>
      </c>
      <c r="E33" s="31" t="s">
        <v>752</v>
      </c>
    </row>
    <row r="34" spans="1:18" ht="12.75" customHeight="1">
      <c r="A34" s="5" t="s">
        <v>43</v>
      </c>
      <c r="B34" s="5"/>
      <c r="C34" s="35" t="s">
        <v>23</v>
      </c>
      <c r="D34" s="5"/>
      <c r="E34" s="23" t="s">
        <v>195</v>
      </c>
      <c r="F34" s="5"/>
      <c r="G34" s="5"/>
      <c r="H34" s="5"/>
      <c r="I34" s="36">
        <f>0+Q34</f>
        <v>0</v>
      </c>
      <c r="O34">
        <f>0+R34</f>
        <v>0</v>
      </c>
      <c r="Q34">
        <f>0+I35</f>
        <v>0</v>
      </c>
      <c r="R34">
        <f>0+O35</f>
        <v>0</v>
      </c>
    </row>
    <row r="35" spans="1:16" ht="12.75">
      <c r="A35" s="21" t="s">
        <v>45</v>
      </c>
      <c r="B35" s="25" t="s">
        <v>74</v>
      </c>
      <c r="C35" s="25" t="s">
        <v>753</v>
      </c>
      <c r="D35" s="21" t="s">
        <v>47</v>
      </c>
      <c r="E35" s="26" t="s">
        <v>754</v>
      </c>
      <c r="F35" s="27" t="s">
        <v>188</v>
      </c>
      <c r="G35" s="28">
        <v>0.36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25.5">
      <c r="A36" s="30" t="s">
        <v>50</v>
      </c>
      <c r="E36" s="31" t="s">
        <v>755</v>
      </c>
    </row>
    <row r="37" spans="1:5" ht="38.25">
      <c r="A37" s="32" t="s">
        <v>52</v>
      </c>
      <c r="E37" s="33" t="s">
        <v>815</v>
      </c>
    </row>
    <row r="38" spans="1:5" ht="369.75">
      <c r="A38" t="s">
        <v>54</v>
      </c>
      <c r="E38" s="31" t="s">
        <v>757</v>
      </c>
    </row>
    <row r="39" spans="1:18" ht="12.75" customHeight="1">
      <c r="A39" s="5" t="s">
        <v>43</v>
      </c>
      <c r="B39" s="5"/>
      <c r="C39" s="35" t="s">
        <v>33</v>
      </c>
      <c r="D39" s="5"/>
      <c r="E39" s="23" t="s">
        <v>758</v>
      </c>
      <c r="F39" s="5"/>
      <c r="G39" s="5"/>
      <c r="H39" s="5"/>
      <c r="I39" s="36">
        <f>0+Q39</f>
        <v>0</v>
      </c>
      <c r="O39">
        <f>0+R39</f>
        <v>0</v>
      </c>
      <c r="Q39">
        <f>0+I40+I44+I48+I52+I56+I60+I64</f>
        <v>0</v>
      </c>
      <c r="R39">
        <f>0+O40+O44+O48+O52+O56+O60+O64</f>
        <v>0</v>
      </c>
    </row>
    <row r="40" spans="1:16" ht="12.75">
      <c r="A40" s="21" t="s">
        <v>45</v>
      </c>
      <c r="B40" s="25" t="s">
        <v>81</v>
      </c>
      <c r="C40" s="25" t="s">
        <v>759</v>
      </c>
      <c r="D40" s="21" t="s">
        <v>47</v>
      </c>
      <c r="E40" s="26" t="s">
        <v>760</v>
      </c>
      <c r="F40" s="27" t="s">
        <v>188</v>
      </c>
      <c r="G40" s="28">
        <v>0.069</v>
      </c>
      <c r="H40" s="29">
        <v>0</v>
      </c>
      <c r="I40" s="29">
        <f>ROUND(ROUND(H40,2)*ROUND(G40,3),2)</f>
        <v>0</v>
      </c>
      <c r="O40">
        <f>(I40*21)/100</f>
        <v>0</v>
      </c>
      <c r="P40" t="s">
        <v>23</v>
      </c>
    </row>
    <row r="41" spans="1:5" ht="12.75">
      <c r="A41" s="30" t="s">
        <v>50</v>
      </c>
      <c r="E41" s="31" t="s">
        <v>745</v>
      </c>
    </row>
    <row r="42" spans="1:5" ht="38.25">
      <c r="A42" s="32" t="s">
        <v>52</v>
      </c>
      <c r="E42" s="33" t="s">
        <v>816</v>
      </c>
    </row>
    <row r="43" spans="1:5" ht="229.5">
      <c r="A43" t="s">
        <v>54</v>
      </c>
      <c r="E43" s="31" t="s">
        <v>762</v>
      </c>
    </row>
    <row r="44" spans="1:16" ht="12.75">
      <c r="A44" s="21" t="s">
        <v>45</v>
      </c>
      <c r="B44" s="25" t="s">
        <v>40</v>
      </c>
      <c r="C44" s="25" t="s">
        <v>763</v>
      </c>
      <c r="D44" s="21" t="s">
        <v>47</v>
      </c>
      <c r="E44" s="26" t="s">
        <v>764</v>
      </c>
      <c r="F44" s="27" t="s">
        <v>188</v>
      </c>
      <c r="G44" s="28">
        <v>2.99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23</v>
      </c>
    </row>
    <row r="45" spans="1:5" ht="12.75">
      <c r="A45" s="30" t="s">
        <v>50</v>
      </c>
      <c r="E45" s="31" t="s">
        <v>745</v>
      </c>
    </row>
    <row r="46" spans="1:5" ht="51">
      <c r="A46" s="32" t="s">
        <v>52</v>
      </c>
      <c r="E46" s="33" t="s">
        <v>817</v>
      </c>
    </row>
    <row r="47" spans="1:5" ht="369.75">
      <c r="A47" t="s">
        <v>54</v>
      </c>
      <c r="E47" s="31" t="s">
        <v>766</v>
      </c>
    </row>
    <row r="48" spans="1:16" ht="12.75">
      <c r="A48" s="21" t="s">
        <v>45</v>
      </c>
      <c r="B48" s="25" t="s">
        <v>42</v>
      </c>
      <c r="C48" s="25" t="s">
        <v>767</v>
      </c>
      <c r="D48" s="21" t="s">
        <v>47</v>
      </c>
      <c r="E48" s="26" t="s">
        <v>768</v>
      </c>
      <c r="F48" s="27" t="s">
        <v>188</v>
      </c>
      <c r="G48" s="28">
        <v>1.848</v>
      </c>
      <c r="H48" s="29">
        <v>0</v>
      </c>
      <c r="I48" s="29">
        <f>ROUND(ROUND(H48,2)*ROUND(G48,3),2)</f>
        <v>0</v>
      </c>
      <c r="O48">
        <f>(I48*21)/100</f>
        <v>0</v>
      </c>
      <c r="P48" t="s">
        <v>23</v>
      </c>
    </row>
    <row r="49" spans="1:5" ht="25.5">
      <c r="A49" s="30" t="s">
        <v>50</v>
      </c>
      <c r="E49" s="31" t="s">
        <v>755</v>
      </c>
    </row>
    <row r="50" spans="1:5" ht="89.25">
      <c r="A50" s="32" t="s">
        <v>52</v>
      </c>
      <c r="E50" s="33" t="s">
        <v>818</v>
      </c>
    </row>
    <row r="51" spans="1:5" ht="369.75">
      <c r="A51" t="s">
        <v>54</v>
      </c>
      <c r="E51" s="31" t="s">
        <v>766</v>
      </c>
    </row>
    <row r="52" spans="1:16" ht="12.75">
      <c r="A52" s="21" t="s">
        <v>45</v>
      </c>
      <c r="B52" s="25" t="s">
        <v>106</v>
      </c>
      <c r="C52" s="25" t="s">
        <v>770</v>
      </c>
      <c r="D52" s="21" t="s">
        <v>47</v>
      </c>
      <c r="E52" s="26" t="s">
        <v>771</v>
      </c>
      <c r="F52" s="27" t="s">
        <v>188</v>
      </c>
      <c r="G52" s="28">
        <v>1.82</v>
      </c>
      <c r="H52" s="29">
        <v>0</v>
      </c>
      <c r="I52" s="29">
        <f>ROUND(ROUND(H52,2)*ROUND(G52,3),2)</f>
        <v>0</v>
      </c>
      <c r="O52">
        <f>(I52*21)/100</f>
        <v>0</v>
      </c>
      <c r="P52" t="s">
        <v>23</v>
      </c>
    </row>
    <row r="53" spans="1:5" ht="12.75">
      <c r="A53" s="30" t="s">
        <v>50</v>
      </c>
      <c r="E53" s="31" t="s">
        <v>745</v>
      </c>
    </row>
    <row r="54" spans="1:5" ht="51">
      <c r="A54" s="32" t="s">
        <v>52</v>
      </c>
      <c r="E54" s="33" t="s">
        <v>819</v>
      </c>
    </row>
    <row r="55" spans="1:5" ht="369.75">
      <c r="A55" t="s">
        <v>54</v>
      </c>
      <c r="E55" s="31" t="s">
        <v>773</v>
      </c>
    </row>
    <row r="56" spans="1:16" ht="12.75">
      <c r="A56" s="21" t="s">
        <v>45</v>
      </c>
      <c r="B56" s="25" t="s">
        <v>113</v>
      </c>
      <c r="C56" s="25" t="s">
        <v>774</v>
      </c>
      <c r="D56" s="21" t="s">
        <v>47</v>
      </c>
      <c r="E56" s="26" t="s">
        <v>775</v>
      </c>
      <c r="F56" s="27" t="s">
        <v>182</v>
      </c>
      <c r="G56" s="28">
        <v>0.056</v>
      </c>
      <c r="H56" s="29">
        <v>0</v>
      </c>
      <c r="I56" s="29">
        <f>ROUND(ROUND(H56,2)*ROUND(G56,3),2)</f>
        <v>0</v>
      </c>
      <c r="O56">
        <f>(I56*21)/100</f>
        <v>0</v>
      </c>
      <c r="P56" t="s">
        <v>23</v>
      </c>
    </row>
    <row r="57" spans="1:5" ht="12.75">
      <c r="A57" s="30" t="s">
        <v>50</v>
      </c>
      <c r="E57" s="31" t="s">
        <v>47</v>
      </c>
    </row>
    <row r="58" spans="1:5" ht="89.25">
      <c r="A58" s="32" t="s">
        <v>52</v>
      </c>
      <c r="E58" s="33" t="s">
        <v>820</v>
      </c>
    </row>
    <row r="59" spans="1:5" ht="191.25">
      <c r="A59" t="s">
        <v>54</v>
      </c>
      <c r="E59" s="31" t="s">
        <v>777</v>
      </c>
    </row>
    <row r="60" spans="1:16" ht="12.75">
      <c r="A60" s="21" t="s">
        <v>45</v>
      </c>
      <c r="B60" s="25" t="s">
        <v>116</v>
      </c>
      <c r="C60" s="25" t="s">
        <v>778</v>
      </c>
      <c r="D60" s="21" t="s">
        <v>47</v>
      </c>
      <c r="E60" s="26" t="s">
        <v>779</v>
      </c>
      <c r="F60" s="27" t="s">
        <v>188</v>
      </c>
      <c r="G60" s="28">
        <v>12</v>
      </c>
      <c r="H60" s="29">
        <v>0</v>
      </c>
      <c r="I60" s="29">
        <f>ROUND(ROUND(H60,2)*ROUND(G60,3),2)</f>
        <v>0</v>
      </c>
      <c r="O60">
        <f>(I60*21)/100</f>
        <v>0</v>
      </c>
      <c r="P60" t="s">
        <v>23</v>
      </c>
    </row>
    <row r="61" spans="1:5" ht="12.75">
      <c r="A61" s="30" t="s">
        <v>50</v>
      </c>
      <c r="E61" s="31" t="s">
        <v>745</v>
      </c>
    </row>
    <row r="62" spans="1:5" ht="12.75">
      <c r="A62" s="32" t="s">
        <v>52</v>
      </c>
      <c r="E62" s="33" t="s">
        <v>780</v>
      </c>
    </row>
    <row r="63" spans="1:5" ht="51">
      <c r="A63" t="s">
        <v>54</v>
      </c>
      <c r="E63" s="31" t="s">
        <v>781</v>
      </c>
    </row>
    <row r="64" spans="1:16" ht="12.75">
      <c r="A64" s="21" t="s">
        <v>45</v>
      </c>
      <c r="B64" s="25" t="s">
        <v>120</v>
      </c>
      <c r="C64" s="25" t="s">
        <v>782</v>
      </c>
      <c r="D64" s="21" t="s">
        <v>47</v>
      </c>
      <c r="E64" s="26" t="s">
        <v>783</v>
      </c>
      <c r="F64" s="27" t="s">
        <v>188</v>
      </c>
      <c r="G64" s="28">
        <v>3.696</v>
      </c>
      <c r="H64" s="29">
        <v>0</v>
      </c>
      <c r="I64" s="29">
        <f>ROUND(ROUND(H64,2)*ROUND(G64,3),2)</f>
        <v>0</v>
      </c>
      <c r="O64">
        <f>(I64*21)/100</f>
        <v>0</v>
      </c>
      <c r="P64" t="s">
        <v>23</v>
      </c>
    </row>
    <row r="65" spans="1:5" ht="12.75">
      <c r="A65" s="30" t="s">
        <v>50</v>
      </c>
      <c r="E65" s="31" t="s">
        <v>745</v>
      </c>
    </row>
    <row r="66" spans="1:5" ht="76.5">
      <c r="A66" s="32" t="s">
        <v>52</v>
      </c>
      <c r="E66" s="33" t="s">
        <v>821</v>
      </c>
    </row>
    <row r="67" spans="1:5" ht="102">
      <c r="A67" t="s">
        <v>54</v>
      </c>
      <c r="E67" s="31" t="s">
        <v>785</v>
      </c>
    </row>
    <row r="68" spans="1:18" ht="12.75" customHeight="1">
      <c r="A68" s="5" t="s">
        <v>43</v>
      </c>
      <c r="B68" s="5"/>
      <c r="C68" s="35" t="s">
        <v>74</v>
      </c>
      <c r="D68" s="5"/>
      <c r="E68" s="23" t="s">
        <v>786</v>
      </c>
      <c r="F68" s="5"/>
      <c r="G68" s="5"/>
      <c r="H68" s="5"/>
      <c r="I68" s="36">
        <f>0+Q68</f>
        <v>0</v>
      </c>
      <c r="O68">
        <f>0+R68</f>
        <v>0</v>
      </c>
      <c r="Q68">
        <f>0+I69</f>
        <v>0</v>
      </c>
      <c r="R68">
        <f>0+O69</f>
        <v>0</v>
      </c>
    </row>
    <row r="69" spans="1:16" ht="12.75">
      <c r="A69" s="21" t="s">
        <v>45</v>
      </c>
      <c r="B69" s="25" t="s">
        <v>121</v>
      </c>
      <c r="C69" s="25" t="s">
        <v>787</v>
      </c>
      <c r="D69" s="21" t="s">
        <v>47</v>
      </c>
      <c r="E69" s="26" t="s">
        <v>788</v>
      </c>
      <c r="F69" s="27" t="s">
        <v>127</v>
      </c>
      <c r="G69" s="28">
        <v>86.664</v>
      </c>
      <c r="H69" s="29">
        <v>0</v>
      </c>
      <c r="I69" s="29">
        <f>ROUND(ROUND(H69,2)*ROUND(G69,3),2)</f>
        <v>0</v>
      </c>
      <c r="O69">
        <f>(I69*21)/100</f>
        <v>0</v>
      </c>
      <c r="P69" t="s">
        <v>23</v>
      </c>
    </row>
    <row r="70" spans="1:5" ht="12.75">
      <c r="A70" s="30" t="s">
        <v>50</v>
      </c>
      <c r="E70" s="31" t="s">
        <v>47</v>
      </c>
    </row>
    <row r="71" spans="1:5" ht="89.25">
      <c r="A71" s="32" t="s">
        <v>52</v>
      </c>
      <c r="E71" s="33" t="s">
        <v>822</v>
      </c>
    </row>
    <row r="72" spans="1:5" ht="191.25">
      <c r="A72" t="s">
        <v>54</v>
      </c>
      <c r="E72" s="31" t="s">
        <v>790</v>
      </c>
    </row>
    <row r="73" spans="1:18" ht="12.75" customHeight="1">
      <c r="A73" s="5" t="s">
        <v>43</v>
      </c>
      <c r="B73" s="5"/>
      <c r="C73" s="35" t="s">
        <v>81</v>
      </c>
      <c r="D73" s="5"/>
      <c r="E73" s="23" t="s">
        <v>316</v>
      </c>
      <c r="F73" s="5"/>
      <c r="G73" s="5"/>
      <c r="H73" s="5"/>
      <c r="I73" s="36">
        <f>0+Q73</f>
        <v>0</v>
      </c>
      <c r="O73">
        <f>0+R73</f>
        <v>0</v>
      </c>
      <c r="Q73">
        <f>0+I74</f>
        <v>0</v>
      </c>
      <c r="R73">
        <f>0+O74</f>
        <v>0</v>
      </c>
    </row>
    <row r="74" spans="1:16" ht="12.75">
      <c r="A74" s="21" t="s">
        <v>45</v>
      </c>
      <c r="B74" s="25" t="s">
        <v>386</v>
      </c>
      <c r="C74" s="25" t="s">
        <v>791</v>
      </c>
      <c r="D74" s="21" t="s">
        <v>47</v>
      </c>
      <c r="E74" s="26" t="s">
        <v>792</v>
      </c>
      <c r="F74" s="27" t="s">
        <v>188</v>
      </c>
      <c r="G74" s="28">
        <v>4.333</v>
      </c>
      <c r="H74" s="29">
        <v>0</v>
      </c>
      <c r="I74" s="29">
        <f>ROUND(ROUND(H74,2)*ROUND(G74,3),2)</f>
        <v>0</v>
      </c>
      <c r="O74">
        <f>(I74*21)/100</f>
        <v>0</v>
      </c>
      <c r="P74" t="s">
        <v>23</v>
      </c>
    </row>
    <row r="75" spans="1:5" ht="12.75">
      <c r="A75" s="30" t="s">
        <v>50</v>
      </c>
      <c r="E75" s="31" t="s">
        <v>793</v>
      </c>
    </row>
    <row r="76" spans="1:5" ht="76.5">
      <c r="A76" s="32" t="s">
        <v>52</v>
      </c>
      <c r="E76" s="33" t="s">
        <v>823</v>
      </c>
    </row>
    <row r="77" spans="1:5" ht="369.75">
      <c r="A77" t="s">
        <v>54</v>
      </c>
      <c r="E77" s="31" t="s">
        <v>773</v>
      </c>
    </row>
    <row r="78" spans="1:18" ht="12.75" customHeight="1">
      <c r="A78" s="5" t="s">
        <v>43</v>
      </c>
      <c r="B78" s="5"/>
      <c r="C78" s="35" t="s">
        <v>40</v>
      </c>
      <c r="D78" s="5"/>
      <c r="E78" s="23" t="s">
        <v>238</v>
      </c>
      <c r="F78" s="5"/>
      <c r="G78" s="5"/>
      <c r="H78" s="5"/>
      <c r="I78" s="36">
        <f>0+Q78</f>
        <v>0</v>
      </c>
      <c r="O78">
        <f>0+R78</f>
        <v>0</v>
      </c>
      <c r="Q78">
        <f>0+I79+I83</f>
        <v>0</v>
      </c>
      <c r="R78">
        <f>0+O79+O83</f>
        <v>0</v>
      </c>
    </row>
    <row r="79" spans="1:16" ht="12.75">
      <c r="A79" s="21" t="s">
        <v>45</v>
      </c>
      <c r="B79" s="25" t="s">
        <v>392</v>
      </c>
      <c r="C79" s="25" t="s">
        <v>824</v>
      </c>
      <c r="D79" s="21" t="s">
        <v>47</v>
      </c>
      <c r="E79" s="26" t="s">
        <v>825</v>
      </c>
      <c r="F79" s="27" t="s">
        <v>241</v>
      </c>
      <c r="G79" s="28">
        <v>12</v>
      </c>
      <c r="H79" s="29">
        <v>0</v>
      </c>
      <c r="I79" s="29">
        <f>ROUND(ROUND(H79,2)*ROUND(G79,3),2)</f>
        <v>0</v>
      </c>
      <c r="O79">
        <f>(I79*21)/100</f>
        <v>0</v>
      </c>
      <c r="P79" t="s">
        <v>23</v>
      </c>
    </row>
    <row r="80" spans="1:5" ht="12.75">
      <c r="A80" s="30" t="s">
        <v>50</v>
      </c>
      <c r="E80" s="31" t="s">
        <v>47</v>
      </c>
    </row>
    <row r="81" spans="1:5" ht="25.5">
      <c r="A81" s="32" t="s">
        <v>52</v>
      </c>
      <c r="E81" s="33" t="s">
        <v>826</v>
      </c>
    </row>
    <row r="82" spans="1:5" ht="63.75">
      <c r="A82" t="s">
        <v>54</v>
      </c>
      <c r="E82" s="31" t="s">
        <v>798</v>
      </c>
    </row>
    <row r="83" spans="1:16" ht="12.75">
      <c r="A83" s="21" t="s">
        <v>45</v>
      </c>
      <c r="B83" s="25" t="s">
        <v>397</v>
      </c>
      <c r="C83" s="25" t="s">
        <v>827</v>
      </c>
      <c r="D83" s="21" t="s">
        <v>47</v>
      </c>
      <c r="E83" s="26" t="s">
        <v>828</v>
      </c>
      <c r="F83" s="27" t="s">
        <v>241</v>
      </c>
      <c r="G83" s="28">
        <v>8</v>
      </c>
      <c r="H83" s="29">
        <v>0</v>
      </c>
      <c r="I83" s="29">
        <f>ROUND(ROUND(H83,2)*ROUND(G83,3),2)</f>
        <v>0</v>
      </c>
      <c r="O83">
        <f>(I83*21)/100</f>
        <v>0</v>
      </c>
      <c r="P83" t="s">
        <v>23</v>
      </c>
    </row>
    <row r="84" spans="1:5" ht="12.75">
      <c r="A84" s="30" t="s">
        <v>50</v>
      </c>
      <c r="E84" s="31" t="s">
        <v>47</v>
      </c>
    </row>
    <row r="85" spans="1:5" ht="25.5">
      <c r="A85" s="32" t="s">
        <v>52</v>
      </c>
      <c r="E85" s="33" t="s">
        <v>829</v>
      </c>
    </row>
    <row r="86" spans="1:5" ht="127.5">
      <c r="A86" t="s">
        <v>54</v>
      </c>
      <c r="E86" s="31" t="s">
        <v>808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0+O8+O13+O26+O35+O68+O73+O82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830</v>
      </c>
      <c r="I3" s="34">
        <f>0+I8+I13+I26+I35+I68+I73+I82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830</v>
      </c>
      <c r="D4" s="43"/>
      <c r="E4" s="14" t="s">
        <v>831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4" t="s">
        <v>26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27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21" t="s">
        <v>45</v>
      </c>
      <c r="B9" s="25" t="s">
        <v>29</v>
      </c>
      <c r="C9" s="25" t="s">
        <v>180</v>
      </c>
      <c r="D9" s="21" t="s">
        <v>47</v>
      </c>
      <c r="E9" s="26" t="s">
        <v>181</v>
      </c>
      <c r="F9" s="27" t="s">
        <v>182</v>
      </c>
      <c r="G9" s="28">
        <v>113.94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25.5">
      <c r="A10" s="30" t="s">
        <v>50</v>
      </c>
      <c r="E10" s="31" t="s">
        <v>183</v>
      </c>
    </row>
    <row r="11" spans="1:5" ht="12.75">
      <c r="A11" s="32" t="s">
        <v>52</v>
      </c>
      <c r="E11" s="33" t="s">
        <v>832</v>
      </c>
    </row>
    <row r="12" spans="1:5" ht="25.5">
      <c r="A12" t="s">
        <v>54</v>
      </c>
      <c r="E12" s="31" t="s">
        <v>185</v>
      </c>
    </row>
    <row r="13" spans="1:18" ht="12.75" customHeight="1">
      <c r="A13" s="5" t="s">
        <v>43</v>
      </c>
      <c r="B13" s="5"/>
      <c r="C13" s="35" t="s">
        <v>29</v>
      </c>
      <c r="D13" s="5"/>
      <c r="E13" s="23" t="s">
        <v>124</v>
      </c>
      <c r="F13" s="5"/>
      <c r="G13" s="5"/>
      <c r="H13" s="5"/>
      <c r="I13" s="36">
        <f>0+Q13</f>
        <v>0</v>
      </c>
      <c r="O13">
        <f>0+R13</f>
        <v>0</v>
      </c>
      <c r="Q13">
        <f>0+I14+I18+I22</f>
        <v>0</v>
      </c>
      <c r="R13">
        <f>0+O14+O18+O22</f>
        <v>0</v>
      </c>
    </row>
    <row r="14" spans="1:16" ht="25.5">
      <c r="A14" s="21" t="s">
        <v>45</v>
      </c>
      <c r="B14" s="25" t="s">
        <v>23</v>
      </c>
      <c r="C14" s="25" t="s">
        <v>739</v>
      </c>
      <c r="D14" s="21" t="s">
        <v>47</v>
      </c>
      <c r="E14" s="26" t="s">
        <v>740</v>
      </c>
      <c r="F14" s="27" t="s">
        <v>188</v>
      </c>
      <c r="G14" s="28">
        <v>52.8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12.75">
      <c r="A15" s="30" t="s">
        <v>50</v>
      </c>
      <c r="E15" s="31" t="s">
        <v>47</v>
      </c>
    </row>
    <row r="16" spans="1:5" ht="38.25">
      <c r="A16" s="32" t="s">
        <v>52</v>
      </c>
      <c r="E16" s="33" t="s">
        <v>833</v>
      </c>
    </row>
    <row r="17" spans="1:5" ht="318.75">
      <c r="A17" t="s">
        <v>54</v>
      </c>
      <c r="E17" s="31" t="s">
        <v>742</v>
      </c>
    </row>
    <row r="18" spans="1:16" ht="12.75">
      <c r="A18" s="21" t="s">
        <v>45</v>
      </c>
      <c r="B18" s="25" t="s">
        <v>22</v>
      </c>
      <c r="C18" s="25" t="s">
        <v>743</v>
      </c>
      <c r="D18" s="21" t="s">
        <v>47</v>
      </c>
      <c r="E18" s="26" t="s">
        <v>744</v>
      </c>
      <c r="F18" s="27" t="s">
        <v>188</v>
      </c>
      <c r="G18" s="28">
        <v>52.8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745</v>
      </c>
    </row>
    <row r="20" spans="1:5" ht="12.75">
      <c r="A20" s="32" t="s">
        <v>52</v>
      </c>
      <c r="E20" s="33" t="s">
        <v>834</v>
      </c>
    </row>
    <row r="21" spans="1:5" ht="229.5">
      <c r="A21" t="s">
        <v>54</v>
      </c>
      <c r="E21" s="31" t="s">
        <v>747</v>
      </c>
    </row>
    <row r="22" spans="1:16" ht="12.75">
      <c r="A22" s="21" t="s">
        <v>45</v>
      </c>
      <c r="B22" s="25" t="s">
        <v>33</v>
      </c>
      <c r="C22" s="25" t="s">
        <v>748</v>
      </c>
      <c r="D22" s="21" t="s">
        <v>47</v>
      </c>
      <c r="E22" s="26" t="s">
        <v>749</v>
      </c>
      <c r="F22" s="27" t="s">
        <v>188</v>
      </c>
      <c r="G22" s="28">
        <v>31.68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25.5">
      <c r="A23" s="30" t="s">
        <v>50</v>
      </c>
      <c r="E23" s="31" t="s">
        <v>750</v>
      </c>
    </row>
    <row r="24" spans="1:5" ht="12.75">
      <c r="A24" s="32" t="s">
        <v>52</v>
      </c>
      <c r="E24" s="33" t="s">
        <v>835</v>
      </c>
    </row>
    <row r="25" spans="1:5" ht="293.25">
      <c r="A25" t="s">
        <v>54</v>
      </c>
      <c r="E25" s="31" t="s">
        <v>752</v>
      </c>
    </row>
    <row r="26" spans="1:18" ht="12.75" customHeight="1">
      <c r="A26" s="5" t="s">
        <v>43</v>
      </c>
      <c r="B26" s="5"/>
      <c r="C26" s="35" t="s">
        <v>23</v>
      </c>
      <c r="D26" s="5"/>
      <c r="E26" s="23" t="s">
        <v>195</v>
      </c>
      <c r="F26" s="5"/>
      <c r="G26" s="5"/>
      <c r="H26" s="5"/>
      <c r="I26" s="36">
        <f>0+Q26</f>
        <v>0</v>
      </c>
      <c r="O26">
        <f>0+R26</f>
        <v>0</v>
      </c>
      <c r="Q26">
        <f>0+I27+I31</f>
        <v>0</v>
      </c>
      <c r="R26">
        <f>0+O27+O31</f>
        <v>0</v>
      </c>
    </row>
    <row r="27" spans="1:16" ht="12.75">
      <c r="A27" s="21" t="s">
        <v>45</v>
      </c>
      <c r="B27" s="25" t="s">
        <v>35</v>
      </c>
      <c r="C27" s="25" t="s">
        <v>753</v>
      </c>
      <c r="D27" s="21" t="s">
        <v>47</v>
      </c>
      <c r="E27" s="26" t="s">
        <v>754</v>
      </c>
      <c r="F27" s="27" t="s">
        <v>188</v>
      </c>
      <c r="G27" s="28">
        <v>0.36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25.5">
      <c r="A28" s="30" t="s">
        <v>50</v>
      </c>
      <c r="E28" s="31" t="s">
        <v>755</v>
      </c>
    </row>
    <row r="29" spans="1:5" ht="38.25">
      <c r="A29" s="32" t="s">
        <v>52</v>
      </c>
      <c r="E29" s="33" t="s">
        <v>836</v>
      </c>
    </row>
    <row r="30" spans="1:5" ht="369.75">
      <c r="A30" t="s">
        <v>54</v>
      </c>
      <c r="E30" s="31" t="s">
        <v>757</v>
      </c>
    </row>
    <row r="31" spans="1:16" ht="12.75">
      <c r="A31" s="21" t="s">
        <v>45</v>
      </c>
      <c r="B31" s="25" t="s">
        <v>37</v>
      </c>
      <c r="C31" s="25" t="s">
        <v>196</v>
      </c>
      <c r="D31" s="21" t="s">
        <v>47</v>
      </c>
      <c r="E31" s="26" t="s">
        <v>197</v>
      </c>
      <c r="F31" s="27" t="s">
        <v>127</v>
      </c>
      <c r="G31" s="28">
        <v>8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198</v>
      </c>
    </row>
    <row r="33" spans="1:5" ht="25.5">
      <c r="A33" s="32" t="s">
        <v>52</v>
      </c>
      <c r="E33" s="33" t="s">
        <v>837</v>
      </c>
    </row>
    <row r="34" spans="1:5" ht="102">
      <c r="A34" t="s">
        <v>54</v>
      </c>
      <c r="E34" s="31" t="s">
        <v>200</v>
      </c>
    </row>
    <row r="35" spans="1:18" ht="12.75" customHeight="1">
      <c r="A35" s="5" t="s">
        <v>43</v>
      </c>
      <c r="B35" s="5"/>
      <c r="C35" s="35" t="s">
        <v>33</v>
      </c>
      <c r="D35" s="5"/>
      <c r="E35" s="23" t="s">
        <v>758</v>
      </c>
      <c r="F35" s="5"/>
      <c r="G35" s="5"/>
      <c r="H35" s="5"/>
      <c r="I35" s="36">
        <f>0+Q35</f>
        <v>0</v>
      </c>
      <c r="O35">
        <f>0+R35</f>
        <v>0</v>
      </c>
      <c r="Q35">
        <f>0+I36+I40+I44+I48+I52+I56+I60+I64</f>
        <v>0</v>
      </c>
      <c r="R35">
        <f>0+O36+O40+O44+O48+O52+O56+O60+O64</f>
        <v>0</v>
      </c>
    </row>
    <row r="36" spans="1:16" ht="12.75">
      <c r="A36" s="21" t="s">
        <v>45</v>
      </c>
      <c r="B36" s="25" t="s">
        <v>74</v>
      </c>
      <c r="C36" s="25" t="s">
        <v>759</v>
      </c>
      <c r="D36" s="21" t="s">
        <v>47</v>
      </c>
      <c r="E36" s="26" t="s">
        <v>760</v>
      </c>
      <c r="F36" s="27" t="s">
        <v>188</v>
      </c>
      <c r="G36" s="28">
        <v>0.117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12.75">
      <c r="A37" s="30" t="s">
        <v>50</v>
      </c>
      <c r="E37" s="31" t="s">
        <v>745</v>
      </c>
    </row>
    <row r="38" spans="1:5" ht="38.25">
      <c r="A38" s="32" t="s">
        <v>52</v>
      </c>
      <c r="E38" s="33" t="s">
        <v>838</v>
      </c>
    </row>
    <row r="39" spans="1:5" ht="229.5">
      <c r="A39" t="s">
        <v>54</v>
      </c>
      <c r="E39" s="31" t="s">
        <v>762</v>
      </c>
    </row>
    <row r="40" spans="1:16" ht="12.75">
      <c r="A40" s="21" t="s">
        <v>45</v>
      </c>
      <c r="B40" s="25" t="s">
        <v>81</v>
      </c>
      <c r="C40" s="25" t="s">
        <v>763</v>
      </c>
      <c r="D40" s="21" t="s">
        <v>47</v>
      </c>
      <c r="E40" s="26" t="s">
        <v>764</v>
      </c>
      <c r="F40" s="27" t="s">
        <v>188</v>
      </c>
      <c r="G40" s="28">
        <v>5.06</v>
      </c>
      <c r="H40" s="29">
        <v>0</v>
      </c>
      <c r="I40" s="29">
        <f>ROUND(ROUND(H40,2)*ROUND(G40,3),2)</f>
        <v>0</v>
      </c>
      <c r="O40">
        <f>(I40*21)/100</f>
        <v>0</v>
      </c>
      <c r="P40" t="s">
        <v>23</v>
      </c>
    </row>
    <row r="41" spans="1:5" ht="12.75">
      <c r="A41" s="30" t="s">
        <v>50</v>
      </c>
      <c r="E41" s="31" t="s">
        <v>745</v>
      </c>
    </row>
    <row r="42" spans="1:5" ht="51">
      <c r="A42" s="32" t="s">
        <v>52</v>
      </c>
      <c r="E42" s="33" t="s">
        <v>839</v>
      </c>
    </row>
    <row r="43" spans="1:5" ht="369.75">
      <c r="A43" t="s">
        <v>54</v>
      </c>
      <c r="E43" s="31" t="s">
        <v>766</v>
      </c>
    </row>
    <row r="44" spans="1:16" ht="12.75">
      <c r="A44" s="21" t="s">
        <v>45</v>
      </c>
      <c r="B44" s="25" t="s">
        <v>40</v>
      </c>
      <c r="C44" s="25" t="s">
        <v>767</v>
      </c>
      <c r="D44" s="21" t="s">
        <v>47</v>
      </c>
      <c r="E44" s="26" t="s">
        <v>768</v>
      </c>
      <c r="F44" s="27" t="s">
        <v>188</v>
      </c>
      <c r="G44" s="28">
        <v>1.848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23</v>
      </c>
    </row>
    <row r="45" spans="1:5" ht="25.5">
      <c r="A45" s="30" t="s">
        <v>50</v>
      </c>
      <c r="E45" s="31" t="s">
        <v>755</v>
      </c>
    </row>
    <row r="46" spans="1:5" ht="89.25">
      <c r="A46" s="32" t="s">
        <v>52</v>
      </c>
      <c r="E46" s="33" t="s">
        <v>818</v>
      </c>
    </row>
    <row r="47" spans="1:5" ht="369.75">
      <c r="A47" t="s">
        <v>54</v>
      </c>
      <c r="E47" s="31" t="s">
        <v>766</v>
      </c>
    </row>
    <row r="48" spans="1:16" ht="12.75">
      <c r="A48" s="21" t="s">
        <v>45</v>
      </c>
      <c r="B48" s="25" t="s">
        <v>42</v>
      </c>
      <c r="C48" s="25" t="s">
        <v>770</v>
      </c>
      <c r="D48" s="21" t="s">
        <v>47</v>
      </c>
      <c r="E48" s="26" t="s">
        <v>771</v>
      </c>
      <c r="F48" s="27" t="s">
        <v>188</v>
      </c>
      <c r="G48" s="28">
        <v>3.08</v>
      </c>
      <c r="H48" s="29">
        <v>0</v>
      </c>
      <c r="I48" s="29">
        <f>ROUND(ROUND(H48,2)*ROUND(G48,3),2)</f>
        <v>0</v>
      </c>
      <c r="O48">
        <f>(I48*21)/100</f>
        <v>0</v>
      </c>
      <c r="P48" t="s">
        <v>23</v>
      </c>
    </row>
    <row r="49" spans="1:5" ht="12.75">
      <c r="A49" s="30" t="s">
        <v>50</v>
      </c>
      <c r="E49" s="31" t="s">
        <v>745</v>
      </c>
    </row>
    <row r="50" spans="1:5" ht="51">
      <c r="A50" s="32" t="s">
        <v>52</v>
      </c>
      <c r="E50" s="33" t="s">
        <v>840</v>
      </c>
    </row>
    <row r="51" spans="1:5" ht="369.75">
      <c r="A51" t="s">
        <v>54</v>
      </c>
      <c r="E51" s="31" t="s">
        <v>773</v>
      </c>
    </row>
    <row r="52" spans="1:16" ht="12.75">
      <c r="A52" s="21" t="s">
        <v>45</v>
      </c>
      <c r="B52" s="25" t="s">
        <v>106</v>
      </c>
      <c r="C52" s="25" t="s">
        <v>774</v>
      </c>
      <c r="D52" s="21" t="s">
        <v>47</v>
      </c>
      <c r="E52" s="26" t="s">
        <v>775</v>
      </c>
      <c r="F52" s="27" t="s">
        <v>182</v>
      </c>
      <c r="G52" s="28">
        <v>0.095</v>
      </c>
      <c r="H52" s="29">
        <v>0</v>
      </c>
      <c r="I52" s="29">
        <f>ROUND(ROUND(H52,2)*ROUND(G52,3),2)</f>
        <v>0</v>
      </c>
      <c r="O52">
        <f>(I52*21)/100</f>
        <v>0</v>
      </c>
      <c r="P52" t="s">
        <v>23</v>
      </c>
    </row>
    <row r="53" spans="1:5" ht="12.75">
      <c r="A53" s="30" t="s">
        <v>50</v>
      </c>
      <c r="E53" s="31" t="s">
        <v>47</v>
      </c>
    </row>
    <row r="54" spans="1:5" ht="89.25">
      <c r="A54" s="32" t="s">
        <v>52</v>
      </c>
      <c r="E54" s="33" t="s">
        <v>841</v>
      </c>
    </row>
    <row r="55" spans="1:5" ht="191.25">
      <c r="A55" t="s">
        <v>54</v>
      </c>
      <c r="E55" s="31" t="s">
        <v>777</v>
      </c>
    </row>
    <row r="56" spans="1:16" ht="12.75">
      <c r="A56" s="21" t="s">
        <v>45</v>
      </c>
      <c r="B56" s="25" t="s">
        <v>113</v>
      </c>
      <c r="C56" s="25" t="s">
        <v>842</v>
      </c>
      <c r="D56" s="21" t="s">
        <v>47</v>
      </c>
      <c r="E56" s="26" t="s">
        <v>843</v>
      </c>
      <c r="F56" s="27" t="s">
        <v>188</v>
      </c>
      <c r="G56" s="28">
        <v>0.68</v>
      </c>
      <c r="H56" s="29">
        <v>0</v>
      </c>
      <c r="I56" s="29">
        <f>ROUND(ROUND(H56,2)*ROUND(G56,3),2)</f>
        <v>0</v>
      </c>
      <c r="O56">
        <f>(I56*21)/100</f>
        <v>0</v>
      </c>
      <c r="P56" t="s">
        <v>23</v>
      </c>
    </row>
    <row r="57" spans="1:5" ht="12.75">
      <c r="A57" s="30" t="s">
        <v>50</v>
      </c>
      <c r="E57" s="31" t="s">
        <v>844</v>
      </c>
    </row>
    <row r="58" spans="1:5" ht="12.75">
      <c r="A58" s="32" t="s">
        <v>52</v>
      </c>
      <c r="E58" s="33" t="s">
        <v>845</v>
      </c>
    </row>
    <row r="59" spans="1:5" ht="38.25">
      <c r="A59" t="s">
        <v>54</v>
      </c>
      <c r="E59" s="31" t="s">
        <v>846</v>
      </c>
    </row>
    <row r="60" spans="1:16" ht="12.75">
      <c r="A60" s="21" t="s">
        <v>45</v>
      </c>
      <c r="B60" s="25" t="s">
        <v>116</v>
      </c>
      <c r="C60" s="25" t="s">
        <v>778</v>
      </c>
      <c r="D60" s="21" t="s">
        <v>47</v>
      </c>
      <c r="E60" s="26" t="s">
        <v>779</v>
      </c>
      <c r="F60" s="27" t="s">
        <v>188</v>
      </c>
      <c r="G60" s="28">
        <v>24</v>
      </c>
      <c r="H60" s="29">
        <v>0</v>
      </c>
      <c r="I60" s="29">
        <f>ROUND(ROUND(H60,2)*ROUND(G60,3),2)</f>
        <v>0</v>
      </c>
      <c r="O60">
        <f>(I60*21)/100</f>
        <v>0</v>
      </c>
      <c r="P60" t="s">
        <v>23</v>
      </c>
    </row>
    <row r="61" spans="1:5" ht="12.75">
      <c r="A61" s="30" t="s">
        <v>50</v>
      </c>
      <c r="E61" s="31" t="s">
        <v>745</v>
      </c>
    </row>
    <row r="62" spans="1:5" ht="12.75">
      <c r="A62" s="32" t="s">
        <v>52</v>
      </c>
      <c r="E62" s="33" t="s">
        <v>847</v>
      </c>
    </row>
    <row r="63" spans="1:5" ht="51">
      <c r="A63" t="s">
        <v>54</v>
      </c>
      <c r="E63" s="31" t="s">
        <v>781</v>
      </c>
    </row>
    <row r="64" spans="1:16" ht="12.75">
      <c r="A64" s="21" t="s">
        <v>45</v>
      </c>
      <c r="B64" s="25" t="s">
        <v>120</v>
      </c>
      <c r="C64" s="25" t="s">
        <v>782</v>
      </c>
      <c r="D64" s="21" t="s">
        <v>47</v>
      </c>
      <c r="E64" s="26" t="s">
        <v>783</v>
      </c>
      <c r="F64" s="27" t="s">
        <v>188</v>
      </c>
      <c r="G64" s="28">
        <v>3.696</v>
      </c>
      <c r="H64" s="29">
        <v>0</v>
      </c>
      <c r="I64" s="29">
        <f>ROUND(ROUND(H64,2)*ROUND(G64,3),2)</f>
        <v>0</v>
      </c>
      <c r="O64">
        <f>(I64*21)/100</f>
        <v>0</v>
      </c>
      <c r="P64" t="s">
        <v>23</v>
      </c>
    </row>
    <row r="65" spans="1:5" ht="12.75">
      <c r="A65" s="30" t="s">
        <v>50</v>
      </c>
      <c r="E65" s="31" t="s">
        <v>745</v>
      </c>
    </row>
    <row r="66" spans="1:5" ht="76.5">
      <c r="A66" s="32" t="s">
        <v>52</v>
      </c>
      <c r="E66" s="33" t="s">
        <v>821</v>
      </c>
    </row>
    <row r="67" spans="1:5" ht="102">
      <c r="A67" t="s">
        <v>54</v>
      </c>
      <c r="E67" s="31" t="s">
        <v>785</v>
      </c>
    </row>
    <row r="68" spans="1:18" ht="12.75" customHeight="1">
      <c r="A68" s="5" t="s">
        <v>43</v>
      </c>
      <c r="B68" s="5"/>
      <c r="C68" s="35" t="s">
        <v>74</v>
      </c>
      <c r="D68" s="5"/>
      <c r="E68" s="23" t="s">
        <v>786</v>
      </c>
      <c r="F68" s="5"/>
      <c r="G68" s="5"/>
      <c r="H68" s="5"/>
      <c r="I68" s="36">
        <f>0+Q68</f>
        <v>0</v>
      </c>
      <c r="O68">
        <f>0+R68</f>
        <v>0</v>
      </c>
      <c r="Q68">
        <f>0+I69</f>
        <v>0</v>
      </c>
      <c r="R68">
        <f>0+O69</f>
        <v>0</v>
      </c>
    </row>
    <row r="69" spans="1:16" ht="12.75">
      <c r="A69" s="21" t="s">
        <v>45</v>
      </c>
      <c r="B69" s="25" t="s">
        <v>121</v>
      </c>
      <c r="C69" s="25" t="s">
        <v>787</v>
      </c>
      <c r="D69" s="21" t="s">
        <v>47</v>
      </c>
      <c r="E69" s="26" t="s">
        <v>788</v>
      </c>
      <c r="F69" s="27" t="s">
        <v>127</v>
      </c>
      <c r="G69" s="28">
        <v>124.344</v>
      </c>
      <c r="H69" s="29">
        <v>0</v>
      </c>
      <c r="I69" s="29">
        <f>ROUND(ROUND(H69,2)*ROUND(G69,3),2)</f>
        <v>0</v>
      </c>
      <c r="O69">
        <f>(I69*21)/100</f>
        <v>0</v>
      </c>
      <c r="P69" t="s">
        <v>23</v>
      </c>
    </row>
    <row r="70" spans="1:5" ht="12.75">
      <c r="A70" s="30" t="s">
        <v>50</v>
      </c>
      <c r="E70" s="31" t="s">
        <v>47</v>
      </c>
    </row>
    <row r="71" spans="1:5" ht="51">
      <c r="A71" s="32" t="s">
        <v>52</v>
      </c>
      <c r="E71" s="33" t="s">
        <v>848</v>
      </c>
    </row>
    <row r="72" spans="1:5" ht="191.25">
      <c r="A72" t="s">
        <v>54</v>
      </c>
      <c r="E72" s="31" t="s">
        <v>790</v>
      </c>
    </row>
    <row r="73" spans="1:18" ht="12.75" customHeight="1">
      <c r="A73" s="5" t="s">
        <v>43</v>
      </c>
      <c r="B73" s="5"/>
      <c r="C73" s="35" t="s">
        <v>81</v>
      </c>
      <c r="D73" s="5"/>
      <c r="E73" s="23" t="s">
        <v>316</v>
      </c>
      <c r="F73" s="5"/>
      <c r="G73" s="5"/>
      <c r="H73" s="5"/>
      <c r="I73" s="36">
        <f>0+Q73</f>
        <v>0</v>
      </c>
      <c r="O73">
        <f>0+R73</f>
        <v>0</v>
      </c>
      <c r="Q73">
        <f>0+I74+I78</f>
        <v>0</v>
      </c>
      <c r="R73">
        <f>0+O74+O78</f>
        <v>0</v>
      </c>
    </row>
    <row r="74" spans="1:16" ht="12.75">
      <c r="A74" s="21" t="s">
        <v>45</v>
      </c>
      <c r="B74" s="25" t="s">
        <v>386</v>
      </c>
      <c r="C74" s="25" t="s">
        <v>849</v>
      </c>
      <c r="D74" s="21" t="s">
        <v>47</v>
      </c>
      <c r="E74" s="26" t="s">
        <v>850</v>
      </c>
      <c r="F74" s="27" t="s">
        <v>241</v>
      </c>
      <c r="G74" s="28">
        <v>3</v>
      </c>
      <c r="H74" s="29">
        <v>0</v>
      </c>
      <c r="I74" s="29">
        <f>ROUND(ROUND(H74,2)*ROUND(G74,3),2)</f>
        <v>0</v>
      </c>
      <c r="O74">
        <f>(I74*21)/100</f>
        <v>0</v>
      </c>
      <c r="P74" t="s">
        <v>23</v>
      </c>
    </row>
    <row r="75" spans="1:5" ht="25.5">
      <c r="A75" s="30" t="s">
        <v>50</v>
      </c>
      <c r="E75" s="31" t="s">
        <v>851</v>
      </c>
    </row>
    <row r="76" spans="1:5" ht="12.75">
      <c r="A76" s="32" t="s">
        <v>52</v>
      </c>
      <c r="E76" s="33" t="s">
        <v>852</v>
      </c>
    </row>
    <row r="77" spans="1:5" ht="255">
      <c r="A77" t="s">
        <v>54</v>
      </c>
      <c r="E77" s="31" t="s">
        <v>853</v>
      </c>
    </row>
    <row r="78" spans="1:16" ht="12.75">
      <c r="A78" s="21" t="s">
        <v>45</v>
      </c>
      <c r="B78" s="25" t="s">
        <v>392</v>
      </c>
      <c r="C78" s="25" t="s">
        <v>791</v>
      </c>
      <c r="D78" s="21" t="s">
        <v>47</v>
      </c>
      <c r="E78" s="26" t="s">
        <v>792</v>
      </c>
      <c r="F78" s="27" t="s">
        <v>188</v>
      </c>
      <c r="G78" s="28">
        <v>6.217</v>
      </c>
      <c r="H78" s="29">
        <v>0</v>
      </c>
      <c r="I78" s="29">
        <f>ROUND(ROUND(H78,2)*ROUND(G78,3),2)</f>
        <v>0</v>
      </c>
      <c r="O78">
        <f>(I78*21)/100</f>
        <v>0</v>
      </c>
      <c r="P78" t="s">
        <v>23</v>
      </c>
    </row>
    <row r="79" spans="1:5" ht="12.75">
      <c r="A79" s="30" t="s">
        <v>50</v>
      </c>
      <c r="E79" s="31" t="s">
        <v>793</v>
      </c>
    </row>
    <row r="80" spans="1:5" ht="38.25">
      <c r="A80" s="32" t="s">
        <v>52</v>
      </c>
      <c r="E80" s="33" t="s">
        <v>854</v>
      </c>
    </row>
    <row r="81" spans="1:5" ht="369.75">
      <c r="A81" t="s">
        <v>54</v>
      </c>
      <c r="E81" s="31" t="s">
        <v>773</v>
      </c>
    </row>
    <row r="82" spans="1:18" ht="12.75" customHeight="1">
      <c r="A82" s="5" t="s">
        <v>43</v>
      </c>
      <c r="B82" s="5"/>
      <c r="C82" s="35" t="s">
        <v>40</v>
      </c>
      <c r="D82" s="5"/>
      <c r="E82" s="23" t="s">
        <v>238</v>
      </c>
      <c r="F82" s="5"/>
      <c r="G82" s="5"/>
      <c r="H82" s="5"/>
      <c r="I82" s="36">
        <f>0+Q82</f>
        <v>0</v>
      </c>
      <c r="O82">
        <f>0+R82</f>
        <v>0</v>
      </c>
      <c r="Q82">
        <f>0+I83+I87+I91+I95+I99</f>
        <v>0</v>
      </c>
      <c r="R82">
        <f>0+O83+O87+O91+O95+O99</f>
        <v>0</v>
      </c>
    </row>
    <row r="83" spans="1:16" ht="12.75">
      <c r="A83" s="21" t="s">
        <v>45</v>
      </c>
      <c r="B83" s="25" t="s">
        <v>397</v>
      </c>
      <c r="C83" s="25" t="s">
        <v>855</v>
      </c>
      <c r="D83" s="21" t="s">
        <v>47</v>
      </c>
      <c r="E83" s="26" t="s">
        <v>856</v>
      </c>
      <c r="F83" s="27" t="s">
        <v>241</v>
      </c>
      <c r="G83" s="28">
        <v>3</v>
      </c>
      <c r="H83" s="29">
        <v>0</v>
      </c>
      <c r="I83" s="29">
        <f>ROUND(ROUND(H83,2)*ROUND(G83,3),2)</f>
        <v>0</v>
      </c>
      <c r="O83">
        <f>(I83*21)/100</f>
        <v>0</v>
      </c>
      <c r="P83" t="s">
        <v>23</v>
      </c>
    </row>
    <row r="84" spans="1:5" ht="12.75">
      <c r="A84" s="30" t="s">
        <v>50</v>
      </c>
      <c r="E84" s="31" t="s">
        <v>47</v>
      </c>
    </row>
    <row r="85" spans="1:5" ht="12.75">
      <c r="A85" s="32" t="s">
        <v>52</v>
      </c>
      <c r="E85" s="33" t="s">
        <v>852</v>
      </c>
    </row>
    <row r="86" spans="1:5" ht="63.75">
      <c r="A86" t="s">
        <v>54</v>
      </c>
      <c r="E86" s="31" t="s">
        <v>857</v>
      </c>
    </row>
    <row r="87" spans="1:16" ht="12.75">
      <c r="A87" s="21" t="s">
        <v>45</v>
      </c>
      <c r="B87" s="25" t="s">
        <v>399</v>
      </c>
      <c r="C87" s="25" t="s">
        <v>858</v>
      </c>
      <c r="D87" s="21" t="s">
        <v>47</v>
      </c>
      <c r="E87" s="26" t="s">
        <v>859</v>
      </c>
      <c r="F87" s="27" t="s">
        <v>188</v>
      </c>
      <c r="G87" s="28">
        <v>6.545</v>
      </c>
      <c r="H87" s="29">
        <v>0</v>
      </c>
      <c r="I87" s="29">
        <f>ROUND(ROUND(H87,2)*ROUND(G87,3),2)</f>
        <v>0</v>
      </c>
      <c r="O87">
        <f>(I87*21)/100</f>
        <v>0</v>
      </c>
      <c r="P87" t="s">
        <v>23</v>
      </c>
    </row>
    <row r="88" spans="1:5" ht="12.75">
      <c r="A88" s="30" t="s">
        <v>50</v>
      </c>
      <c r="E88" s="31" t="s">
        <v>47</v>
      </c>
    </row>
    <row r="89" spans="1:5" ht="51">
      <c r="A89" s="32" t="s">
        <v>52</v>
      </c>
      <c r="E89" s="33" t="s">
        <v>860</v>
      </c>
    </row>
    <row r="90" spans="1:5" ht="408">
      <c r="A90" t="s">
        <v>54</v>
      </c>
      <c r="E90" s="31" t="s">
        <v>861</v>
      </c>
    </row>
    <row r="91" spans="1:16" ht="12.75">
      <c r="A91" s="21" t="s">
        <v>45</v>
      </c>
      <c r="B91" s="25" t="s">
        <v>401</v>
      </c>
      <c r="C91" s="25" t="s">
        <v>862</v>
      </c>
      <c r="D91" s="21" t="s">
        <v>863</v>
      </c>
      <c r="E91" s="26" t="s">
        <v>864</v>
      </c>
      <c r="F91" s="27" t="s">
        <v>110</v>
      </c>
      <c r="G91" s="28">
        <v>1</v>
      </c>
      <c r="H91" s="29">
        <v>0</v>
      </c>
      <c r="I91" s="29">
        <f>ROUND(ROUND(H91,2)*ROUND(G91,3),2)</f>
        <v>0</v>
      </c>
      <c r="O91">
        <f>(I91*21)/100</f>
        <v>0</v>
      </c>
      <c r="P91" t="s">
        <v>23</v>
      </c>
    </row>
    <row r="92" spans="1:5" ht="12.75">
      <c r="A92" s="30" t="s">
        <v>50</v>
      </c>
      <c r="E92" s="31" t="s">
        <v>865</v>
      </c>
    </row>
    <row r="93" spans="1:5" ht="12.75">
      <c r="A93" s="32" t="s">
        <v>52</v>
      </c>
      <c r="E93" s="33" t="s">
        <v>866</v>
      </c>
    </row>
    <row r="94" spans="1:5" ht="25.5">
      <c r="A94" t="s">
        <v>54</v>
      </c>
      <c r="E94" s="31" t="s">
        <v>867</v>
      </c>
    </row>
    <row r="95" spans="1:16" ht="12.75">
      <c r="A95" s="21" t="s">
        <v>45</v>
      </c>
      <c r="B95" s="25" t="s">
        <v>403</v>
      </c>
      <c r="C95" s="25" t="s">
        <v>824</v>
      </c>
      <c r="D95" s="21" t="s">
        <v>47</v>
      </c>
      <c r="E95" s="26" t="s">
        <v>825</v>
      </c>
      <c r="F95" s="27" t="s">
        <v>241</v>
      </c>
      <c r="G95" s="28">
        <v>22</v>
      </c>
      <c r="H95" s="29">
        <v>0</v>
      </c>
      <c r="I95" s="29">
        <f>ROUND(ROUND(H95,2)*ROUND(G95,3),2)</f>
        <v>0</v>
      </c>
      <c r="O95">
        <f>(I95*21)/100</f>
        <v>0</v>
      </c>
      <c r="P95" t="s">
        <v>23</v>
      </c>
    </row>
    <row r="96" spans="1:5" ht="12.75">
      <c r="A96" s="30" t="s">
        <v>50</v>
      </c>
      <c r="E96" s="31" t="s">
        <v>47</v>
      </c>
    </row>
    <row r="97" spans="1:5" ht="25.5">
      <c r="A97" s="32" t="s">
        <v>52</v>
      </c>
      <c r="E97" s="33" t="s">
        <v>868</v>
      </c>
    </row>
    <row r="98" spans="1:5" ht="63.75">
      <c r="A98" t="s">
        <v>54</v>
      </c>
      <c r="E98" s="31" t="s">
        <v>798</v>
      </c>
    </row>
    <row r="99" spans="1:16" ht="12.75">
      <c r="A99" s="21" t="s">
        <v>45</v>
      </c>
      <c r="B99" s="25" t="s">
        <v>407</v>
      </c>
      <c r="C99" s="25" t="s">
        <v>827</v>
      </c>
      <c r="D99" s="21" t="s">
        <v>869</v>
      </c>
      <c r="E99" s="26" t="s">
        <v>870</v>
      </c>
      <c r="F99" s="27" t="s">
        <v>110</v>
      </c>
      <c r="G99" s="28">
        <v>1</v>
      </c>
      <c r="H99" s="29">
        <v>0</v>
      </c>
      <c r="I99" s="29">
        <f>ROUND(ROUND(H99,2)*ROUND(G99,3),2)</f>
        <v>0</v>
      </c>
      <c r="O99">
        <f>(I99*21)/100</f>
        <v>0</v>
      </c>
      <c r="P99" t="s">
        <v>23</v>
      </c>
    </row>
    <row r="100" spans="1:5" ht="12.75">
      <c r="A100" s="30" t="s">
        <v>50</v>
      </c>
      <c r="E100" s="31" t="s">
        <v>871</v>
      </c>
    </row>
    <row r="101" spans="1:5" ht="12.75">
      <c r="A101" s="32" t="s">
        <v>52</v>
      </c>
      <c r="E101" s="33" t="s">
        <v>872</v>
      </c>
    </row>
    <row r="102" spans="1:5" ht="12.75">
      <c r="A102" t="s">
        <v>54</v>
      </c>
      <c r="E102" s="31" t="s">
        <v>47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0+O9+O18+O35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875</v>
      </c>
      <c r="I3" s="34">
        <f>0+I9+I18+I35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873</v>
      </c>
      <c r="D4" s="38"/>
      <c r="E4" s="11" t="s">
        <v>874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875</v>
      </c>
      <c r="D5" s="43"/>
      <c r="E5" s="14" t="s">
        <v>212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</f>
        <v>0</v>
      </c>
      <c r="R9">
        <f>0+O10+O14</f>
        <v>0</v>
      </c>
    </row>
    <row r="10" spans="1:16" ht="12.75">
      <c r="A10" s="21" t="s">
        <v>45</v>
      </c>
      <c r="B10" s="25" t="s">
        <v>29</v>
      </c>
      <c r="C10" s="25" t="s">
        <v>213</v>
      </c>
      <c r="D10" s="21" t="s">
        <v>214</v>
      </c>
      <c r="E10" s="26" t="s">
        <v>215</v>
      </c>
      <c r="F10" s="27" t="s">
        <v>182</v>
      </c>
      <c r="G10" s="28">
        <v>11.96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216</v>
      </c>
    </row>
    <row r="12" spans="1:5" ht="12.75">
      <c r="A12" s="32" t="s">
        <v>52</v>
      </c>
      <c r="E12" s="33" t="s">
        <v>876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218</v>
      </c>
      <c r="D14" s="21" t="s">
        <v>23</v>
      </c>
      <c r="E14" s="26" t="s">
        <v>219</v>
      </c>
      <c r="F14" s="27" t="s">
        <v>182</v>
      </c>
      <c r="G14" s="28">
        <v>36.432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220</v>
      </c>
    </row>
    <row r="16" spans="1:5" ht="51">
      <c r="A16" s="32" t="s">
        <v>52</v>
      </c>
      <c r="E16" s="33" t="s">
        <v>877</v>
      </c>
    </row>
    <row r="17" spans="1:5" ht="25.5">
      <c r="A17" t="s">
        <v>54</v>
      </c>
      <c r="E17" s="31" t="s">
        <v>185</v>
      </c>
    </row>
    <row r="18" spans="1:18" ht="12.75" customHeight="1">
      <c r="A18" s="5" t="s">
        <v>43</v>
      </c>
      <c r="B18" s="5"/>
      <c r="C18" s="35" t="s">
        <v>29</v>
      </c>
      <c r="D18" s="5"/>
      <c r="E18" s="23" t="s">
        <v>124</v>
      </c>
      <c r="F18" s="5"/>
      <c r="G18" s="5"/>
      <c r="H18" s="5"/>
      <c r="I18" s="36">
        <f>0+Q18</f>
        <v>0</v>
      </c>
      <c r="O18">
        <f>0+R18</f>
        <v>0</v>
      </c>
      <c r="Q18">
        <f>0+I19+I23+I27+I31</f>
        <v>0</v>
      </c>
      <c r="R18">
        <f>0+O19+O23+O27+O31</f>
        <v>0</v>
      </c>
    </row>
    <row r="19" spans="1:16" ht="25.5">
      <c r="A19" s="21" t="s">
        <v>45</v>
      </c>
      <c r="B19" s="25" t="s">
        <v>22</v>
      </c>
      <c r="C19" s="25" t="s">
        <v>222</v>
      </c>
      <c r="D19" s="21" t="s">
        <v>214</v>
      </c>
      <c r="E19" s="26" t="s">
        <v>223</v>
      </c>
      <c r="F19" s="27" t="s">
        <v>188</v>
      </c>
      <c r="G19" s="28">
        <v>5.98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224</v>
      </c>
    </row>
    <row r="21" spans="1:5" ht="51">
      <c r="A21" s="32" t="s">
        <v>52</v>
      </c>
      <c r="E21" s="33" t="s">
        <v>878</v>
      </c>
    </row>
    <row r="22" spans="1:5" ht="63.75">
      <c r="A22" t="s">
        <v>54</v>
      </c>
      <c r="E22" s="31" t="s">
        <v>226</v>
      </c>
    </row>
    <row r="23" spans="1:16" ht="25.5">
      <c r="A23" s="21" t="s">
        <v>45</v>
      </c>
      <c r="B23" s="25" t="s">
        <v>33</v>
      </c>
      <c r="C23" s="25" t="s">
        <v>227</v>
      </c>
      <c r="D23" s="21" t="s">
        <v>214</v>
      </c>
      <c r="E23" s="26" t="s">
        <v>228</v>
      </c>
      <c r="F23" s="27" t="s">
        <v>188</v>
      </c>
      <c r="G23" s="28">
        <v>10.58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25.5">
      <c r="A25" s="32" t="s">
        <v>52</v>
      </c>
      <c r="E25" s="33" t="s">
        <v>879</v>
      </c>
    </row>
    <row r="26" spans="1:5" ht="63.75">
      <c r="A26" t="s">
        <v>54</v>
      </c>
      <c r="E26" s="31" t="s">
        <v>226</v>
      </c>
    </row>
    <row r="27" spans="1:16" ht="25.5">
      <c r="A27" s="21" t="s">
        <v>45</v>
      </c>
      <c r="B27" s="25" t="s">
        <v>35</v>
      </c>
      <c r="C27" s="25" t="s">
        <v>230</v>
      </c>
      <c r="D27" s="21" t="s">
        <v>47</v>
      </c>
      <c r="E27" s="26" t="s">
        <v>231</v>
      </c>
      <c r="F27" s="27" t="s">
        <v>188</v>
      </c>
      <c r="G27" s="28">
        <v>4.6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232</v>
      </c>
    </row>
    <row r="29" spans="1:5" ht="38.25">
      <c r="A29" s="32" t="s">
        <v>52</v>
      </c>
      <c r="E29" s="33" t="s">
        <v>880</v>
      </c>
    </row>
    <row r="30" spans="1:5" ht="63.75">
      <c r="A30" t="s">
        <v>54</v>
      </c>
      <c r="E30" s="31" t="s">
        <v>226</v>
      </c>
    </row>
    <row r="31" spans="1:16" ht="12.75">
      <c r="A31" s="21" t="s">
        <v>45</v>
      </c>
      <c r="B31" s="25" t="s">
        <v>37</v>
      </c>
      <c r="C31" s="25" t="s">
        <v>234</v>
      </c>
      <c r="D31" s="21" t="s">
        <v>47</v>
      </c>
      <c r="E31" s="26" t="s">
        <v>235</v>
      </c>
      <c r="F31" s="27" t="s">
        <v>188</v>
      </c>
      <c r="G31" s="28">
        <v>21.16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47</v>
      </c>
    </row>
    <row r="33" spans="1:5" ht="76.5">
      <c r="A33" s="32" t="s">
        <v>52</v>
      </c>
      <c r="E33" s="33" t="s">
        <v>881</v>
      </c>
    </row>
    <row r="34" spans="1:5" ht="191.25">
      <c r="A34" t="s">
        <v>54</v>
      </c>
      <c r="E34" s="31" t="s">
        <v>237</v>
      </c>
    </row>
    <row r="35" spans="1:18" ht="12.75" customHeight="1">
      <c r="A35" s="5" t="s">
        <v>43</v>
      </c>
      <c r="B35" s="5"/>
      <c r="C35" s="35" t="s">
        <v>40</v>
      </c>
      <c r="D35" s="5"/>
      <c r="E35" s="23" t="s">
        <v>238</v>
      </c>
      <c r="F35" s="5"/>
      <c r="G35" s="5"/>
      <c r="H35" s="5"/>
      <c r="I35" s="36">
        <f>0+Q35</f>
        <v>0</v>
      </c>
      <c r="O35">
        <f>0+R35</f>
        <v>0</v>
      </c>
      <c r="Q35">
        <f>0+I36</f>
        <v>0</v>
      </c>
      <c r="R35">
        <f>0+O36</f>
        <v>0</v>
      </c>
    </row>
    <row r="36" spans="1:16" ht="12.75">
      <c r="A36" s="21" t="s">
        <v>45</v>
      </c>
      <c r="B36" s="25" t="s">
        <v>74</v>
      </c>
      <c r="C36" s="25" t="s">
        <v>239</v>
      </c>
      <c r="D36" s="21" t="s">
        <v>47</v>
      </c>
      <c r="E36" s="26" t="s">
        <v>240</v>
      </c>
      <c r="F36" s="27" t="s">
        <v>241</v>
      </c>
      <c r="G36" s="28">
        <v>23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12.75">
      <c r="A37" s="30" t="s">
        <v>50</v>
      </c>
      <c r="E37" s="31" t="s">
        <v>47</v>
      </c>
    </row>
    <row r="38" spans="1:5" ht="25.5">
      <c r="A38" s="32" t="s">
        <v>52</v>
      </c>
      <c r="E38" s="33" t="s">
        <v>882</v>
      </c>
    </row>
    <row r="39" spans="1:5" ht="25.5">
      <c r="A39" t="s">
        <v>54</v>
      </c>
      <c r="E39" s="31" t="s">
        <v>243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883</v>
      </c>
      <c r="I3" s="34">
        <f>0+I10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873</v>
      </c>
      <c r="D4" s="38"/>
      <c r="E4" s="11" t="s">
        <v>874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1" t="s">
        <v>883</v>
      </c>
      <c r="D5" s="38"/>
      <c r="E5" s="11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2" t="s">
        <v>883</v>
      </c>
      <c r="D6" s="43"/>
      <c r="E6" s="14" t="s">
        <v>277</v>
      </c>
      <c r="F6" s="5"/>
      <c r="G6" s="5"/>
      <c r="H6" s="5"/>
      <c r="I6" s="5"/>
    </row>
    <row r="7" spans="1:9" ht="12.75" customHeight="1">
      <c r="A7" s="44" t="s">
        <v>26</v>
      </c>
      <c r="B7" s="44" t="s">
        <v>28</v>
      </c>
      <c r="C7" s="44" t="s">
        <v>30</v>
      </c>
      <c r="D7" s="44" t="s">
        <v>31</v>
      </c>
      <c r="E7" s="44" t="s">
        <v>32</v>
      </c>
      <c r="F7" s="44" t="s">
        <v>34</v>
      </c>
      <c r="G7" s="44" t="s">
        <v>36</v>
      </c>
      <c r="H7" s="44" t="s">
        <v>38</v>
      </c>
      <c r="I7" s="44"/>
    </row>
    <row r="8" spans="1:9" ht="12.75" customHeight="1">
      <c r="A8" s="44"/>
      <c r="B8" s="44"/>
      <c r="C8" s="44"/>
      <c r="D8" s="44"/>
      <c r="E8" s="44"/>
      <c r="F8" s="44"/>
      <c r="G8" s="44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35</v>
      </c>
      <c r="D10" s="15"/>
      <c r="E10" s="23" t="s">
        <v>254</v>
      </c>
      <c r="F10" s="15"/>
      <c r="G10" s="15"/>
      <c r="H10" s="15"/>
      <c r="I10" s="24">
        <f>0+Q10</f>
        <v>0</v>
      </c>
      <c r="O10">
        <f>0+R10</f>
        <v>0</v>
      </c>
      <c r="Q10">
        <f>0+I11+I15+I19+I23+I27+I31+I35+I39+I43</f>
        <v>0</v>
      </c>
      <c r="R10">
        <f>0+O11+O15+O19+O23+O27+O31+O35+O39+O43</f>
        <v>0</v>
      </c>
    </row>
    <row r="11" spans="1:16" ht="12.75">
      <c r="A11" s="21" t="s">
        <v>45</v>
      </c>
      <c r="B11" s="25" t="s">
        <v>29</v>
      </c>
      <c r="C11" s="25" t="s">
        <v>288</v>
      </c>
      <c r="D11" s="21" t="s">
        <v>289</v>
      </c>
      <c r="E11" s="26" t="s">
        <v>290</v>
      </c>
      <c r="F11" s="27" t="s">
        <v>127</v>
      </c>
      <c r="G11" s="28">
        <v>46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291</v>
      </c>
    </row>
    <row r="13" spans="1:5" ht="25.5">
      <c r="A13" s="32" t="s">
        <v>52</v>
      </c>
      <c r="E13" s="33" t="s">
        <v>884</v>
      </c>
    </row>
    <row r="14" spans="1:5" ht="51">
      <c r="A14" t="s">
        <v>54</v>
      </c>
      <c r="E14" s="31" t="s">
        <v>259</v>
      </c>
    </row>
    <row r="15" spans="1:16" ht="12.75">
      <c r="A15" s="21" t="s">
        <v>45</v>
      </c>
      <c r="B15" s="25" t="s">
        <v>23</v>
      </c>
      <c r="C15" s="25" t="s">
        <v>288</v>
      </c>
      <c r="D15" s="21" t="s">
        <v>214</v>
      </c>
      <c r="E15" s="26" t="s">
        <v>290</v>
      </c>
      <c r="F15" s="27" t="s">
        <v>127</v>
      </c>
      <c r="G15" s="28">
        <v>46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293</v>
      </c>
    </row>
    <row r="17" spans="1:5" ht="25.5">
      <c r="A17" s="32" t="s">
        <v>52</v>
      </c>
      <c r="E17" s="33" t="s">
        <v>884</v>
      </c>
    </row>
    <row r="18" spans="1:5" ht="51">
      <c r="A18" t="s">
        <v>54</v>
      </c>
      <c r="E18" s="31" t="s">
        <v>259</v>
      </c>
    </row>
    <row r="19" spans="1:16" ht="12.75">
      <c r="A19" s="21" t="s">
        <v>45</v>
      </c>
      <c r="B19" s="25" t="s">
        <v>22</v>
      </c>
      <c r="C19" s="25" t="s">
        <v>379</v>
      </c>
      <c r="D19" s="21" t="s">
        <v>47</v>
      </c>
      <c r="E19" s="26" t="s">
        <v>380</v>
      </c>
      <c r="F19" s="27" t="s">
        <v>127</v>
      </c>
      <c r="G19" s="28">
        <v>4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38.25">
      <c r="A21" s="32" t="s">
        <v>52</v>
      </c>
      <c r="E21" s="33" t="s">
        <v>885</v>
      </c>
    </row>
    <row r="22" spans="1:5" ht="102">
      <c r="A22" t="s">
        <v>54</v>
      </c>
      <c r="E22" s="31" t="s">
        <v>378</v>
      </c>
    </row>
    <row r="23" spans="1:16" ht="12.75">
      <c r="A23" s="21" t="s">
        <v>45</v>
      </c>
      <c r="B23" s="25" t="s">
        <v>33</v>
      </c>
      <c r="C23" s="25" t="s">
        <v>294</v>
      </c>
      <c r="D23" s="21" t="s">
        <v>214</v>
      </c>
      <c r="E23" s="26" t="s">
        <v>295</v>
      </c>
      <c r="F23" s="27" t="s">
        <v>127</v>
      </c>
      <c r="G23" s="28">
        <v>46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51">
      <c r="A24" s="30" t="s">
        <v>50</v>
      </c>
      <c r="E24" s="31" t="s">
        <v>296</v>
      </c>
    </row>
    <row r="25" spans="1:5" ht="12.75">
      <c r="A25" s="32" t="s">
        <v>52</v>
      </c>
      <c r="E25" s="33" t="s">
        <v>297</v>
      </c>
    </row>
    <row r="26" spans="1:5" ht="51">
      <c r="A26" t="s">
        <v>54</v>
      </c>
      <c r="E26" s="31" t="s">
        <v>298</v>
      </c>
    </row>
    <row r="27" spans="1:16" ht="12.75">
      <c r="A27" s="21" t="s">
        <v>45</v>
      </c>
      <c r="B27" s="25" t="s">
        <v>35</v>
      </c>
      <c r="C27" s="25" t="s">
        <v>299</v>
      </c>
      <c r="D27" s="21" t="s">
        <v>47</v>
      </c>
      <c r="E27" s="26" t="s">
        <v>300</v>
      </c>
      <c r="F27" s="27" t="s">
        <v>127</v>
      </c>
      <c r="G27" s="28">
        <v>46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51">
      <c r="A28" s="30" t="s">
        <v>50</v>
      </c>
      <c r="E28" s="31" t="s">
        <v>301</v>
      </c>
    </row>
    <row r="29" spans="1:5" ht="12.75">
      <c r="A29" s="32" t="s">
        <v>52</v>
      </c>
      <c r="E29" s="33" t="s">
        <v>297</v>
      </c>
    </row>
    <row r="30" spans="1:5" ht="51">
      <c r="A30" t="s">
        <v>54</v>
      </c>
      <c r="E30" s="31" t="s">
        <v>298</v>
      </c>
    </row>
    <row r="31" spans="1:16" ht="12.75">
      <c r="A31" s="21" t="s">
        <v>45</v>
      </c>
      <c r="B31" s="25" t="s">
        <v>37</v>
      </c>
      <c r="C31" s="25" t="s">
        <v>302</v>
      </c>
      <c r="D31" s="21" t="s">
        <v>47</v>
      </c>
      <c r="E31" s="26" t="s">
        <v>303</v>
      </c>
      <c r="F31" s="27" t="s">
        <v>127</v>
      </c>
      <c r="G31" s="28">
        <v>46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51">
      <c r="A32" s="30" t="s">
        <v>50</v>
      </c>
      <c r="E32" s="31" t="s">
        <v>304</v>
      </c>
    </row>
    <row r="33" spans="1:5" ht="12.75">
      <c r="A33" s="32" t="s">
        <v>52</v>
      </c>
      <c r="E33" s="33" t="s">
        <v>297</v>
      </c>
    </row>
    <row r="34" spans="1:5" ht="51">
      <c r="A34" t="s">
        <v>54</v>
      </c>
      <c r="E34" s="31" t="s">
        <v>298</v>
      </c>
    </row>
    <row r="35" spans="1:16" ht="12.75">
      <c r="A35" s="21" t="s">
        <v>45</v>
      </c>
      <c r="B35" s="25" t="s">
        <v>74</v>
      </c>
      <c r="C35" s="25" t="s">
        <v>305</v>
      </c>
      <c r="D35" s="21" t="s">
        <v>47</v>
      </c>
      <c r="E35" s="26" t="s">
        <v>306</v>
      </c>
      <c r="F35" s="27" t="s">
        <v>127</v>
      </c>
      <c r="G35" s="28">
        <v>46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307</v>
      </c>
    </row>
    <row r="37" spans="1:5" ht="25.5">
      <c r="A37" s="32" t="s">
        <v>52</v>
      </c>
      <c r="E37" s="33" t="s">
        <v>886</v>
      </c>
    </row>
    <row r="38" spans="1:5" ht="140.25">
      <c r="A38" t="s">
        <v>54</v>
      </c>
      <c r="E38" s="31" t="s">
        <v>309</v>
      </c>
    </row>
    <row r="39" spans="1:16" ht="12.75">
      <c r="A39" s="21" t="s">
        <v>45</v>
      </c>
      <c r="B39" s="25" t="s">
        <v>81</v>
      </c>
      <c r="C39" s="25" t="s">
        <v>310</v>
      </c>
      <c r="D39" s="21" t="s">
        <v>47</v>
      </c>
      <c r="E39" s="26" t="s">
        <v>311</v>
      </c>
      <c r="F39" s="27" t="s">
        <v>127</v>
      </c>
      <c r="G39" s="28">
        <v>46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47</v>
      </c>
    </row>
    <row r="41" spans="1:5" ht="25.5">
      <c r="A41" s="32" t="s">
        <v>52</v>
      </c>
      <c r="E41" s="33" t="s">
        <v>887</v>
      </c>
    </row>
    <row r="42" spans="1:5" ht="140.25">
      <c r="A42" t="s">
        <v>54</v>
      </c>
      <c r="E42" s="31" t="s">
        <v>309</v>
      </c>
    </row>
    <row r="43" spans="1:16" ht="12.75">
      <c r="A43" s="21" t="s">
        <v>45</v>
      </c>
      <c r="B43" s="25" t="s">
        <v>40</v>
      </c>
      <c r="C43" s="25" t="s">
        <v>313</v>
      </c>
      <c r="D43" s="21" t="s">
        <v>214</v>
      </c>
      <c r="E43" s="26" t="s">
        <v>314</v>
      </c>
      <c r="F43" s="27" t="s">
        <v>127</v>
      </c>
      <c r="G43" s="28">
        <v>46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315</v>
      </c>
    </row>
    <row r="45" spans="1:5" ht="25.5">
      <c r="A45" s="32" t="s">
        <v>52</v>
      </c>
      <c r="E45" s="33" t="s">
        <v>884</v>
      </c>
    </row>
    <row r="46" spans="1:5" ht="140.25">
      <c r="A46" t="s">
        <v>54</v>
      </c>
      <c r="E46" s="31" t="s">
        <v>309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0+O9+O14+O27+O32+O61+O66+O71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890</v>
      </c>
      <c r="I3" s="34">
        <f>0+I9+I14+I27+I32+I61+I66+I71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888</v>
      </c>
      <c r="D4" s="38"/>
      <c r="E4" s="11" t="s">
        <v>889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890</v>
      </c>
      <c r="D5" s="43"/>
      <c r="E5" s="14" t="s">
        <v>889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43.2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183</v>
      </c>
    </row>
    <row r="12" spans="1:5" ht="12.75">
      <c r="A12" s="32" t="s">
        <v>52</v>
      </c>
      <c r="E12" s="33" t="s">
        <v>891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0+I15+I19+I23</f>
        <v>0</v>
      </c>
      <c r="R14">
        <f>0+O15+O19+O23</f>
        <v>0</v>
      </c>
    </row>
    <row r="15" spans="1:16" ht="25.5">
      <c r="A15" s="21" t="s">
        <v>45</v>
      </c>
      <c r="B15" s="25" t="s">
        <v>23</v>
      </c>
      <c r="C15" s="25" t="s">
        <v>739</v>
      </c>
      <c r="D15" s="21" t="s">
        <v>47</v>
      </c>
      <c r="E15" s="26" t="s">
        <v>740</v>
      </c>
      <c r="F15" s="27" t="s">
        <v>188</v>
      </c>
      <c r="G15" s="28">
        <v>24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38.25">
      <c r="A17" s="32" t="s">
        <v>52</v>
      </c>
      <c r="E17" s="33" t="s">
        <v>892</v>
      </c>
    </row>
    <row r="18" spans="1:5" ht="318.75">
      <c r="A18" t="s">
        <v>54</v>
      </c>
      <c r="E18" s="31" t="s">
        <v>742</v>
      </c>
    </row>
    <row r="19" spans="1:16" ht="12.75">
      <c r="A19" s="21" t="s">
        <v>45</v>
      </c>
      <c r="B19" s="25" t="s">
        <v>22</v>
      </c>
      <c r="C19" s="25" t="s">
        <v>743</v>
      </c>
      <c r="D19" s="21" t="s">
        <v>47</v>
      </c>
      <c r="E19" s="26" t="s">
        <v>744</v>
      </c>
      <c r="F19" s="27" t="s">
        <v>188</v>
      </c>
      <c r="G19" s="28">
        <v>24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745</v>
      </c>
    </row>
    <row r="21" spans="1:5" ht="12.75">
      <c r="A21" s="32" t="s">
        <v>52</v>
      </c>
      <c r="E21" s="33" t="s">
        <v>893</v>
      </c>
    </row>
    <row r="22" spans="1:5" ht="229.5">
      <c r="A22" t="s">
        <v>54</v>
      </c>
      <c r="E22" s="31" t="s">
        <v>747</v>
      </c>
    </row>
    <row r="23" spans="1:16" ht="12.75">
      <c r="A23" s="21" t="s">
        <v>45</v>
      </c>
      <c r="B23" s="25" t="s">
        <v>33</v>
      </c>
      <c r="C23" s="25" t="s">
        <v>748</v>
      </c>
      <c r="D23" s="21" t="s">
        <v>47</v>
      </c>
      <c r="E23" s="26" t="s">
        <v>749</v>
      </c>
      <c r="F23" s="27" t="s">
        <v>188</v>
      </c>
      <c r="G23" s="28">
        <v>14.4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25.5">
      <c r="A24" s="30" t="s">
        <v>50</v>
      </c>
      <c r="E24" s="31" t="s">
        <v>750</v>
      </c>
    </row>
    <row r="25" spans="1:5" ht="12.75">
      <c r="A25" s="32" t="s">
        <v>52</v>
      </c>
      <c r="E25" s="33" t="s">
        <v>894</v>
      </c>
    </row>
    <row r="26" spans="1:5" ht="293.25">
      <c r="A26" t="s">
        <v>54</v>
      </c>
      <c r="E26" s="31" t="s">
        <v>752</v>
      </c>
    </row>
    <row r="27" spans="1:18" ht="12.75" customHeight="1">
      <c r="A27" s="5" t="s">
        <v>43</v>
      </c>
      <c r="B27" s="5"/>
      <c r="C27" s="35" t="s">
        <v>23</v>
      </c>
      <c r="D27" s="5"/>
      <c r="E27" s="23" t="s">
        <v>195</v>
      </c>
      <c r="F27" s="5"/>
      <c r="G27" s="5"/>
      <c r="H27" s="5"/>
      <c r="I27" s="36">
        <f>0+Q27</f>
        <v>0</v>
      </c>
      <c r="O27">
        <f>0+R27</f>
        <v>0</v>
      </c>
      <c r="Q27">
        <f>0+I28</f>
        <v>0</v>
      </c>
      <c r="R27">
        <f>0+O28</f>
        <v>0</v>
      </c>
    </row>
    <row r="28" spans="1:16" ht="12.75">
      <c r="A28" s="21" t="s">
        <v>45</v>
      </c>
      <c r="B28" s="25" t="s">
        <v>35</v>
      </c>
      <c r="C28" s="25" t="s">
        <v>753</v>
      </c>
      <c r="D28" s="21" t="s">
        <v>47</v>
      </c>
      <c r="E28" s="26" t="s">
        <v>754</v>
      </c>
      <c r="F28" s="27" t="s">
        <v>188</v>
      </c>
      <c r="G28" s="28">
        <v>0.36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25.5">
      <c r="A29" s="30" t="s">
        <v>50</v>
      </c>
      <c r="E29" s="31" t="s">
        <v>755</v>
      </c>
    </row>
    <row r="30" spans="1:5" ht="38.25">
      <c r="A30" s="32" t="s">
        <v>52</v>
      </c>
      <c r="E30" s="33" t="s">
        <v>836</v>
      </c>
    </row>
    <row r="31" spans="1:5" ht="369.75">
      <c r="A31" t="s">
        <v>54</v>
      </c>
      <c r="E31" s="31" t="s">
        <v>757</v>
      </c>
    </row>
    <row r="32" spans="1:18" ht="12.75" customHeight="1">
      <c r="A32" s="5" t="s">
        <v>43</v>
      </c>
      <c r="B32" s="5"/>
      <c r="C32" s="35" t="s">
        <v>33</v>
      </c>
      <c r="D32" s="5"/>
      <c r="E32" s="23" t="s">
        <v>758</v>
      </c>
      <c r="F32" s="5"/>
      <c r="G32" s="5"/>
      <c r="H32" s="5"/>
      <c r="I32" s="36">
        <f>0+Q32</f>
        <v>0</v>
      </c>
      <c r="O32">
        <f>0+R32</f>
        <v>0</v>
      </c>
      <c r="Q32">
        <f>0+I33+I37+I41+I45+I49+I53+I57</f>
        <v>0</v>
      </c>
      <c r="R32">
        <f>0+O33+O37+O41+O45+O49+O53+O57</f>
        <v>0</v>
      </c>
    </row>
    <row r="33" spans="1:16" ht="12.75">
      <c r="A33" s="21" t="s">
        <v>45</v>
      </c>
      <c r="B33" s="25" t="s">
        <v>37</v>
      </c>
      <c r="C33" s="25" t="s">
        <v>759</v>
      </c>
      <c r="D33" s="21" t="s">
        <v>47</v>
      </c>
      <c r="E33" s="26" t="s">
        <v>760</v>
      </c>
      <c r="F33" s="27" t="s">
        <v>188</v>
      </c>
      <c r="G33" s="28">
        <v>0.053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745</v>
      </c>
    </row>
    <row r="35" spans="1:5" ht="38.25">
      <c r="A35" s="32" t="s">
        <v>52</v>
      </c>
      <c r="E35" s="33" t="s">
        <v>895</v>
      </c>
    </row>
    <row r="36" spans="1:5" ht="229.5">
      <c r="A36" t="s">
        <v>54</v>
      </c>
      <c r="E36" s="31" t="s">
        <v>762</v>
      </c>
    </row>
    <row r="37" spans="1:16" ht="12.75">
      <c r="A37" s="21" t="s">
        <v>45</v>
      </c>
      <c r="B37" s="25" t="s">
        <v>74</v>
      </c>
      <c r="C37" s="25" t="s">
        <v>763</v>
      </c>
      <c r="D37" s="21" t="s">
        <v>47</v>
      </c>
      <c r="E37" s="26" t="s">
        <v>764</v>
      </c>
      <c r="F37" s="27" t="s">
        <v>188</v>
      </c>
      <c r="G37" s="28">
        <v>2.3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745</v>
      </c>
    </row>
    <row r="39" spans="1:5" ht="51">
      <c r="A39" s="32" t="s">
        <v>52</v>
      </c>
      <c r="E39" s="33" t="s">
        <v>896</v>
      </c>
    </row>
    <row r="40" spans="1:5" ht="369.75">
      <c r="A40" t="s">
        <v>54</v>
      </c>
      <c r="E40" s="31" t="s">
        <v>766</v>
      </c>
    </row>
    <row r="41" spans="1:16" ht="12.75">
      <c r="A41" s="21" t="s">
        <v>45</v>
      </c>
      <c r="B41" s="25" t="s">
        <v>81</v>
      </c>
      <c r="C41" s="25" t="s">
        <v>767</v>
      </c>
      <c r="D41" s="21" t="s">
        <v>47</v>
      </c>
      <c r="E41" s="26" t="s">
        <v>768</v>
      </c>
      <c r="F41" s="27" t="s">
        <v>188</v>
      </c>
      <c r="G41" s="28">
        <v>1.848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25.5">
      <c r="A42" s="30" t="s">
        <v>50</v>
      </c>
      <c r="E42" s="31" t="s">
        <v>755</v>
      </c>
    </row>
    <row r="43" spans="1:5" ht="63.75">
      <c r="A43" s="32" t="s">
        <v>52</v>
      </c>
      <c r="E43" s="33" t="s">
        <v>897</v>
      </c>
    </row>
    <row r="44" spans="1:5" ht="369.75">
      <c r="A44" t="s">
        <v>54</v>
      </c>
      <c r="E44" s="31" t="s">
        <v>766</v>
      </c>
    </row>
    <row r="45" spans="1:16" ht="12.75">
      <c r="A45" s="21" t="s">
        <v>45</v>
      </c>
      <c r="B45" s="25" t="s">
        <v>40</v>
      </c>
      <c r="C45" s="25" t="s">
        <v>770</v>
      </c>
      <c r="D45" s="21" t="s">
        <v>47</v>
      </c>
      <c r="E45" s="26" t="s">
        <v>771</v>
      </c>
      <c r="F45" s="27" t="s">
        <v>188</v>
      </c>
      <c r="G45" s="28">
        <v>1.4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12.75">
      <c r="A46" s="30" t="s">
        <v>50</v>
      </c>
      <c r="E46" s="31" t="s">
        <v>745</v>
      </c>
    </row>
    <row r="47" spans="1:5" ht="51">
      <c r="A47" s="32" t="s">
        <v>52</v>
      </c>
      <c r="E47" s="33" t="s">
        <v>898</v>
      </c>
    </row>
    <row r="48" spans="1:5" ht="369.75">
      <c r="A48" t="s">
        <v>54</v>
      </c>
      <c r="E48" s="31" t="s">
        <v>773</v>
      </c>
    </row>
    <row r="49" spans="1:16" ht="12.75">
      <c r="A49" s="21" t="s">
        <v>45</v>
      </c>
      <c r="B49" s="25" t="s">
        <v>42</v>
      </c>
      <c r="C49" s="25" t="s">
        <v>774</v>
      </c>
      <c r="D49" s="21" t="s">
        <v>47</v>
      </c>
      <c r="E49" s="26" t="s">
        <v>775</v>
      </c>
      <c r="F49" s="27" t="s">
        <v>182</v>
      </c>
      <c r="G49" s="28">
        <v>0.043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12.75">
      <c r="A50" s="30" t="s">
        <v>50</v>
      </c>
      <c r="E50" s="31" t="s">
        <v>47</v>
      </c>
    </row>
    <row r="51" spans="1:5" ht="89.25">
      <c r="A51" s="32" t="s">
        <v>52</v>
      </c>
      <c r="E51" s="33" t="s">
        <v>899</v>
      </c>
    </row>
    <row r="52" spans="1:5" ht="191.25">
      <c r="A52" t="s">
        <v>54</v>
      </c>
      <c r="E52" s="31" t="s">
        <v>777</v>
      </c>
    </row>
    <row r="53" spans="1:16" ht="12.75">
      <c r="A53" s="21" t="s">
        <v>45</v>
      </c>
      <c r="B53" s="25" t="s">
        <v>106</v>
      </c>
      <c r="C53" s="25" t="s">
        <v>778</v>
      </c>
      <c r="D53" s="21" t="s">
        <v>47</v>
      </c>
      <c r="E53" s="26" t="s">
        <v>779</v>
      </c>
      <c r="F53" s="27" t="s">
        <v>188</v>
      </c>
      <c r="G53" s="28">
        <v>12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12.75">
      <c r="A54" s="30" t="s">
        <v>50</v>
      </c>
      <c r="E54" s="31" t="s">
        <v>745</v>
      </c>
    </row>
    <row r="55" spans="1:5" ht="12.75">
      <c r="A55" s="32" t="s">
        <v>52</v>
      </c>
      <c r="E55" s="33" t="s">
        <v>780</v>
      </c>
    </row>
    <row r="56" spans="1:5" ht="51">
      <c r="A56" t="s">
        <v>54</v>
      </c>
      <c r="E56" s="31" t="s">
        <v>781</v>
      </c>
    </row>
    <row r="57" spans="1:16" ht="12.75">
      <c r="A57" s="21" t="s">
        <v>45</v>
      </c>
      <c r="B57" s="25" t="s">
        <v>113</v>
      </c>
      <c r="C57" s="25" t="s">
        <v>782</v>
      </c>
      <c r="D57" s="21" t="s">
        <v>47</v>
      </c>
      <c r="E57" s="26" t="s">
        <v>783</v>
      </c>
      <c r="F57" s="27" t="s">
        <v>188</v>
      </c>
      <c r="G57" s="28">
        <v>3.696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12.75">
      <c r="A58" s="30" t="s">
        <v>50</v>
      </c>
      <c r="E58" s="31" t="s">
        <v>745</v>
      </c>
    </row>
    <row r="59" spans="1:5" ht="51">
      <c r="A59" s="32" t="s">
        <v>52</v>
      </c>
      <c r="E59" s="33" t="s">
        <v>900</v>
      </c>
    </row>
    <row r="60" spans="1:5" ht="102">
      <c r="A60" t="s">
        <v>54</v>
      </c>
      <c r="E60" s="31" t="s">
        <v>785</v>
      </c>
    </row>
    <row r="61" spans="1:18" ht="12.75" customHeight="1">
      <c r="A61" s="5" t="s">
        <v>43</v>
      </c>
      <c r="B61" s="5"/>
      <c r="C61" s="35" t="s">
        <v>74</v>
      </c>
      <c r="D61" s="5"/>
      <c r="E61" s="23" t="s">
        <v>786</v>
      </c>
      <c r="F61" s="5"/>
      <c r="G61" s="5"/>
      <c r="H61" s="5"/>
      <c r="I61" s="36">
        <f>0+Q61</f>
        <v>0</v>
      </c>
      <c r="O61">
        <f>0+R61</f>
        <v>0</v>
      </c>
      <c r="Q61">
        <f>0+I62</f>
        <v>0</v>
      </c>
      <c r="R61">
        <f>0+O62</f>
        <v>0</v>
      </c>
    </row>
    <row r="62" spans="1:16" ht="12.75">
      <c r="A62" s="21" t="s">
        <v>45</v>
      </c>
      <c r="B62" s="25" t="s">
        <v>116</v>
      </c>
      <c r="C62" s="25" t="s">
        <v>787</v>
      </c>
      <c r="D62" s="21" t="s">
        <v>47</v>
      </c>
      <c r="E62" s="26" t="s">
        <v>788</v>
      </c>
      <c r="F62" s="27" t="s">
        <v>127</v>
      </c>
      <c r="G62" s="28">
        <v>47.1</v>
      </c>
      <c r="H62" s="29">
        <v>0</v>
      </c>
      <c r="I62" s="29">
        <f>ROUND(ROUND(H62,2)*ROUND(G62,3),2)</f>
        <v>0</v>
      </c>
      <c r="O62">
        <f>(I62*21)/100</f>
        <v>0</v>
      </c>
      <c r="P62" t="s">
        <v>23</v>
      </c>
    </row>
    <row r="63" spans="1:5" ht="12.75">
      <c r="A63" s="30" t="s">
        <v>50</v>
      </c>
      <c r="E63" s="31" t="s">
        <v>47</v>
      </c>
    </row>
    <row r="64" spans="1:5" ht="38.25">
      <c r="A64" s="32" t="s">
        <v>52</v>
      </c>
      <c r="E64" s="33" t="s">
        <v>901</v>
      </c>
    </row>
    <row r="65" spans="1:5" ht="191.25">
      <c r="A65" t="s">
        <v>54</v>
      </c>
      <c r="E65" s="31" t="s">
        <v>790</v>
      </c>
    </row>
    <row r="66" spans="1:18" ht="12.75" customHeight="1">
      <c r="A66" s="5" t="s">
        <v>43</v>
      </c>
      <c r="B66" s="5"/>
      <c r="C66" s="35" t="s">
        <v>81</v>
      </c>
      <c r="D66" s="5"/>
      <c r="E66" s="23" t="s">
        <v>316</v>
      </c>
      <c r="F66" s="5"/>
      <c r="G66" s="5"/>
      <c r="H66" s="5"/>
      <c r="I66" s="36">
        <f>0+Q66</f>
        <v>0</v>
      </c>
      <c r="O66">
        <f>0+R66</f>
        <v>0</v>
      </c>
      <c r="Q66">
        <f>0+I67</f>
        <v>0</v>
      </c>
      <c r="R66">
        <f>0+O67</f>
        <v>0</v>
      </c>
    </row>
    <row r="67" spans="1:16" ht="12.75">
      <c r="A67" s="21" t="s">
        <v>45</v>
      </c>
      <c r="B67" s="25" t="s">
        <v>120</v>
      </c>
      <c r="C67" s="25" t="s">
        <v>791</v>
      </c>
      <c r="D67" s="21" t="s">
        <v>47</v>
      </c>
      <c r="E67" s="26" t="s">
        <v>792</v>
      </c>
      <c r="F67" s="27" t="s">
        <v>188</v>
      </c>
      <c r="G67" s="28">
        <v>2.355</v>
      </c>
      <c r="H67" s="29">
        <v>0</v>
      </c>
      <c r="I67" s="29">
        <f>ROUND(ROUND(H67,2)*ROUND(G67,3),2)</f>
        <v>0</v>
      </c>
      <c r="O67">
        <f>(I67*21)/100</f>
        <v>0</v>
      </c>
      <c r="P67" t="s">
        <v>23</v>
      </c>
    </row>
    <row r="68" spans="1:5" ht="12.75">
      <c r="A68" s="30" t="s">
        <v>50</v>
      </c>
      <c r="E68" s="31" t="s">
        <v>793</v>
      </c>
    </row>
    <row r="69" spans="1:5" ht="25.5">
      <c r="A69" s="32" t="s">
        <v>52</v>
      </c>
      <c r="E69" s="33" t="s">
        <v>902</v>
      </c>
    </row>
    <row r="70" spans="1:5" ht="369.75">
      <c r="A70" t="s">
        <v>54</v>
      </c>
      <c r="E70" s="31" t="s">
        <v>773</v>
      </c>
    </row>
    <row r="71" spans="1:18" ht="12.75" customHeight="1">
      <c r="A71" s="5" t="s">
        <v>43</v>
      </c>
      <c r="B71" s="5"/>
      <c r="C71" s="35" t="s">
        <v>40</v>
      </c>
      <c r="D71" s="5"/>
      <c r="E71" s="23" t="s">
        <v>238</v>
      </c>
      <c r="F71" s="5"/>
      <c r="G71" s="5"/>
      <c r="H71" s="5"/>
      <c r="I71" s="36">
        <f>0+Q71</f>
        <v>0</v>
      </c>
      <c r="O71">
        <f>0+R71</f>
        <v>0</v>
      </c>
      <c r="Q71">
        <f>0+I72</f>
        <v>0</v>
      </c>
      <c r="R71">
        <f>0+O72</f>
        <v>0</v>
      </c>
    </row>
    <row r="72" spans="1:16" ht="12.75">
      <c r="A72" s="21" t="s">
        <v>45</v>
      </c>
      <c r="B72" s="25" t="s">
        <v>121</v>
      </c>
      <c r="C72" s="25" t="s">
        <v>795</v>
      </c>
      <c r="D72" s="21" t="s">
        <v>47</v>
      </c>
      <c r="E72" s="26" t="s">
        <v>796</v>
      </c>
      <c r="F72" s="27" t="s">
        <v>241</v>
      </c>
      <c r="G72" s="28">
        <v>10</v>
      </c>
      <c r="H72" s="29">
        <v>0</v>
      </c>
      <c r="I72" s="29">
        <f>ROUND(ROUND(H72,2)*ROUND(G72,3),2)</f>
        <v>0</v>
      </c>
      <c r="O72">
        <f>(I72*21)/100</f>
        <v>0</v>
      </c>
      <c r="P72" t="s">
        <v>23</v>
      </c>
    </row>
    <row r="73" spans="1:5" ht="12.75">
      <c r="A73" s="30" t="s">
        <v>50</v>
      </c>
      <c r="E73" s="31" t="s">
        <v>47</v>
      </c>
    </row>
    <row r="74" spans="1:5" ht="25.5">
      <c r="A74" s="32" t="s">
        <v>52</v>
      </c>
      <c r="E74" s="33" t="s">
        <v>903</v>
      </c>
    </row>
    <row r="75" spans="1:5" ht="63.75">
      <c r="A75" t="s">
        <v>54</v>
      </c>
      <c r="E75" s="31" t="s">
        <v>798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0+O8+O17+O34+O39+O68+O73+O82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904</v>
      </c>
      <c r="I3" s="34">
        <f>0+I8+I17+I34+I39+I68+I73+I82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904</v>
      </c>
      <c r="D4" s="43"/>
      <c r="E4" s="14" t="s">
        <v>905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4" t="s">
        <v>26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27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21" t="s">
        <v>45</v>
      </c>
      <c r="B9" s="25" t="s">
        <v>29</v>
      </c>
      <c r="C9" s="25" t="s">
        <v>180</v>
      </c>
      <c r="D9" s="21" t="s">
        <v>47</v>
      </c>
      <c r="E9" s="26" t="s">
        <v>181</v>
      </c>
      <c r="F9" s="27" t="s">
        <v>182</v>
      </c>
      <c r="G9" s="28">
        <v>144.72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25.5">
      <c r="A10" s="30" t="s">
        <v>50</v>
      </c>
      <c r="E10" s="31" t="s">
        <v>183</v>
      </c>
    </row>
    <row r="11" spans="1:5" ht="12.75">
      <c r="A11" s="32" t="s">
        <v>52</v>
      </c>
      <c r="E11" s="33" t="s">
        <v>906</v>
      </c>
    </row>
    <row r="12" spans="1:5" ht="25.5">
      <c r="A12" t="s">
        <v>54</v>
      </c>
      <c r="E12" s="31" t="s">
        <v>185</v>
      </c>
    </row>
    <row r="13" spans="1:16" ht="12.75">
      <c r="A13" s="21" t="s">
        <v>45</v>
      </c>
      <c r="B13" s="25" t="s">
        <v>23</v>
      </c>
      <c r="C13" s="25" t="s">
        <v>218</v>
      </c>
      <c r="D13" s="21" t="s">
        <v>47</v>
      </c>
      <c r="E13" s="26" t="s">
        <v>219</v>
      </c>
      <c r="F13" s="27" t="s">
        <v>182</v>
      </c>
      <c r="G13" s="28">
        <v>11.25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0" t="s">
        <v>50</v>
      </c>
      <c r="E14" s="31" t="s">
        <v>465</v>
      </c>
    </row>
    <row r="15" spans="1:5" ht="102">
      <c r="A15" s="32" t="s">
        <v>52</v>
      </c>
      <c r="E15" s="33" t="s">
        <v>907</v>
      </c>
    </row>
    <row r="16" spans="1:5" ht="25.5">
      <c r="A16" t="s">
        <v>54</v>
      </c>
      <c r="E16" s="31" t="s">
        <v>185</v>
      </c>
    </row>
    <row r="17" spans="1:18" ht="12.75" customHeight="1">
      <c r="A17" s="5" t="s">
        <v>43</v>
      </c>
      <c r="B17" s="5"/>
      <c r="C17" s="35" t="s">
        <v>29</v>
      </c>
      <c r="D17" s="5"/>
      <c r="E17" s="23" t="s">
        <v>124</v>
      </c>
      <c r="F17" s="5"/>
      <c r="G17" s="5"/>
      <c r="H17" s="5"/>
      <c r="I17" s="36">
        <f>0+Q17</f>
        <v>0</v>
      </c>
      <c r="O17">
        <f>0+R17</f>
        <v>0</v>
      </c>
      <c r="Q17">
        <f>0+I18+I22+I26+I30</f>
        <v>0</v>
      </c>
      <c r="R17">
        <f>0+O18+O22+O26+O30</f>
        <v>0</v>
      </c>
    </row>
    <row r="18" spans="1:16" ht="25.5">
      <c r="A18" s="21" t="s">
        <v>45</v>
      </c>
      <c r="B18" s="25" t="s">
        <v>22</v>
      </c>
      <c r="C18" s="25" t="s">
        <v>739</v>
      </c>
      <c r="D18" s="21" t="s">
        <v>47</v>
      </c>
      <c r="E18" s="26" t="s">
        <v>740</v>
      </c>
      <c r="F18" s="27" t="s">
        <v>188</v>
      </c>
      <c r="G18" s="28">
        <v>74.4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47</v>
      </c>
    </row>
    <row r="20" spans="1:5" ht="102">
      <c r="A20" s="32" t="s">
        <v>52</v>
      </c>
      <c r="E20" s="33" t="s">
        <v>908</v>
      </c>
    </row>
    <row r="21" spans="1:5" ht="318.75">
      <c r="A21" t="s">
        <v>54</v>
      </c>
      <c r="E21" s="31" t="s">
        <v>742</v>
      </c>
    </row>
    <row r="22" spans="1:16" ht="25.5">
      <c r="A22" s="21" t="s">
        <v>45</v>
      </c>
      <c r="B22" s="25" t="s">
        <v>33</v>
      </c>
      <c r="C22" s="25" t="s">
        <v>909</v>
      </c>
      <c r="D22" s="21" t="s">
        <v>47</v>
      </c>
      <c r="E22" s="26" t="s">
        <v>910</v>
      </c>
      <c r="F22" s="27" t="s">
        <v>188</v>
      </c>
      <c r="G22" s="28">
        <v>6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47</v>
      </c>
    </row>
    <row r="24" spans="1:5" ht="25.5">
      <c r="A24" s="32" t="s">
        <v>52</v>
      </c>
      <c r="E24" s="33" t="s">
        <v>911</v>
      </c>
    </row>
    <row r="25" spans="1:5" ht="318.75">
      <c r="A25" t="s">
        <v>54</v>
      </c>
      <c r="E25" s="31" t="s">
        <v>742</v>
      </c>
    </row>
    <row r="26" spans="1:16" ht="12.75">
      <c r="A26" s="21" t="s">
        <v>45</v>
      </c>
      <c r="B26" s="25" t="s">
        <v>35</v>
      </c>
      <c r="C26" s="25" t="s">
        <v>743</v>
      </c>
      <c r="D26" s="21" t="s">
        <v>47</v>
      </c>
      <c r="E26" s="26" t="s">
        <v>744</v>
      </c>
      <c r="F26" s="27" t="s">
        <v>188</v>
      </c>
      <c r="G26" s="28">
        <v>74.4</v>
      </c>
      <c r="H26" s="29">
        <v>0</v>
      </c>
      <c r="I26" s="29">
        <f>ROUND(ROUND(H26,2)*ROUND(G26,3),2)</f>
        <v>0</v>
      </c>
      <c r="O26">
        <f>(I26*21)/100</f>
        <v>0</v>
      </c>
      <c r="P26" t="s">
        <v>23</v>
      </c>
    </row>
    <row r="27" spans="1:5" ht="12.75">
      <c r="A27" s="30" t="s">
        <v>50</v>
      </c>
      <c r="E27" s="31" t="s">
        <v>745</v>
      </c>
    </row>
    <row r="28" spans="1:5" ht="12.75">
      <c r="A28" s="32" t="s">
        <v>52</v>
      </c>
      <c r="E28" s="33" t="s">
        <v>912</v>
      </c>
    </row>
    <row r="29" spans="1:5" ht="229.5">
      <c r="A29" t="s">
        <v>54</v>
      </c>
      <c r="E29" s="31" t="s">
        <v>747</v>
      </c>
    </row>
    <row r="30" spans="1:16" ht="12.75">
      <c r="A30" s="21" t="s">
        <v>45</v>
      </c>
      <c r="B30" s="25" t="s">
        <v>37</v>
      </c>
      <c r="C30" s="25" t="s">
        <v>748</v>
      </c>
      <c r="D30" s="21" t="s">
        <v>47</v>
      </c>
      <c r="E30" s="26" t="s">
        <v>749</v>
      </c>
      <c r="F30" s="27" t="s">
        <v>188</v>
      </c>
      <c r="G30" s="28">
        <v>44.64</v>
      </c>
      <c r="H30" s="29">
        <v>0</v>
      </c>
      <c r="I30" s="29">
        <f>ROUND(ROUND(H30,2)*ROUND(G30,3),2)</f>
        <v>0</v>
      </c>
      <c r="O30">
        <f>(I30*21)/100</f>
        <v>0</v>
      </c>
      <c r="P30" t="s">
        <v>23</v>
      </c>
    </row>
    <row r="31" spans="1:5" ht="25.5">
      <c r="A31" s="30" t="s">
        <v>50</v>
      </c>
      <c r="E31" s="31" t="s">
        <v>750</v>
      </c>
    </row>
    <row r="32" spans="1:5" ht="12.75">
      <c r="A32" s="32" t="s">
        <v>52</v>
      </c>
      <c r="E32" s="33" t="s">
        <v>913</v>
      </c>
    </row>
    <row r="33" spans="1:5" ht="293.25">
      <c r="A33" t="s">
        <v>54</v>
      </c>
      <c r="E33" s="31" t="s">
        <v>752</v>
      </c>
    </row>
    <row r="34" spans="1:18" ht="12.75" customHeight="1">
      <c r="A34" s="5" t="s">
        <v>43</v>
      </c>
      <c r="B34" s="5"/>
      <c r="C34" s="35" t="s">
        <v>23</v>
      </c>
      <c r="D34" s="5"/>
      <c r="E34" s="23" t="s">
        <v>195</v>
      </c>
      <c r="F34" s="5"/>
      <c r="G34" s="5"/>
      <c r="H34" s="5"/>
      <c r="I34" s="36">
        <f>0+Q34</f>
        <v>0</v>
      </c>
      <c r="O34">
        <f>0+R34</f>
        <v>0</v>
      </c>
      <c r="Q34">
        <f>0+I35</f>
        <v>0</v>
      </c>
      <c r="R34">
        <f>0+O35</f>
        <v>0</v>
      </c>
    </row>
    <row r="35" spans="1:16" ht="12.75">
      <c r="A35" s="21" t="s">
        <v>45</v>
      </c>
      <c r="B35" s="25" t="s">
        <v>74</v>
      </c>
      <c r="C35" s="25" t="s">
        <v>753</v>
      </c>
      <c r="D35" s="21" t="s">
        <v>47</v>
      </c>
      <c r="E35" s="26" t="s">
        <v>754</v>
      </c>
      <c r="F35" s="27" t="s">
        <v>188</v>
      </c>
      <c r="G35" s="28">
        <v>1.08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25.5">
      <c r="A36" s="30" t="s">
        <v>50</v>
      </c>
      <c r="E36" s="31" t="s">
        <v>755</v>
      </c>
    </row>
    <row r="37" spans="1:5" ht="38.25">
      <c r="A37" s="32" t="s">
        <v>52</v>
      </c>
      <c r="E37" s="33" t="s">
        <v>914</v>
      </c>
    </row>
    <row r="38" spans="1:5" ht="369.75">
      <c r="A38" t="s">
        <v>54</v>
      </c>
      <c r="E38" s="31" t="s">
        <v>757</v>
      </c>
    </row>
    <row r="39" spans="1:18" ht="12.75" customHeight="1">
      <c r="A39" s="5" t="s">
        <v>43</v>
      </c>
      <c r="B39" s="5"/>
      <c r="C39" s="35" t="s">
        <v>33</v>
      </c>
      <c r="D39" s="5"/>
      <c r="E39" s="23" t="s">
        <v>758</v>
      </c>
      <c r="F39" s="5"/>
      <c r="G39" s="5"/>
      <c r="H39" s="5"/>
      <c r="I39" s="36">
        <f>0+Q39</f>
        <v>0</v>
      </c>
      <c r="O39">
        <f>0+R39</f>
        <v>0</v>
      </c>
      <c r="Q39">
        <f>0+I40+I44+I48+I52+I56+I60+I64</f>
        <v>0</v>
      </c>
      <c r="R39">
        <f>0+O40+O44+O48+O52+O56+O60+O64</f>
        <v>0</v>
      </c>
    </row>
    <row r="40" spans="1:16" ht="12.75">
      <c r="A40" s="21" t="s">
        <v>45</v>
      </c>
      <c r="B40" s="25" t="s">
        <v>81</v>
      </c>
      <c r="C40" s="25" t="s">
        <v>759</v>
      </c>
      <c r="D40" s="21" t="s">
        <v>47</v>
      </c>
      <c r="E40" s="26" t="s">
        <v>760</v>
      </c>
      <c r="F40" s="27" t="s">
        <v>188</v>
      </c>
      <c r="G40" s="28">
        <v>0.165</v>
      </c>
      <c r="H40" s="29">
        <v>0</v>
      </c>
      <c r="I40" s="29">
        <f>ROUND(ROUND(H40,2)*ROUND(G40,3),2)</f>
        <v>0</v>
      </c>
      <c r="O40">
        <f>(I40*21)/100</f>
        <v>0</v>
      </c>
      <c r="P40" t="s">
        <v>23</v>
      </c>
    </row>
    <row r="41" spans="1:5" ht="12.75">
      <c r="A41" s="30" t="s">
        <v>50</v>
      </c>
      <c r="E41" s="31" t="s">
        <v>745</v>
      </c>
    </row>
    <row r="42" spans="1:5" ht="38.25">
      <c r="A42" s="32" t="s">
        <v>52</v>
      </c>
      <c r="E42" s="33" t="s">
        <v>915</v>
      </c>
    </row>
    <row r="43" spans="1:5" ht="229.5">
      <c r="A43" t="s">
        <v>54</v>
      </c>
      <c r="E43" s="31" t="s">
        <v>762</v>
      </c>
    </row>
    <row r="44" spans="1:16" ht="12.75">
      <c r="A44" s="21" t="s">
        <v>45</v>
      </c>
      <c r="B44" s="25" t="s">
        <v>40</v>
      </c>
      <c r="C44" s="25" t="s">
        <v>763</v>
      </c>
      <c r="D44" s="21" t="s">
        <v>47</v>
      </c>
      <c r="E44" s="26" t="s">
        <v>764</v>
      </c>
      <c r="F44" s="27" t="s">
        <v>188</v>
      </c>
      <c r="G44" s="28">
        <v>7.13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23</v>
      </c>
    </row>
    <row r="45" spans="1:5" ht="12.75">
      <c r="A45" s="30" t="s">
        <v>50</v>
      </c>
      <c r="E45" s="31" t="s">
        <v>745</v>
      </c>
    </row>
    <row r="46" spans="1:5" ht="51">
      <c r="A46" s="32" t="s">
        <v>52</v>
      </c>
      <c r="E46" s="33" t="s">
        <v>916</v>
      </c>
    </row>
    <row r="47" spans="1:5" ht="369.75">
      <c r="A47" t="s">
        <v>54</v>
      </c>
      <c r="E47" s="31" t="s">
        <v>766</v>
      </c>
    </row>
    <row r="48" spans="1:16" ht="12.75">
      <c r="A48" s="21" t="s">
        <v>45</v>
      </c>
      <c r="B48" s="25" t="s">
        <v>42</v>
      </c>
      <c r="C48" s="25" t="s">
        <v>767</v>
      </c>
      <c r="D48" s="21" t="s">
        <v>47</v>
      </c>
      <c r="E48" s="26" t="s">
        <v>768</v>
      </c>
      <c r="F48" s="27" t="s">
        <v>188</v>
      </c>
      <c r="G48" s="28">
        <v>5.544</v>
      </c>
      <c r="H48" s="29">
        <v>0</v>
      </c>
      <c r="I48" s="29">
        <f>ROUND(ROUND(H48,2)*ROUND(G48,3),2)</f>
        <v>0</v>
      </c>
      <c r="O48">
        <f>(I48*21)/100</f>
        <v>0</v>
      </c>
      <c r="P48" t="s">
        <v>23</v>
      </c>
    </row>
    <row r="49" spans="1:5" ht="25.5">
      <c r="A49" s="30" t="s">
        <v>50</v>
      </c>
      <c r="E49" s="31" t="s">
        <v>755</v>
      </c>
    </row>
    <row r="50" spans="1:5" ht="89.25">
      <c r="A50" s="32" t="s">
        <v>52</v>
      </c>
      <c r="E50" s="33" t="s">
        <v>917</v>
      </c>
    </row>
    <row r="51" spans="1:5" ht="369.75">
      <c r="A51" t="s">
        <v>54</v>
      </c>
      <c r="E51" s="31" t="s">
        <v>766</v>
      </c>
    </row>
    <row r="52" spans="1:16" ht="12.75">
      <c r="A52" s="21" t="s">
        <v>45</v>
      </c>
      <c r="B52" s="25" t="s">
        <v>106</v>
      </c>
      <c r="C52" s="25" t="s">
        <v>770</v>
      </c>
      <c r="D52" s="21" t="s">
        <v>47</v>
      </c>
      <c r="E52" s="26" t="s">
        <v>771</v>
      </c>
      <c r="F52" s="27" t="s">
        <v>188</v>
      </c>
      <c r="G52" s="28">
        <v>4.34</v>
      </c>
      <c r="H52" s="29">
        <v>0</v>
      </c>
      <c r="I52" s="29">
        <f>ROUND(ROUND(H52,2)*ROUND(G52,3),2)</f>
        <v>0</v>
      </c>
      <c r="O52">
        <f>(I52*21)/100</f>
        <v>0</v>
      </c>
      <c r="P52" t="s">
        <v>23</v>
      </c>
    </row>
    <row r="53" spans="1:5" ht="12.75">
      <c r="A53" s="30" t="s">
        <v>50</v>
      </c>
      <c r="E53" s="31" t="s">
        <v>745</v>
      </c>
    </row>
    <row r="54" spans="1:5" ht="51">
      <c r="A54" s="32" t="s">
        <v>52</v>
      </c>
      <c r="E54" s="33" t="s">
        <v>918</v>
      </c>
    </row>
    <row r="55" spans="1:5" ht="369.75">
      <c r="A55" t="s">
        <v>54</v>
      </c>
      <c r="E55" s="31" t="s">
        <v>773</v>
      </c>
    </row>
    <row r="56" spans="1:16" ht="12.75">
      <c r="A56" s="21" t="s">
        <v>45</v>
      </c>
      <c r="B56" s="25" t="s">
        <v>113</v>
      </c>
      <c r="C56" s="25" t="s">
        <v>774</v>
      </c>
      <c r="D56" s="21" t="s">
        <v>47</v>
      </c>
      <c r="E56" s="26" t="s">
        <v>775</v>
      </c>
      <c r="F56" s="27" t="s">
        <v>182</v>
      </c>
      <c r="G56" s="28">
        <v>0.134</v>
      </c>
      <c r="H56" s="29">
        <v>0</v>
      </c>
      <c r="I56" s="29">
        <f>ROUND(ROUND(H56,2)*ROUND(G56,3),2)</f>
        <v>0</v>
      </c>
      <c r="O56">
        <f>(I56*21)/100</f>
        <v>0</v>
      </c>
      <c r="P56" t="s">
        <v>23</v>
      </c>
    </row>
    <row r="57" spans="1:5" ht="12.75">
      <c r="A57" s="30" t="s">
        <v>50</v>
      </c>
      <c r="E57" s="31" t="s">
        <v>47</v>
      </c>
    </row>
    <row r="58" spans="1:5" ht="89.25">
      <c r="A58" s="32" t="s">
        <v>52</v>
      </c>
      <c r="E58" s="33" t="s">
        <v>919</v>
      </c>
    </row>
    <row r="59" spans="1:5" ht="191.25">
      <c r="A59" t="s">
        <v>54</v>
      </c>
      <c r="E59" s="31" t="s">
        <v>777</v>
      </c>
    </row>
    <row r="60" spans="1:16" ht="12.75">
      <c r="A60" s="21" t="s">
        <v>45</v>
      </c>
      <c r="B60" s="25" t="s">
        <v>116</v>
      </c>
      <c r="C60" s="25" t="s">
        <v>778</v>
      </c>
      <c r="D60" s="21" t="s">
        <v>47</v>
      </c>
      <c r="E60" s="26" t="s">
        <v>779</v>
      </c>
      <c r="F60" s="27" t="s">
        <v>188</v>
      </c>
      <c r="G60" s="28">
        <v>12</v>
      </c>
      <c r="H60" s="29">
        <v>0</v>
      </c>
      <c r="I60" s="29">
        <f>ROUND(ROUND(H60,2)*ROUND(G60,3),2)</f>
        <v>0</v>
      </c>
      <c r="O60">
        <f>(I60*21)/100</f>
        <v>0</v>
      </c>
      <c r="P60" t="s">
        <v>23</v>
      </c>
    </row>
    <row r="61" spans="1:5" ht="12.75">
      <c r="A61" s="30" t="s">
        <v>50</v>
      </c>
      <c r="E61" s="31" t="s">
        <v>745</v>
      </c>
    </row>
    <row r="62" spans="1:5" ht="12.75">
      <c r="A62" s="32" t="s">
        <v>52</v>
      </c>
      <c r="E62" s="33" t="s">
        <v>780</v>
      </c>
    </row>
    <row r="63" spans="1:5" ht="51">
      <c r="A63" t="s">
        <v>54</v>
      </c>
      <c r="E63" s="31" t="s">
        <v>781</v>
      </c>
    </row>
    <row r="64" spans="1:16" ht="12.75">
      <c r="A64" s="21" t="s">
        <v>45</v>
      </c>
      <c r="B64" s="25" t="s">
        <v>120</v>
      </c>
      <c r="C64" s="25" t="s">
        <v>782</v>
      </c>
      <c r="D64" s="21" t="s">
        <v>47</v>
      </c>
      <c r="E64" s="26" t="s">
        <v>783</v>
      </c>
      <c r="F64" s="27" t="s">
        <v>188</v>
      </c>
      <c r="G64" s="28">
        <v>11.088</v>
      </c>
      <c r="H64" s="29">
        <v>0</v>
      </c>
      <c r="I64" s="29">
        <f>ROUND(ROUND(H64,2)*ROUND(G64,3),2)</f>
        <v>0</v>
      </c>
      <c r="O64">
        <f>(I64*21)/100</f>
        <v>0</v>
      </c>
      <c r="P64" t="s">
        <v>23</v>
      </c>
    </row>
    <row r="65" spans="1:5" ht="12.75">
      <c r="A65" s="30" t="s">
        <v>50</v>
      </c>
      <c r="E65" s="31" t="s">
        <v>745</v>
      </c>
    </row>
    <row r="66" spans="1:5" ht="76.5">
      <c r="A66" s="32" t="s">
        <v>52</v>
      </c>
      <c r="E66" s="33" t="s">
        <v>920</v>
      </c>
    </row>
    <row r="67" spans="1:5" ht="102">
      <c r="A67" t="s">
        <v>54</v>
      </c>
      <c r="E67" s="31" t="s">
        <v>785</v>
      </c>
    </row>
    <row r="68" spans="1:18" ht="12.75" customHeight="1">
      <c r="A68" s="5" t="s">
        <v>43</v>
      </c>
      <c r="B68" s="5"/>
      <c r="C68" s="35" t="s">
        <v>74</v>
      </c>
      <c r="D68" s="5"/>
      <c r="E68" s="23" t="s">
        <v>786</v>
      </c>
      <c r="F68" s="5"/>
      <c r="G68" s="5"/>
      <c r="H68" s="5"/>
      <c r="I68" s="36">
        <f>0+Q68</f>
        <v>0</v>
      </c>
      <c r="O68">
        <f>0+R68</f>
        <v>0</v>
      </c>
      <c r="Q68">
        <f>0+I69</f>
        <v>0</v>
      </c>
      <c r="R68">
        <f>0+O69</f>
        <v>0</v>
      </c>
    </row>
    <row r="69" spans="1:16" ht="12.75">
      <c r="A69" s="21" t="s">
        <v>45</v>
      </c>
      <c r="B69" s="25" t="s">
        <v>121</v>
      </c>
      <c r="C69" s="25" t="s">
        <v>787</v>
      </c>
      <c r="D69" s="21" t="s">
        <v>47</v>
      </c>
      <c r="E69" s="26" t="s">
        <v>788</v>
      </c>
      <c r="F69" s="27" t="s">
        <v>127</v>
      </c>
      <c r="G69" s="28">
        <v>157.314</v>
      </c>
      <c r="H69" s="29">
        <v>0</v>
      </c>
      <c r="I69" s="29">
        <f>ROUND(ROUND(H69,2)*ROUND(G69,3),2)</f>
        <v>0</v>
      </c>
      <c r="O69">
        <f>(I69*21)/100</f>
        <v>0</v>
      </c>
      <c r="P69" t="s">
        <v>23</v>
      </c>
    </row>
    <row r="70" spans="1:5" ht="12.75">
      <c r="A70" s="30" t="s">
        <v>50</v>
      </c>
      <c r="E70" s="31" t="s">
        <v>47</v>
      </c>
    </row>
    <row r="71" spans="1:5" ht="63.75">
      <c r="A71" s="32" t="s">
        <v>52</v>
      </c>
      <c r="E71" s="33" t="s">
        <v>921</v>
      </c>
    </row>
    <row r="72" spans="1:5" ht="191.25">
      <c r="A72" t="s">
        <v>54</v>
      </c>
      <c r="E72" s="31" t="s">
        <v>790</v>
      </c>
    </row>
    <row r="73" spans="1:18" ht="12.75" customHeight="1">
      <c r="A73" s="5" t="s">
        <v>43</v>
      </c>
      <c r="B73" s="5"/>
      <c r="C73" s="35" t="s">
        <v>81</v>
      </c>
      <c r="D73" s="5"/>
      <c r="E73" s="23" t="s">
        <v>316</v>
      </c>
      <c r="F73" s="5"/>
      <c r="G73" s="5"/>
      <c r="H73" s="5"/>
      <c r="I73" s="36">
        <f>0+Q73</f>
        <v>0</v>
      </c>
      <c r="O73">
        <f>0+R73</f>
        <v>0</v>
      </c>
      <c r="Q73">
        <f>0+I74+I78</f>
        <v>0</v>
      </c>
      <c r="R73">
        <f>0+O74+O78</f>
        <v>0</v>
      </c>
    </row>
    <row r="74" spans="1:16" ht="12.75">
      <c r="A74" s="21" t="s">
        <v>45</v>
      </c>
      <c r="B74" s="25" t="s">
        <v>386</v>
      </c>
      <c r="C74" s="25" t="s">
        <v>922</v>
      </c>
      <c r="D74" s="21" t="s">
        <v>47</v>
      </c>
      <c r="E74" s="26" t="s">
        <v>923</v>
      </c>
      <c r="F74" s="27" t="s">
        <v>110</v>
      </c>
      <c r="G74" s="28">
        <v>1</v>
      </c>
      <c r="H74" s="29">
        <v>0</v>
      </c>
      <c r="I74" s="29">
        <f>ROUND(ROUND(H74,2)*ROUND(G74,3),2)</f>
        <v>0</v>
      </c>
      <c r="O74">
        <f>(I74*21)/100</f>
        <v>0</v>
      </c>
      <c r="P74" t="s">
        <v>23</v>
      </c>
    </row>
    <row r="75" spans="1:5" ht="12.75">
      <c r="A75" s="30" t="s">
        <v>50</v>
      </c>
      <c r="E75" s="31" t="s">
        <v>47</v>
      </c>
    </row>
    <row r="76" spans="1:5" ht="25.5">
      <c r="A76" s="32" t="s">
        <v>52</v>
      </c>
      <c r="E76" s="33" t="s">
        <v>924</v>
      </c>
    </row>
    <row r="77" spans="1:5" ht="255">
      <c r="A77" t="s">
        <v>54</v>
      </c>
      <c r="E77" s="31" t="s">
        <v>925</v>
      </c>
    </row>
    <row r="78" spans="1:16" ht="12.75">
      <c r="A78" s="21" t="s">
        <v>45</v>
      </c>
      <c r="B78" s="25" t="s">
        <v>392</v>
      </c>
      <c r="C78" s="25" t="s">
        <v>791</v>
      </c>
      <c r="D78" s="21" t="s">
        <v>47</v>
      </c>
      <c r="E78" s="26" t="s">
        <v>792</v>
      </c>
      <c r="F78" s="27" t="s">
        <v>188</v>
      </c>
      <c r="G78" s="28">
        <v>7.866</v>
      </c>
      <c r="H78" s="29">
        <v>0</v>
      </c>
      <c r="I78" s="29">
        <f>ROUND(ROUND(H78,2)*ROUND(G78,3),2)</f>
        <v>0</v>
      </c>
      <c r="O78">
        <f>(I78*21)/100</f>
        <v>0</v>
      </c>
      <c r="P78" t="s">
        <v>23</v>
      </c>
    </row>
    <row r="79" spans="1:5" ht="12.75">
      <c r="A79" s="30" t="s">
        <v>50</v>
      </c>
      <c r="E79" s="31" t="s">
        <v>793</v>
      </c>
    </row>
    <row r="80" spans="1:5" ht="51">
      <c r="A80" s="32" t="s">
        <v>52</v>
      </c>
      <c r="E80" s="33" t="s">
        <v>926</v>
      </c>
    </row>
    <row r="81" spans="1:5" ht="369.75">
      <c r="A81" t="s">
        <v>54</v>
      </c>
      <c r="E81" s="31" t="s">
        <v>773</v>
      </c>
    </row>
    <row r="82" spans="1:18" ht="12.75" customHeight="1">
      <c r="A82" s="5" t="s">
        <v>43</v>
      </c>
      <c r="B82" s="5"/>
      <c r="C82" s="35" t="s">
        <v>40</v>
      </c>
      <c r="D82" s="5"/>
      <c r="E82" s="23" t="s">
        <v>238</v>
      </c>
      <c r="F82" s="5"/>
      <c r="G82" s="5"/>
      <c r="H82" s="5"/>
      <c r="I82" s="36">
        <f>0+Q82</f>
        <v>0</v>
      </c>
      <c r="O82">
        <f>0+R82</f>
        <v>0</v>
      </c>
      <c r="Q82">
        <f>0+I83+I87+I91</f>
        <v>0</v>
      </c>
      <c r="R82">
        <f>0+O83+O87+O91</f>
        <v>0</v>
      </c>
    </row>
    <row r="83" spans="1:16" ht="12.75">
      <c r="A83" s="21" t="s">
        <v>45</v>
      </c>
      <c r="B83" s="25" t="s">
        <v>397</v>
      </c>
      <c r="C83" s="25" t="s">
        <v>795</v>
      </c>
      <c r="D83" s="21" t="s">
        <v>47</v>
      </c>
      <c r="E83" s="26" t="s">
        <v>796</v>
      </c>
      <c r="F83" s="27" t="s">
        <v>241</v>
      </c>
      <c r="G83" s="28">
        <v>19</v>
      </c>
      <c r="H83" s="29">
        <v>0</v>
      </c>
      <c r="I83" s="29">
        <f>ROUND(ROUND(H83,2)*ROUND(G83,3),2)</f>
        <v>0</v>
      </c>
      <c r="O83">
        <f>(I83*21)/100</f>
        <v>0</v>
      </c>
      <c r="P83" t="s">
        <v>23</v>
      </c>
    </row>
    <row r="84" spans="1:5" ht="12.75">
      <c r="A84" s="30" t="s">
        <v>50</v>
      </c>
      <c r="E84" s="31" t="s">
        <v>47</v>
      </c>
    </row>
    <row r="85" spans="1:5" ht="63.75">
      <c r="A85" s="32" t="s">
        <v>52</v>
      </c>
      <c r="E85" s="33" t="s">
        <v>927</v>
      </c>
    </row>
    <row r="86" spans="1:5" ht="63.75">
      <c r="A86" t="s">
        <v>54</v>
      </c>
      <c r="E86" s="31" t="s">
        <v>798</v>
      </c>
    </row>
    <row r="87" spans="1:16" ht="12.75">
      <c r="A87" s="21" t="s">
        <v>45</v>
      </c>
      <c r="B87" s="25" t="s">
        <v>399</v>
      </c>
      <c r="C87" s="25" t="s">
        <v>824</v>
      </c>
      <c r="D87" s="21" t="s">
        <v>47</v>
      </c>
      <c r="E87" s="26" t="s">
        <v>825</v>
      </c>
      <c r="F87" s="27" t="s">
        <v>241</v>
      </c>
      <c r="G87" s="28">
        <v>12</v>
      </c>
      <c r="H87" s="29">
        <v>0</v>
      </c>
      <c r="I87" s="29">
        <f>ROUND(ROUND(H87,2)*ROUND(G87,3),2)</f>
        <v>0</v>
      </c>
      <c r="O87">
        <f>(I87*21)/100</f>
        <v>0</v>
      </c>
      <c r="P87" t="s">
        <v>23</v>
      </c>
    </row>
    <row r="88" spans="1:5" ht="12.75">
      <c r="A88" s="30" t="s">
        <v>50</v>
      </c>
      <c r="E88" s="31" t="s">
        <v>47</v>
      </c>
    </row>
    <row r="89" spans="1:5" ht="25.5">
      <c r="A89" s="32" t="s">
        <v>52</v>
      </c>
      <c r="E89" s="33" t="s">
        <v>928</v>
      </c>
    </row>
    <row r="90" spans="1:5" ht="63.75">
      <c r="A90" t="s">
        <v>54</v>
      </c>
      <c r="E90" s="31" t="s">
        <v>798</v>
      </c>
    </row>
    <row r="91" spans="1:16" ht="25.5">
      <c r="A91" s="21" t="s">
        <v>45</v>
      </c>
      <c r="B91" s="25" t="s">
        <v>401</v>
      </c>
      <c r="C91" s="25" t="s">
        <v>929</v>
      </c>
      <c r="D91" s="21" t="s">
        <v>47</v>
      </c>
      <c r="E91" s="26" t="s">
        <v>930</v>
      </c>
      <c r="F91" s="27" t="s">
        <v>188</v>
      </c>
      <c r="G91" s="28">
        <v>4.5</v>
      </c>
      <c r="H91" s="29">
        <v>0</v>
      </c>
      <c r="I91" s="29">
        <f>ROUND(ROUND(H91,2)*ROUND(G91,3),2)</f>
        <v>0</v>
      </c>
      <c r="O91">
        <f>(I91*21)/100</f>
        <v>0</v>
      </c>
      <c r="P91" t="s">
        <v>23</v>
      </c>
    </row>
    <row r="92" spans="1:5" ht="12.75">
      <c r="A92" s="30" t="s">
        <v>50</v>
      </c>
      <c r="E92" s="31" t="s">
        <v>47</v>
      </c>
    </row>
    <row r="93" spans="1:5" ht="38.25">
      <c r="A93" s="32" t="s">
        <v>52</v>
      </c>
      <c r="E93" s="33" t="s">
        <v>931</v>
      </c>
    </row>
    <row r="94" spans="1:5" ht="89.25">
      <c r="A94" t="s">
        <v>54</v>
      </c>
      <c r="E94" s="31" t="s">
        <v>932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165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165</v>
      </c>
      <c r="D4" s="43"/>
      <c r="E4" s="14" t="s">
        <v>166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4" t="s">
        <v>26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29</v>
      </c>
      <c r="D8" s="15"/>
      <c r="E8" s="23" t="s">
        <v>124</v>
      </c>
      <c r="F8" s="15"/>
      <c r="G8" s="15"/>
      <c r="H8" s="15"/>
      <c r="I8" s="24">
        <f>0+Q8</f>
        <v>0</v>
      </c>
      <c r="O8">
        <f>0+R8</f>
        <v>0</v>
      </c>
      <c r="Q8">
        <f>0+I9+I13+I17+I21+I25</f>
        <v>0</v>
      </c>
      <c r="R8">
        <f>0+O9+O13+O17+O21+O25</f>
        <v>0</v>
      </c>
    </row>
    <row r="9" spans="1:16" ht="12.75">
      <c r="A9" s="21" t="s">
        <v>45</v>
      </c>
      <c r="B9" s="25" t="s">
        <v>29</v>
      </c>
      <c r="C9" s="25" t="s">
        <v>130</v>
      </c>
      <c r="D9" s="21" t="s">
        <v>47</v>
      </c>
      <c r="E9" s="26" t="s">
        <v>131</v>
      </c>
      <c r="F9" s="27" t="s">
        <v>110</v>
      </c>
      <c r="G9" s="28">
        <v>1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38.25">
      <c r="A10" s="30" t="s">
        <v>50</v>
      </c>
      <c r="E10" s="31" t="s">
        <v>132</v>
      </c>
    </row>
    <row r="11" spans="1:5" ht="38.25">
      <c r="A11" s="32" t="s">
        <v>52</v>
      </c>
      <c r="E11" s="33" t="s">
        <v>167</v>
      </c>
    </row>
    <row r="12" spans="1:5" ht="76.5">
      <c r="A12" t="s">
        <v>54</v>
      </c>
      <c r="E12" s="31" t="s">
        <v>134</v>
      </c>
    </row>
    <row r="13" spans="1:16" ht="12.75">
      <c r="A13" s="21" t="s">
        <v>45</v>
      </c>
      <c r="B13" s="25" t="s">
        <v>23</v>
      </c>
      <c r="C13" s="25" t="s">
        <v>139</v>
      </c>
      <c r="D13" s="21" t="s">
        <v>47</v>
      </c>
      <c r="E13" s="26" t="s">
        <v>140</v>
      </c>
      <c r="F13" s="27" t="s">
        <v>110</v>
      </c>
      <c r="G13" s="28">
        <v>2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38.25">
      <c r="A14" s="30" t="s">
        <v>50</v>
      </c>
      <c r="E14" s="31" t="s">
        <v>132</v>
      </c>
    </row>
    <row r="15" spans="1:5" ht="38.25">
      <c r="A15" s="32" t="s">
        <v>52</v>
      </c>
      <c r="E15" s="33" t="s">
        <v>168</v>
      </c>
    </row>
    <row r="16" spans="1:5" ht="76.5">
      <c r="A16" t="s">
        <v>54</v>
      </c>
      <c r="E16" s="31" t="s">
        <v>134</v>
      </c>
    </row>
    <row r="17" spans="1:16" ht="12.75">
      <c r="A17" s="21" t="s">
        <v>45</v>
      </c>
      <c r="B17" s="25" t="s">
        <v>22</v>
      </c>
      <c r="C17" s="25" t="s">
        <v>142</v>
      </c>
      <c r="D17" s="21" t="s">
        <v>47</v>
      </c>
      <c r="E17" s="26" t="s">
        <v>143</v>
      </c>
      <c r="F17" s="27" t="s">
        <v>110</v>
      </c>
      <c r="G17" s="28">
        <v>3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0" t="s">
        <v>50</v>
      </c>
      <c r="E18" s="31" t="s">
        <v>144</v>
      </c>
    </row>
    <row r="19" spans="1:5" ht="38.25">
      <c r="A19" s="32" t="s">
        <v>52</v>
      </c>
      <c r="E19" s="33" t="s">
        <v>169</v>
      </c>
    </row>
    <row r="20" spans="1:5" ht="89.25">
      <c r="A20" t="s">
        <v>54</v>
      </c>
      <c r="E20" s="31" t="s">
        <v>146</v>
      </c>
    </row>
    <row r="21" spans="1:16" ht="12.75">
      <c r="A21" s="21" t="s">
        <v>45</v>
      </c>
      <c r="B21" s="25" t="s">
        <v>33</v>
      </c>
      <c r="C21" s="25" t="s">
        <v>153</v>
      </c>
      <c r="D21" s="21" t="s">
        <v>154</v>
      </c>
      <c r="E21" s="26" t="s">
        <v>155</v>
      </c>
      <c r="F21" s="27" t="s">
        <v>110</v>
      </c>
      <c r="G21" s="28">
        <v>87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0" t="s">
        <v>50</v>
      </c>
      <c r="E22" s="31" t="s">
        <v>47</v>
      </c>
    </row>
    <row r="23" spans="1:5" ht="89.25">
      <c r="A23" s="32" t="s">
        <v>52</v>
      </c>
      <c r="E23" s="33" t="s">
        <v>170</v>
      </c>
    </row>
    <row r="24" spans="1:5" ht="76.5">
      <c r="A24" t="s">
        <v>54</v>
      </c>
      <c r="E24" s="31" t="s">
        <v>157</v>
      </c>
    </row>
    <row r="25" spans="1:16" ht="12.75">
      <c r="A25" s="21" t="s">
        <v>45</v>
      </c>
      <c r="B25" s="25" t="s">
        <v>35</v>
      </c>
      <c r="C25" s="25" t="s">
        <v>158</v>
      </c>
      <c r="D25" s="21" t="s">
        <v>154</v>
      </c>
      <c r="E25" s="26" t="s">
        <v>159</v>
      </c>
      <c r="F25" s="27" t="s">
        <v>110</v>
      </c>
      <c r="G25" s="28">
        <v>10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0" t="s">
        <v>50</v>
      </c>
      <c r="E26" s="31" t="s">
        <v>47</v>
      </c>
    </row>
    <row r="27" spans="1:5" ht="89.25">
      <c r="A27" s="32" t="s">
        <v>52</v>
      </c>
      <c r="E27" s="33" t="s">
        <v>171</v>
      </c>
    </row>
    <row r="28" spans="1:5" ht="76.5">
      <c r="A28" t="s">
        <v>54</v>
      </c>
      <c r="E28" s="31" t="s">
        <v>157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0+O9+O14+O27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933</v>
      </c>
      <c r="I3" s="34">
        <f>0+I9+I14+I27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933</v>
      </c>
      <c r="D4" s="38"/>
      <c r="E4" s="11" t="s">
        <v>934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933</v>
      </c>
      <c r="D5" s="43"/>
      <c r="E5" s="14" t="s">
        <v>935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218</v>
      </c>
      <c r="D10" s="21" t="s">
        <v>23</v>
      </c>
      <c r="E10" s="26" t="s">
        <v>219</v>
      </c>
      <c r="F10" s="27" t="s">
        <v>182</v>
      </c>
      <c r="G10" s="28">
        <v>1816.8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51">
      <c r="A11" s="30" t="s">
        <v>50</v>
      </c>
      <c r="E11" s="31" t="s">
        <v>936</v>
      </c>
    </row>
    <row r="12" spans="1:5" ht="51">
      <c r="A12" s="32" t="s">
        <v>52</v>
      </c>
      <c r="E12" s="33" t="s">
        <v>937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0+I15+I19+I23</f>
        <v>0</v>
      </c>
      <c r="R14">
        <f>0+O15+O19+O23</f>
        <v>0</v>
      </c>
    </row>
    <row r="15" spans="1:16" ht="25.5">
      <c r="A15" s="21" t="s">
        <v>45</v>
      </c>
      <c r="B15" s="25" t="s">
        <v>23</v>
      </c>
      <c r="C15" s="25" t="s">
        <v>227</v>
      </c>
      <c r="D15" s="21" t="s">
        <v>47</v>
      </c>
      <c r="E15" s="26" t="s">
        <v>228</v>
      </c>
      <c r="F15" s="27" t="s">
        <v>188</v>
      </c>
      <c r="G15" s="28">
        <v>7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25.5">
      <c r="A16" s="30" t="s">
        <v>50</v>
      </c>
      <c r="E16" s="31" t="s">
        <v>938</v>
      </c>
    </row>
    <row r="17" spans="1:5" ht="38.25">
      <c r="A17" s="32" t="s">
        <v>52</v>
      </c>
      <c r="E17" s="33" t="s">
        <v>939</v>
      </c>
    </row>
    <row r="18" spans="1:5" ht="63.75">
      <c r="A18" t="s">
        <v>54</v>
      </c>
      <c r="E18" s="31" t="s">
        <v>226</v>
      </c>
    </row>
    <row r="19" spans="1:16" ht="25.5">
      <c r="A19" s="21" t="s">
        <v>45</v>
      </c>
      <c r="B19" s="25" t="s">
        <v>22</v>
      </c>
      <c r="C19" s="25" t="s">
        <v>230</v>
      </c>
      <c r="D19" s="21" t="s">
        <v>47</v>
      </c>
      <c r="E19" s="26" t="s">
        <v>231</v>
      </c>
      <c r="F19" s="27" t="s">
        <v>188</v>
      </c>
      <c r="G19" s="28">
        <v>750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38.25">
      <c r="A20" s="30" t="s">
        <v>50</v>
      </c>
      <c r="E20" s="31" t="s">
        <v>940</v>
      </c>
    </row>
    <row r="21" spans="1:5" ht="51">
      <c r="A21" s="32" t="s">
        <v>52</v>
      </c>
      <c r="E21" s="33" t="s">
        <v>941</v>
      </c>
    </row>
    <row r="22" spans="1:5" ht="63.75">
      <c r="A22" t="s">
        <v>54</v>
      </c>
      <c r="E22" s="31" t="s">
        <v>226</v>
      </c>
    </row>
    <row r="23" spans="1:16" ht="12.75">
      <c r="A23" s="21" t="s">
        <v>45</v>
      </c>
      <c r="B23" s="25" t="s">
        <v>33</v>
      </c>
      <c r="C23" s="25" t="s">
        <v>234</v>
      </c>
      <c r="D23" s="21" t="s">
        <v>47</v>
      </c>
      <c r="E23" s="26" t="s">
        <v>235</v>
      </c>
      <c r="F23" s="27" t="s">
        <v>188</v>
      </c>
      <c r="G23" s="28">
        <v>757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25.5">
      <c r="A24" s="30" t="s">
        <v>50</v>
      </c>
      <c r="E24" s="31" t="s">
        <v>938</v>
      </c>
    </row>
    <row r="25" spans="1:5" ht="76.5">
      <c r="A25" s="32" t="s">
        <v>52</v>
      </c>
      <c r="E25" s="33" t="s">
        <v>942</v>
      </c>
    </row>
    <row r="26" spans="1:5" ht="191.25">
      <c r="A26" t="s">
        <v>54</v>
      </c>
      <c r="E26" s="31" t="s">
        <v>237</v>
      </c>
    </row>
    <row r="27" spans="1:18" ht="12.75" customHeight="1">
      <c r="A27" s="5" t="s">
        <v>43</v>
      </c>
      <c r="B27" s="5"/>
      <c r="C27" s="35" t="s">
        <v>40</v>
      </c>
      <c r="D27" s="5"/>
      <c r="E27" s="23" t="s">
        <v>238</v>
      </c>
      <c r="F27" s="5"/>
      <c r="G27" s="5"/>
      <c r="H27" s="5"/>
      <c r="I27" s="36">
        <f>0+Q27</f>
        <v>0</v>
      </c>
      <c r="O27">
        <f>0+R27</f>
        <v>0</v>
      </c>
      <c r="Q27">
        <f>0+I28</f>
        <v>0</v>
      </c>
      <c r="R27">
        <f>0+O28</f>
        <v>0</v>
      </c>
    </row>
    <row r="28" spans="1:16" ht="12.75">
      <c r="A28" s="21" t="s">
        <v>45</v>
      </c>
      <c r="B28" s="25" t="s">
        <v>35</v>
      </c>
      <c r="C28" s="25" t="s">
        <v>239</v>
      </c>
      <c r="D28" s="21" t="s">
        <v>47</v>
      </c>
      <c r="E28" s="26" t="s">
        <v>240</v>
      </c>
      <c r="F28" s="27" t="s">
        <v>241</v>
      </c>
      <c r="G28" s="28">
        <v>12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47</v>
      </c>
    </row>
    <row r="30" spans="1:5" ht="38.25">
      <c r="A30" s="32" t="s">
        <v>52</v>
      </c>
      <c r="E30" s="33" t="s">
        <v>632</v>
      </c>
    </row>
    <row r="31" spans="1:5" ht="25.5">
      <c r="A31" t="s">
        <v>54</v>
      </c>
      <c r="E31" s="31" t="s">
        <v>243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0+O10+O11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933</v>
      </c>
      <c r="I3" s="34">
        <f>0+I10+I11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933</v>
      </c>
      <c r="D4" s="38"/>
      <c r="E4" s="11" t="s">
        <v>934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1" t="s">
        <v>933</v>
      </c>
      <c r="D5" s="38"/>
      <c r="E5" s="11" t="s">
        <v>254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2" t="s">
        <v>933</v>
      </c>
      <c r="D6" s="43"/>
      <c r="E6" s="14" t="s">
        <v>943</v>
      </c>
      <c r="F6" s="5"/>
      <c r="G6" s="5"/>
      <c r="H6" s="5"/>
      <c r="I6" s="5"/>
    </row>
    <row r="7" spans="1:9" ht="12.75" customHeight="1">
      <c r="A7" s="44" t="s">
        <v>26</v>
      </c>
      <c r="B7" s="44" t="s">
        <v>28</v>
      </c>
      <c r="C7" s="44" t="s">
        <v>30</v>
      </c>
      <c r="D7" s="44" t="s">
        <v>31</v>
      </c>
      <c r="E7" s="44" t="s">
        <v>32</v>
      </c>
      <c r="F7" s="44" t="s">
        <v>34</v>
      </c>
      <c r="G7" s="44" t="s">
        <v>36</v>
      </c>
      <c r="H7" s="44" t="s">
        <v>38</v>
      </c>
      <c r="I7" s="44"/>
    </row>
    <row r="8" spans="1:9" ht="12.75" customHeight="1">
      <c r="A8" s="44"/>
      <c r="B8" s="44"/>
      <c r="C8" s="44"/>
      <c r="D8" s="44"/>
      <c r="E8" s="44"/>
      <c r="F8" s="44"/>
      <c r="G8" s="44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5" ht="12.75" customHeight="1">
      <c r="A10" s="9" t="s">
        <v>43</v>
      </c>
      <c r="B10" s="9"/>
      <c r="C10" s="18" t="s">
        <v>29</v>
      </c>
      <c r="D10" s="9"/>
      <c r="E10" s="20" t="s">
        <v>124</v>
      </c>
      <c r="F10" s="9"/>
      <c r="G10" s="9"/>
      <c r="H10" s="9"/>
      <c r="I10" s="19">
        <f>0</f>
        <v>0</v>
      </c>
      <c r="O10">
        <f>0</f>
        <v>0</v>
      </c>
    </row>
    <row r="11" spans="1:18" ht="12.75" customHeight="1">
      <c r="A11" s="5" t="s">
        <v>43</v>
      </c>
      <c r="B11" s="5"/>
      <c r="C11" s="35" t="s">
        <v>35</v>
      </c>
      <c r="D11" s="5"/>
      <c r="E11" s="37" t="s">
        <v>254</v>
      </c>
      <c r="F11" s="5"/>
      <c r="G11" s="5"/>
      <c r="H11" s="5"/>
      <c r="I11" s="36">
        <f>0+Q11</f>
        <v>0</v>
      </c>
      <c r="O11">
        <f>0+R11</f>
        <v>0</v>
      </c>
      <c r="Q11">
        <f>0+I12+I16+I20+I24+I28+I32+I36</f>
        <v>0</v>
      </c>
      <c r="R11">
        <f>0+O12+O16+O20+O24+O28+O32+O36</f>
        <v>0</v>
      </c>
    </row>
    <row r="12" spans="1:16" ht="12.75">
      <c r="A12" s="21" t="s">
        <v>45</v>
      </c>
      <c r="B12" s="25" t="s">
        <v>29</v>
      </c>
      <c r="C12" s="25" t="s">
        <v>288</v>
      </c>
      <c r="D12" s="21" t="s">
        <v>289</v>
      </c>
      <c r="E12" s="26" t="s">
        <v>290</v>
      </c>
      <c r="F12" s="27" t="s">
        <v>127</v>
      </c>
      <c r="G12" s="28">
        <v>6000</v>
      </c>
      <c r="H12" s="29">
        <v>0</v>
      </c>
      <c r="I12" s="29">
        <f>ROUND(ROUND(H12,2)*ROUND(G12,3),2)</f>
        <v>0</v>
      </c>
      <c r="O12">
        <f>(I12*21)/100</f>
        <v>0</v>
      </c>
      <c r="P12" t="s">
        <v>23</v>
      </c>
    </row>
    <row r="13" spans="1:5" ht="38.25">
      <c r="A13" s="30" t="s">
        <v>50</v>
      </c>
      <c r="E13" s="31" t="s">
        <v>944</v>
      </c>
    </row>
    <row r="14" spans="1:5" ht="51">
      <c r="A14" s="32" t="s">
        <v>52</v>
      </c>
      <c r="E14" s="33" t="s">
        <v>945</v>
      </c>
    </row>
    <row r="15" spans="1:5" ht="51">
      <c r="A15" t="s">
        <v>54</v>
      </c>
      <c r="E15" s="31" t="s">
        <v>259</v>
      </c>
    </row>
    <row r="16" spans="1:16" ht="12.75">
      <c r="A16" s="21" t="s">
        <v>45</v>
      </c>
      <c r="B16" s="25" t="s">
        <v>23</v>
      </c>
      <c r="C16" s="25" t="s">
        <v>288</v>
      </c>
      <c r="D16" s="21" t="s">
        <v>214</v>
      </c>
      <c r="E16" s="26" t="s">
        <v>290</v>
      </c>
      <c r="F16" s="27" t="s">
        <v>127</v>
      </c>
      <c r="G16" s="28">
        <v>6000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38.25">
      <c r="A17" s="30" t="s">
        <v>50</v>
      </c>
      <c r="E17" s="31" t="s">
        <v>946</v>
      </c>
    </row>
    <row r="18" spans="1:5" ht="51">
      <c r="A18" s="32" t="s">
        <v>52</v>
      </c>
      <c r="E18" s="33" t="s">
        <v>945</v>
      </c>
    </row>
    <row r="19" spans="1:5" ht="51">
      <c r="A19" t="s">
        <v>54</v>
      </c>
      <c r="E19" s="31" t="s">
        <v>259</v>
      </c>
    </row>
    <row r="20" spans="1:16" ht="12.75">
      <c r="A20" s="21" t="s">
        <v>45</v>
      </c>
      <c r="B20" s="25" t="s">
        <v>22</v>
      </c>
      <c r="C20" s="25" t="s">
        <v>379</v>
      </c>
      <c r="D20" s="21" t="s">
        <v>47</v>
      </c>
      <c r="E20" s="26" t="s">
        <v>380</v>
      </c>
      <c r="F20" s="27" t="s">
        <v>127</v>
      </c>
      <c r="G20" s="28">
        <v>3000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25.5">
      <c r="A21" s="30" t="s">
        <v>50</v>
      </c>
      <c r="E21" s="31" t="s">
        <v>938</v>
      </c>
    </row>
    <row r="22" spans="1:5" ht="38.25">
      <c r="A22" s="32" t="s">
        <v>52</v>
      </c>
      <c r="E22" s="33" t="s">
        <v>947</v>
      </c>
    </row>
    <row r="23" spans="1:5" ht="102">
      <c r="A23" t="s">
        <v>54</v>
      </c>
      <c r="E23" s="31" t="s">
        <v>378</v>
      </c>
    </row>
    <row r="24" spans="1:16" ht="12.75">
      <c r="A24" s="21" t="s">
        <v>45</v>
      </c>
      <c r="B24" s="25" t="s">
        <v>33</v>
      </c>
      <c r="C24" s="25" t="s">
        <v>299</v>
      </c>
      <c r="D24" s="21" t="s">
        <v>47</v>
      </c>
      <c r="E24" s="26" t="s">
        <v>300</v>
      </c>
      <c r="F24" s="27" t="s">
        <v>127</v>
      </c>
      <c r="G24" s="28">
        <v>15000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51">
      <c r="A25" s="30" t="s">
        <v>50</v>
      </c>
      <c r="E25" s="31" t="s">
        <v>301</v>
      </c>
    </row>
    <row r="26" spans="1:5" ht="12.75">
      <c r="A26" s="32" t="s">
        <v>52</v>
      </c>
      <c r="E26" s="33" t="s">
        <v>297</v>
      </c>
    </row>
    <row r="27" spans="1:5" ht="51">
      <c r="A27" t="s">
        <v>54</v>
      </c>
      <c r="E27" s="31" t="s">
        <v>298</v>
      </c>
    </row>
    <row r="28" spans="1:16" ht="12.75">
      <c r="A28" s="21" t="s">
        <v>45</v>
      </c>
      <c r="B28" s="25" t="s">
        <v>35</v>
      </c>
      <c r="C28" s="25" t="s">
        <v>302</v>
      </c>
      <c r="D28" s="21" t="s">
        <v>47</v>
      </c>
      <c r="E28" s="26" t="s">
        <v>303</v>
      </c>
      <c r="F28" s="27" t="s">
        <v>127</v>
      </c>
      <c r="G28" s="28">
        <v>100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51">
      <c r="A29" s="30" t="s">
        <v>50</v>
      </c>
      <c r="E29" s="31" t="s">
        <v>304</v>
      </c>
    </row>
    <row r="30" spans="1:5" ht="12.75">
      <c r="A30" s="32" t="s">
        <v>52</v>
      </c>
      <c r="E30" s="33" t="s">
        <v>297</v>
      </c>
    </row>
    <row r="31" spans="1:5" ht="51">
      <c r="A31" t="s">
        <v>54</v>
      </c>
      <c r="E31" s="31" t="s">
        <v>298</v>
      </c>
    </row>
    <row r="32" spans="1:16" ht="12.75">
      <c r="A32" s="21" t="s">
        <v>45</v>
      </c>
      <c r="B32" s="25" t="s">
        <v>37</v>
      </c>
      <c r="C32" s="25" t="s">
        <v>948</v>
      </c>
      <c r="D32" s="21" t="s">
        <v>47</v>
      </c>
      <c r="E32" s="26" t="s">
        <v>949</v>
      </c>
      <c r="F32" s="27" t="s">
        <v>127</v>
      </c>
      <c r="G32" s="28">
        <v>15000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23</v>
      </c>
    </row>
    <row r="33" spans="1:5" ht="38.25">
      <c r="A33" s="30" t="s">
        <v>50</v>
      </c>
      <c r="E33" s="31" t="s">
        <v>950</v>
      </c>
    </row>
    <row r="34" spans="1:5" ht="63.75">
      <c r="A34" s="32" t="s">
        <v>52</v>
      </c>
      <c r="E34" s="33" t="s">
        <v>951</v>
      </c>
    </row>
    <row r="35" spans="1:5" ht="140.25">
      <c r="A35" t="s">
        <v>54</v>
      </c>
      <c r="E35" s="31" t="s">
        <v>309</v>
      </c>
    </row>
    <row r="36" spans="1:16" ht="12.75">
      <c r="A36" s="21" t="s">
        <v>45</v>
      </c>
      <c r="B36" s="25" t="s">
        <v>74</v>
      </c>
      <c r="C36" s="25" t="s">
        <v>310</v>
      </c>
      <c r="D36" s="21" t="s">
        <v>47</v>
      </c>
      <c r="E36" s="26" t="s">
        <v>311</v>
      </c>
      <c r="F36" s="27" t="s">
        <v>127</v>
      </c>
      <c r="G36" s="28">
        <v>100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25.5">
      <c r="A37" s="30" t="s">
        <v>50</v>
      </c>
      <c r="E37" s="31" t="s">
        <v>938</v>
      </c>
    </row>
    <row r="38" spans="1:5" ht="38.25">
      <c r="A38" s="32" t="s">
        <v>52</v>
      </c>
      <c r="E38" s="33" t="s">
        <v>952</v>
      </c>
    </row>
    <row r="39" spans="1:5" ht="140.25">
      <c r="A39" t="s">
        <v>54</v>
      </c>
      <c r="E39" s="31" t="s">
        <v>309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953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953</v>
      </c>
      <c r="D4" s="43"/>
      <c r="E4" s="14" t="s">
        <v>954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4" t="s">
        <v>26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40</v>
      </c>
      <c r="D8" s="15"/>
      <c r="E8" s="23" t="s">
        <v>238</v>
      </c>
      <c r="F8" s="15"/>
      <c r="G8" s="15"/>
      <c r="H8" s="15"/>
      <c r="I8" s="24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12.75">
      <c r="A9" s="21" t="s">
        <v>45</v>
      </c>
      <c r="B9" s="25" t="s">
        <v>29</v>
      </c>
      <c r="C9" s="25" t="s">
        <v>955</v>
      </c>
      <c r="D9" s="21" t="s">
        <v>47</v>
      </c>
      <c r="E9" s="26" t="s">
        <v>956</v>
      </c>
      <c r="F9" s="27" t="s">
        <v>110</v>
      </c>
      <c r="G9" s="28">
        <v>368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47</v>
      </c>
    </row>
    <row r="11" spans="1:5" ht="25.5">
      <c r="A11" s="32" t="s">
        <v>52</v>
      </c>
      <c r="E11" s="33" t="s">
        <v>957</v>
      </c>
    </row>
    <row r="12" spans="1:5" ht="51">
      <c r="A12" t="s">
        <v>54</v>
      </c>
      <c r="E12" s="31" t="s">
        <v>958</v>
      </c>
    </row>
    <row r="13" spans="1:16" ht="12.75">
      <c r="A13" s="21" t="s">
        <v>45</v>
      </c>
      <c r="B13" s="25" t="s">
        <v>23</v>
      </c>
      <c r="C13" s="25" t="s">
        <v>955</v>
      </c>
      <c r="D13" s="21" t="s">
        <v>29</v>
      </c>
      <c r="E13" s="26" t="s">
        <v>956</v>
      </c>
      <c r="F13" s="27" t="s">
        <v>110</v>
      </c>
      <c r="G13" s="28">
        <v>4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0" t="s">
        <v>50</v>
      </c>
      <c r="E14" s="31" t="s">
        <v>959</v>
      </c>
    </row>
    <row r="15" spans="1:5" ht="12.75">
      <c r="A15" s="32" t="s">
        <v>52</v>
      </c>
      <c r="E15" s="33" t="s">
        <v>960</v>
      </c>
    </row>
    <row r="16" spans="1:5" ht="51">
      <c r="A16" t="s">
        <v>54</v>
      </c>
      <c r="E16" s="31" t="s">
        <v>958</v>
      </c>
    </row>
    <row r="17" spans="1:16" ht="25.5">
      <c r="A17" s="21" t="s">
        <v>45</v>
      </c>
      <c r="B17" s="25" t="s">
        <v>22</v>
      </c>
      <c r="C17" s="25" t="s">
        <v>961</v>
      </c>
      <c r="D17" s="21" t="s">
        <v>47</v>
      </c>
      <c r="E17" s="26" t="s">
        <v>962</v>
      </c>
      <c r="F17" s="27" t="s">
        <v>110</v>
      </c>
      <c r="G17" s="28">
        <v>13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0" t="s">
        <v>50</v>
      </c>
      <c r="E18" s="31" t="s">
        <v>47</v>
      </c>
    </row>
    <row r="19" spans="1:5" ht="229.5">
      <c r="A19" s="32" t="s">
        <v>52</v>
      </c>
      <c r="E19" s="33" t="s">
        <v>963</v>
      </c>
    </row>
    <row r="20" spans="1:5" ht="51">
      <c r="A20" t="s">
        <v>54</v>
      </c>
      <c r="E20" s="31" t="s">
        <v>958</v>
      </c>
    </row>
    <row r="21" spans="1:16" ht="12.75">
      <c r="A21" s="21" t="s">
        <v>45</v>
      </c>
      <c r="B21" s="25" t="s">
        <v>33</v>
      </c>
      <c r="C21" s="25" t="s">
        <v>964</v>
      </c>
      <c r="D21" s="21" t="s">
        <v>47</v>
      </c>
      <c r="E21" s="26" t="s">
        <v>965</v>
      </c>
      <c r="F21" s="27" t="s">
        <v>110</v>
      </c>
      <c r="G21" s="28">
        <v>368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0" t="s">
        <v>50</v>
      </c>
      <c r="E22" s="31" t="s">
        <v>47</v>
      </c>
    </row>
    <row r="23" spans="1:5" ht="12.75">
      <c r="A23" s="32" t="s">
        <v>52</v>
      </c>
      <c r="E23" s="33" t="s">
        <v>47</v>
      </c>
    </row>
    <row r="24" spans="1:5" ht="12.75">
      <c r="A24" t="s">
        <v>54</v>
      </c>
      <c r="E24" s="31" t="s">
        <v>966</v>
      </c>
    </row>
    <row r="25" spans="1:16" ht="25.5">
      <c r="A25" s="21" t="s">
        <v>45</v>
      </c>
      <c r="B25" s="25" t="s">
        <v>35</v>
      </c>
      <c r="C25" s="25" t="s">
        <v>967</v>
      </c>
      <c r="D25" s="21" t="s">
        <v>47</v>
      </c>
      <c r="E25" s="26" t="s">
        <v>968</v>
      </c>
      <c r="F25" s="27" t="s">
        <v>110</v>
      </c>
      <c r="G25" s="28">
        <v>73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25.5">
      <c r="A26" s="30" t="s">
        <v>50</v>
      </c>
      <c r="E26" s="31" t="s">
        <v>969</v>
      </c>
    </row>
    <row r="27" spans="1:5" ht="409.5">
      <c r="A27" s="32" t="s">
        <v>52</v>
      </c>
      <c r="E27" s="33" t="s">
        <v>970</v>
      </c>
    </row>
    <row r="28" spans="1:5" ht="25.5">
      <c r="A28" t="s">
        <v>54</v>
      </c>
      <c r="E28" s="31" t="s">
        <v>971</v>
      </c>
    </row>
    <row r="29" spans="1:16" ht="25.5">
      <c r="A29" s="21" t="s">
        <v>45</v>
      </c>
      <c r="B29" s="25" t="s">
        <v>37</v>
      </c>
      <c r="C29" s="25" t="s">
        <v>972</v>
      </c>
      <c r="D29" s="21" t="s">
        <v>47</v>
      </c>
      <c r="E29" s="26" t="s">
        <v>973</v>
      </c>
      <c r="F29" s="27" t="s">
        <v>110</v>
      </c>
      <c r="G29" s="28">
        <v>70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47</v>
      </c>
    </row>
    <row r="31" spans="1:5" ht="25.5">
      <c r="A31" s="32" t="s">
        <v>52</v>
      </c>
      <c r="E31" s="33" t="s">
        <v>974</v>
      </c>
    </row>
    <row r="32" spans="1:5" ht="38.25">
      <c r="A32" t="s">
        <v>54</v>
      </c>
      <c r="E32" s="31" t="s">
        <v>975</v>
      </c>
    </row>
    <row r="33" spans="1:16" ht="25.5">
      <c r="A33" s="21" t="s">
        <v>45</v>
      </c>
      <c r="B33" s="25" t="s">
        <v>74</v>
      </c>
      <c r="C33" s="25" t="s">
        <v>976</v>
      </c>
      <c r="D33" s="21" t="s">
        <v>47</v>
      </c>
      <c r="E33" s="26" t="s">
        <v>977</v>
      </c>
      <c r="F33" s="27" t="s">
        <v>127</v>
      </c>
      <c r="G33" s="28">
        <v>2092.625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47</v>
      </c>
    </row>
    <row r="35" spans="1:5" ht="12.75">
      <c r="A35" s="32" t="s">
        <v>52</v>
      </c>
      <c r="E35" s="33" t="s">
        <v>978</v>
      </c>
    </row>
    <row r="36" spans="1:5" ht="38.25">
      <c r="A36" t="s">
        <v>54</v>
      </c>
      <c r="E36" s="31" t="s">
        <v>979</v>
      </c>
    </row>
    <row r="37" spans="1:16" ht="25.5">
      <c r="A37" s="21" t="s">
        <v>45</v>
      </c>
      <c r="B37" s="25" t="s">
        <v>81</v>
      </c>
      <c r="C37" s="25" t="s">
        <v>980</v>
      </c>
      <c r="D37" s="21" t="s">
        <v>47</v>
      </c>
      <c r="E37" s="26" t="s">
        <v>981</v>
      </c>
      <c r="F37" s="27" t="s">
        <v>127</v>
      </c>
      <c r="G37" s="28">
        <v>20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47</v>
      </c>
    </row>
    <row r="39" spans="1:5" ht="51">
      <c r="A39" s="32" t="s">
        <v>52</v>
      </c>
      <c r="E39" s="33" t="s">
        <v>982</v>
      </c>
    </row>
    <row r="40" spans="1:5" ht="38.25">
      <c r="A40" t="s">
        <v>54</v>
      </c>
      <c r="E40" s="31" t="s">
        <v>979</v>
      </c>
    </row>
    <row r="41" spans="1:16" ht="12.75">
      <c r="A41" s="21" t="s">
        <v>45</v>
      </c>
      <c r="B41" s="25" t="s">
        <v>40</v>
      </c>
      <c r="C41" s="25" t="s">
        <v>983</v>
      </c>
      <c r="D41" s="21" t="s">
        <v>47</v>
      </c>
      <c r="E41" s="26" t="s">
        <v>984</v>
      </c>
      <c r="F41" s="27" t="s">
        <v>127</v>
      </c>
      <c r="G41" s="28">
        <v>2072.625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89.25">
      <c r="A42" s="30" t="s">
        <v>50</v>
      </c>
      <c r="E42" s="31" t="s">
        <v>985</v>
      </c>
    </row>
    <row r="43" spans="1:5" ht="25.5">
      <c r="A43" s="32" t="s">
        <v>52</v>
      </c>
      <c r="E43" s="33" t="s">
        <v>986</v>
      </c>
    </row>
    <row r="44" spans="1:5" ht="38.25">
      <c r="A44" t="s">
        <v>54</v>
      </c>
      <c r="E44" s="31" t="s">
        <v>979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987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987</v>
      </c>
      <c r="D4" s="43"/>
      <c r="E4" s="14" t="s">
        <v>988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4" t="s">
        <v>26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40</v>
      </c>
      <c r="D8" s="15"/>
      <c r="E8" s="23" t="s">
        <v>238</v>
      </c>
      <c r="F8" s="15"/>
      <c r="G8" s="15"/>
      <c r="H8" s="15"/>
      <c r="I8" s="24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12.75">
      <c r="A9" s="21" t="s">
        <v>45</v>
      </c>
      <c r="B9" s="25" t="s">
        <v>29</v>
      </c>
      <c r="C9" s="25" t="s">
        <v>955</v>
      </c>
      <c r="D9" s="21" t="s">
        <v>47</v>
      </c>
      <c r="E9" s="26" t="s">
        <v>956</v>
      </c>
      <c r="F9" s="27" t="s">
        <v>110</v>
      </c>
      <c r="G9" s="28">
        <v>116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47</v>
      </c>
    </row>
    <row r="11" spans="1:5" ht="25.5">
      <c r="A11" s="32" t="s">
        <v>52</v>
      </c>
      <c r="E11" s="33" t="s">
        <v>989</v>
      </c>
    </row>
    <row r="12" spans="1:5" ht="51">
      <c r="A12" t="s">
        <v>54</v>
      </c>
      <c r="E12" s="31" t="s">
        <v>958</v>
      </c>
    </row>
    <row r="13" spans="1:16" ht="12.75">
      <c r="A13" s="21" t="s">
        <v>45</v>
      </c>
      <c r="B13" s="25" t="s">
        <v>23</v>
      </c>
      <c r="C13" s="25" t="s">
        <v>964</v>
      </c>
      <c r="D13" s="21" t="s">
        <v>47</v>
      </c>
      <c r="E13" s="26" t="s">
        <v>965</v>
      </c>
      <c r="F13" s="27" t="s">
        <v>110</v>
      </c>
      <c r="G13" s="28">
        <v>116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0" t="s">
        <v>50</v>
      </c>
      <c r="E14" s="31" t="s">
        <v>47</v>
      </c>
    </row>
    <row r="15" spans="1:5" ht="12.75">
      <c r="A15" s="32" t="s">
        <v>52</v>
      </c>
      <c r="E15" s="33" t="s">
        <v>47</v>
      </c>
    </row>
    <row r="16" spans="1:5" ht="12.75">
      <c r="A16" t="s">
        <v>54</v>
      </c>
      <c r="E16" s="31" t="s">
        <v>966</v>
      </c>
    </row>
    <row r="17" spans="1:16" ht="25.5">
      <c r="A17" s="21" t="s">
        <v>45</v>
      </c>
      <c r="B17" s="25" t="s">
        <v>22</v>
      </c>
      <c r="C17" s="25" t="s">
        <v>967</v>
      </c>
      <c r="D17" s="21" t="s">
        <v>47</v>
      </c>
      <c r="E17" s="26" t="s">
        <v>968</v>
      </c>
      <c r="F17" s="27" t="s">
        <v>110</v>
      </c>
      <c r="G17" s="28">
        <v>16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25.5">
      <c r="A18" s="30" t="s">
        <v>50</v>
      </c>
      <c r="E18" s="31" t="s">
        <v>969</v>
      </c>
    </row>
    <row r="19" spans="1:5" ht="293.25">
      <c r="A19" s="32" t="s">
        <v>52</v>
      </c>
      <c r="E19" s="33" t="s">
        <v>990</v>
      </c>
    </row>
    <row r="20" spans="1:5" ht="25.5">
      <c r="A20" t="s">
        <v>54</v>
      </c>
      <c r="E20" s="31" t="s">
        <v>971</v>
      </c>
    </row>
    <row r="21" spans="1:16" ht="12.75">
      <c r="A21" s="21" t="s">
        <v>45</v>
      </c>
      <c r="B21" s="25" t="s">
        <v>33</v>
      </c>
      <c r="C21" s="25" t="s">
        <v>991</v>
      </c>
      <c r="D21" s="21" t="s">
        <v>47</v>
      </c>
      <c r="E21" s="26" t="s">
        <v>992</v>
      </c>
      <c r="F21" s="27" t="s">
        <v>127</v>
      </c>
      <c r="G21" s="28">
        <v>7.5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0" t="s">
        <v>50</v>
      </c>
      <c r="E22" s="31" t="s">
        <v>47</v>
      </c>
    </row>
    <row r="23" spans="1:5" ht="63.75">
      <c r="A23" s="32" t="s">
        <v>52</v>
      </c>
      <c r="E23" s="33" t="s">
        <v>993</v>
      </c>
    </row>
    <row r="24" spans="1:5" ht="25.5">
      <c r="A24" t="s">
        <v>54</v>
      </c>
      <c r="E24" s="31" t="s">
        <v>971</v>
      </c>
    </row>
    <row r="25" spans="1:16" ht="25.5">
      <c r="A25" s="21" t="s">
        <v>45</v>
      </c>
      <c r="B25" s="25" t="s">
        <v>35</v>
      </c>
      <c r="C25" s="25" t="s">
        <v>972</v>
      </c>
      <c r="D25" s="21" t="s">
        <v>47</v>
      </c>
      <c r="E25" s="26" t="s">
        <v>973</v>
      </c>
      <c r="F25" s="27" t="s">
        <v>110</v>
      </c>
      <c r="G25" s="28">
        <v>14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0" t="s">
        <v>50</v>
      </c>
      <c r="E26" s="31" t="s">
        <v>47</v>
      </c>
    </row>
    <row r="27" spans="1:5" ht="25.5">
      <c r="A27" s="32" t="s">
        <v>52</v>
      </c>
      <c r="E27" s="33" t="s">
        <v>994</v>
      </c>
    </row>
    <row r="28" spans="1:5" ht="38.25">
      <c r="A28" t="s">
        <v>54</v>
      </c>
      <c r="E28" s="31" t="s">
        <v>975</v>
      </c>
    </row>
    <row r="29" spans="1:16" ht="12.75">
      <c r="A29" s="21" t="s">
        <v>45</v>
      </c>
      <c r="B29" s="25" t="s">
        <v>37</v>
      </c>
      <c r="C29" s="25" t="s">
        <v>995</v>
      </c>
      <c r="D29" s="21" t="s">
        <v>47</v>
      </c>
      <c r="E29" s="26" t="s">
        <v>996</v>
      </c>
      <c r="F29" s="27" t="s">
        <v>110</v>
      </c>
      <c r="G29" s="28">
        <v>2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47</v>
      </c>
    </row>
    <row r="31" spans="1:5" ht="25.5">
      <c r="A31" s="32" t="s">
        <v>52</v>
      </c>
      <c r="E31" s="33" t="s">
        <v>997</v>
      </c>
    </row>
    <row r="32" spans="1:5" ht="38.25">
      <c r="A32" t="s">
        <v>54</v>
      </c>
      <c r="E32" s="31" t="s">
        <v>975</v>
      </c>
    </row>
    <row r="33" spans="1:16" ht="25.5">
      <c r="A33" s="21" t="s">
        <v>45</v>
      </c>
      <c r="B33" s="25" t="s">
        <v>74</v>
      </c>
      <c r="C33" s="25" t="s">
        <v>976</v>
      </c>
      <c r="D33" s="21" t="s">
        <v>47</v>
      </c>
      <c r="E33" s="26" t="s">
        <v>977</v>
      </c>
      <c r="F33" s="27" t="s">
        <v>127</v>
      </c>
      <c r="G33" s="28">
        <v>658.875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47</v>
      </c>
    </row>
    <row r="35" spans="1:5" ht="12.75">
      <c r="A35" s="32" t="s">
        <v>52</v>
      </c>
      <c r="E35" s="33" t="s">
        <v>998</v>
      </c>
    </row>
    <row r="36" spans="1:5" ht="38.25">
      <c r="A36" t="s">
        <v>54</v>
      </c>
      <c r="E36" s="31" t="s">
        <v>979</v>
      </c>
    </row>
    <row r="37" spans="1:16" ht="25.5">
      <c r="A37" s="21" t="s">
        <v>45</v>
      </c>
      <c r="B37" s="25" t="s">
        <v>81</v>
      </c>
      <c r="C37" s="25" t="s">
        <v>980</v>
      </c>
      <c r="D37" s="21" t="s">
        <v>47</v>
      </c>
      <c r="E37" s="26" t="s">
        <v>981</v>
      </c>
      <c r="F37" s="27" t="s">
        <v>127</v>
      </c>
      <c r="G37" s="28">
        <v>12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47</v>
      </c>
    </row>
    <row r="39" spans="1:5" ht="51">
      <c r="A39" s="32" t="s">
        <v>52</v>
      </c>
      <c r="E39" s="33" t="s">
        <v>999</v>
      </c>
    </row>
    <row r="40" spans="1:5" ht="38.25">
      <c r="A40" t="s">
        <v>54</v>
      </c>
      <c r="E40" s="31" t="s">
        <v>979</v>
      </c>
    </row>
    <row r="41" spans="1:16" ht="12.75">
      <c r="A41" s="21" t="s">
        <v>45</v>
      </c>
      <c r="B41" s="25" t="s">
        <v>40</v>
      </c>
      <c r="C41" s="25" t="s">
        <v>983</v>
      </c>
      <c r="D41" s="21" t="s">
        <v>47</v>
      </c>
      <c r="E41" s="26" t="s">
        <v>984</v>
      </c>
      <c r="F41" s="27" t="s">
        <v>127</v>
      </c>
      <c r="G41" s="28">
        <v>646.875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89.25">
      <c r="A42" s="30" t="s">
        <v>50</v>
      </c>
      <c r="E42" s="31" t="s">
        <v>985</v>
      </c>
    </row>
    <row r="43" spans="1:5" ht="25.5">
      <c r="A43" s="32" t="s">
        <v>52</v>
      </c>
      <c r="E43" s="33" t="s">
        <v>1000</v>
      </c>
    </row>
    <row r="44" spans="1:5" ht="38.25">
      <c r="A44" t="s">
        <v>54</v>
      </c>
      <c r="E44" s="31" t="s">
        <v>979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1001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1001</v>
      </c>
      <c r="D4" s="43"/>
      <c r="E4" s="14" t="s">
        <v>1002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4" t="s">
        <v>26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40</v>
      </c>
      <c r="D8" s="15"/>
      <c r="E8" s="23" t="s">
        <v>238</v>
      </c>
      <c r="F8" s="15"/>
      <c r="G8" s="15"/>
      <c r="H8" s="15"/>
      <c r="I8" s="24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25.5">
      <c r="A9" s="21" t="s">
        <v>45</v>
      </c>
      <c r="B9" s="25" t="s">
        <v>29</v>
      </c>
      <c r="C9" s="25" t="s">
        <v>967</v>
      </c>
      <c r="D9" s="21" t="s">
        <v>47</v>
      </c>
      <c r="E9" s="26" t="s">
        <v>968</v>
      </c>
      <c r="F9" s="27" t="s">
        <v>110</v>
      </c>
      <c r="G9" s="28">
        <v>3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25.5">
      <c r="A10" s="30" t="s">
        <v>50</v>
      </c>
      <c r="E10" s="31" t="s">
        <v>969</v>
      </c>
    </row>
    <row r="11" spans="1:5" ht="63.75">
      <c r="A11" s="32" t="s">
        <v>52</v>
      </c>
      <c r="E11" s="33" t="s">
        <v>1003</v>
      </c>
    </row>
    <row r="12" spans="1:5" ht="25.5">
      <c r="A12" t="s">
        <v>54</v>
      </c>
      <c r="E12" s="31" t="s">
        <v>971</v>
      </c>
    </row>
    <row r="13" spans="1:16" ht="12.75">
      <c r="A13" s="21" t="s">
        <v>45</v>
      </c>
      <c r="B13" s="25" t="s">
        <v>23</v>
      </c>
      <c r="C13" s="25" t="s">
        <v>1004</v>
      </c>
      <c r="D13" s="21" t="s">
        <v>47</v>
      </c>
      <c r="E13" s="26" t="s">
        <v>1005</v>
      </c>
      <c r="F13" s="27" t="s">
        <v>127</v>
      </c>
      <c r="G13" s="28">
        <v>7.5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0" t="s">
        <v>50</v>
      </c>
      <c r="E14" s="31" t="s">
        <v>47</v>
      </c>
    </row>
    <row r="15" spans="1:5" ht="63.75">
      <c r="A15" s="32" t="s">
        <v>52</v>
      </c>
      <c r="E15" s="33" t="s">
        <v>993</v>
      </c>
    </row>
    <row r="16" spans="1:5" ht="38.25">
      <c r="A16" t="s">
        <v>54</v>
      </c>
      <c r="E16" s="31" t="s">
        <v>1006</v>
      </c>
    </row>
    <row r="17" spans="1:16" ht="12.75">
      <c r="A17" s="21" t="s">
        <v>45</v>
      </c>
      <c r="B17" s="25" t="s">
        <v>22</v>
      </c>
      <c r="C17" s="25" t="s">
        <v>1007</v>
      </c>
      <c r="D17" s="21" t="s">
        <v>47</v>
      </c>
      <c r="E17" s="26" t="s">
        <v>1008</v>
      </c>
      <c r="F17" s="27" t="s">
        <v>110</v>
      </c>
      <c r="G17" s="28">
        <v>1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0" t="s">
        <v>50</v>
      </c>
      <c r="E18" s="31" t="s">
        <v>47</v>
      </c>
    </row>
    <row r="19" spans="1:5" ht="25.5">
      <c r="A19" s="32" t="s">
        <v>52</v>
      </c>
      <c r="E19" s="33" t="s">
        <v>1009</v>
      </c>
    </row>
    <row r="20" spans="1:5" ht="25.5">
      <c r="A20" t="s">
        <v>54</v>
      </c>
      <c r="E20" s="31" t="s">
        <v>971</v>
      </c>
    </row>
    <row r="21" spans="1:16" ht="25.5">
      <c r="A21" s="21" t="s">
        <v>45</v>
      </c>
      <c r="B21" s="25" t="s">
        <v>33</v>
      </c>
      <c r="C21" s="25" t="s">
        <v>972</v>
      </c>
      <c r="D21" s="21" t="s">
        <v>47</v>
      </c>
      <c r="E21" s="26" t="s">
        <v>973</v>
      </c>
      <c r="F21" s="27" t="s">
        <v>110</v>
      </c>
      <c r="G21" s="28">
        <v>3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0" t="s">
        <v>50</v>
      </c>
      <c r="E22" s="31" t="s">
        <v>47</v>
      </c>
    </row>
    <row r="23" spans="1:5" ht="12.75">
      <c r="A23" s="32" t="s">
        <v>52</v>
      </c>
      <c r="E23" s="33" t="s">
        <v>852</v>
      </c>
    </row>
    <row r="24" spans="1:5" ht="38.25">
      <c r="A24" t="s">
        <v>54</v>
      </c>
      <c r="E24" s="31" t="s">
        <v>975</v>
      </c>
    </row>
    <row r="25" spans="1:16" ht="12.75">
      <c r="A25" s="21" t="s">
        <v>45</v>
      </c>
      <c r="B25" s="25" t="s">
        <v>35</v>
      </c>
      <c r="C25" s="25" t="s">
        <v>1010</v>
      </c>
      <c r="D25" s="21" t="s">
        <v>47</v>
      </c>
      <c r="E25" s="26" t="s">
        <v>1011</v>
      </c>
      <c r="F25" s="27" t="s">
        <v>110</v>
      </c>
      <c r="G25" s="28">
        <v>2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0" t="s">
        <v>50</v>
      </c>
      <c r="E26" s="31" t="s">
        <v>47</v>
      </c>
    </row>
    <row r="27" spans="1:5" ht="25.5">
      <c r="A27" s="32" t="s">
        <v>52</v>
      </c>
      <c r="E27" s="33" t="s">
        <v>997</v>
      </c>
    </row>
    <row r="28" spans="1:5" ht="63.75">
      <c r="A28" t="s">
        <v>54</v>
      </c>
      <c r="E28" s="31" t="s">
        <v>1012</v>
      </c>
    </row>
    <row r="29" spans="1:16" ht="25.5">
      <c r="A29" s="21" t="s">
        <v>45</v>
      </c>
      <c r="B29" s="25" t="s">
        <v>37</v>
      </c>
      <c r="C29" s="25" t="s">
        <v>976</v>
      </c>
      <c r="D29" s="21" t="s">
        <v>47</v>
      </c>
      <c r="E29" s="26" t="s">
        <v>977</v>
      </c>
      <c r="F29" s="27" t="s">
        <v>127</v>
      </c>
      <c r="G29" s="28">
        <v>137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47</v>
      </c>
    </row>
    <row r="31" spans="1:5" ht="12.75">
      <c r="A31" s="32" t="s">
        <v>52</v>
      </c>
      <c r="E31" s="33" t="s">
        <v>1013</v>
      </c>
    </row>
    <row r="32" spans="1:5" ht="38.25">
      <c r="A32" t="s">
        <v>54</v>
      </c>
      <c r="E32" s="31" t="s">
        <v>979</v>
      </c>
    </row>
    <row r="33" spans="1:16" ht="25.5">
      <c r="A33" s="21" t="s">
        <v>45</v>
      </c>
      <c r="B33" s="25" t="s">
        <v>74</v>
      </c>
      <c r="C33" s="25" t="s">
        <v>980</v>
      </c>
      <c r="D33" s="21" t="s">
        <v>47</v>
      </c>
      <c r="E33" s="26" t="s">
        <v>981</v>
      </c>
      <c r="F33" s="27" t="s">
        <v>127</v>
      </c>
      <c r="G33" s="28">
        <v>55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47</v>
      </c>
    </row>
    <row r="35" spans="1:5" ht="25.5">
      <c r="A35" s="32" t="s">
        <v>52</v>
      </c>
      <c r="E35" s="33" t="s">
        <v>1014</v>
      </c>
    </row>
    <row r="36" spans="1:5" ht="38.25">
      <c r="A36" t="s">
        <v>54</v>
      </c>
      <c r="E36" s="31" t="s">
        <v>979</v>
      </c>
    </row>
    <row r="37" spans="1:16" ht="12.75">
      <c r="A37" s="21" t="s">
        <v>45</v>
      </c>
      <c r="B37" s="25" t="s">
        <v>81</v>
      </c>
      <c r="C37" s="25" t="s">
        <v>983</v>
      </c>
      <c r="D37" s="21" t="s">
        <v>47</v>
      </c>
      <c r="E37" s="26" t="s">
        <v>984</v>
      </c>
      <c r="F37" s="27" t="s">
        <v>127</v>
      </c>
      <c r="G37" s="28">
        <v>75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89.25">
      <c r="A38" s="30" t="s">
        <v>50</v>
      </c>
      <c r="E38" s="31" t="s">
        <v>985</v>
      </c>
    </row>
    <row r="39" spans="1:5" ht="25.5">
      <c r="A39" s="32" t="s">
        <v>52</v>
      </c>
      <c r="E39" s="33" t="s">
        <v>1015</v>
      </c>
    </row>
    <row r="40" spans="1:5" ht="38.25">
      <c r="A40" t="s">
        <v>54</v>
      </c>
      <c r="E40" s="31" t="s">
        <v>979</v>
      </c>
    </row>
    <row r="41" spans="1:16" ht="12.75">
      <c r="A41" s="21" t="s">
        <v>45</v>
      </c>
      <c r="B41" s="25" t="s">
        <v>40</v>
      </c>
      <c r="C41" s="25" t="s">
        <v>1016</v>
      </c>
      <c r="D41" s="21" t="s">
        <v>47</v>
      </c>
      <c r="E41" s="26" t="s">
        <v>1017</v>
      </c>
      <c r="F41" s="27" t="s">
        <v>110</v>
      </c>
      <c r="G41" s="28">
        <v>7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47</v>
      </c>
    </row>
    <row r="43" spans="1:5" ht="25.5">
      <c r="A43" s="32" t="s">
        <v>52</v>
      </c>
      <c r="E43" s="33" t="s">
        <v>1018</v>
      </c>
    </row>
    <row r="44" spans="1:5" ht="38.25">
      <c r="A44" t="s">
        <v>54</v>
      </c>
      <c r="E44" s="31" t="s">
        <v>1019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0+O8+O13+O34+O39+O68+O73+O94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1020</v>
      </c>
      <c r="I3" s="34">
        <f>0+I8+I13+I34+I39+I68+I73+I94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1020</v>
      </c>
      <c r="D4" s="43"/>
      <c r="E4" s="14" t="s">
        <v>1021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4" t="s">
        <v>26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27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21" t="s">
        <v>45</v>
      </c>
      <c r="B9" s="25" t="s">
        <v>29</v>
      </c>
      <c r="C9" s="25" t="s">
        <v>180</v>
      </c>
      <c r="D9" s="21" t="s">
        <v>47</v>
      </c>
      <c r="E9" s="26" t="s">
        <v>181</v>
      </c>
      <c r="F9" s="27" t="s">
        <v>182</v>
      </c>
      <c r="G9" s="28">
        <v>113.94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25.5">
      <c r="A10" s="30" t="s">
        <v>50</v>
      </c>
      <c r="E10" s="31" t="s">
        <v>183</v>
      </c>
    </row>
    <row r="11" spans="1:5" ht="12.75">
      <c r="A11" s="32" t="s">
        <v>52</v>
      </c>
      <c r="E11" s="33" t="s">
        <v>832</v>
      </c>
    </row>
    <row r="12" spans="1:5" ht="25.5">
      <c r="A12" t="s">
        <v>54</v>
      </c>
      <c r="E12" s="31" t="s">
        <v>185</v>
      </c>
    </row>
    <row r="13" spans="1:18" ht="12.75" customHeight="1">
      <c r="A13" s="5" t="s">
        <v>43</v>
      </c>
      <c r="B13" s="5"/>
      <c r="C13" s="35" t="s">
        <v>29</v>
      </c>
      <c r="D13" s="5"/>
      <c r="E13" s="23" t="s">
        <v>124</v>
      </c>
      <c r="F13" s="5"/>
      <c r="G13" s="5"/>
      <c r="H13" s="5"/>
      <c r="I13" s="36">
        <f>0+Q13</f>
        <v>0</v>
      </c>
      <c r="O13">
        <f>0+R13</f>
        <v>0</v>
      </c>
      <c r="Q13">
        <f>0+I14+I18+I22+I26+I30</f>
        <v>0</v>
      </c>
      <c r="R13">
        <f>0+O14+O18+O22+O26+O30</f>
        <v>0</v>
      </c>
    </row>
    <row r="14" spans="1:16" ht="25.5">
      <c r="A14" s="21" t="s">
        <v>45</v>
      </c>
      <c r="B14" s="25" t="s">
        <v>23</v>
      </c>
      <c r="C14" s="25" t="s">
        <v>739</v>
      </c>
      <c r="D14" s="21" t="s">
        <v>47</v>
      </c>
      <c r="E14" s="26" t="s">
        <v>740</v>
      </c>
      <c r="F14" s="27" t="s">
        <v>188</v>
      </c>
      <c r="G14" s="28">
        <v>52.8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12.75">
      <c r="A15" s="30" t="s">
        <v>50</v>
      </c>
      <c r="E15" s="31" t="s">
        <v>47</v>
      </c>
    </row>
    <row r="16" spans="1:5" ht="38.25">
      <c r="A16" s="32" t="s">
        <v>52</v>
      </c>
      <c r="E16" s="33" t="s">
        <v>1022</v>
      </c>
    </row>
    <row r="17" spans="1:5" ht="318.75">
      <c r="A17" t="s">
        <v>54</v>
      </c>
      <c r="E17" s="31" t="s">
        <v>742</v>
      </c>
    </row>
    <row r="18" spans="1:16" ht="25.5">
      <c r="A18" s="21" t="s">
        <v>45</v>
      </c>
      <c r="B18" s="25" t="s">
        <v>22</v>
      </c>
      <c r="C18" s="25" t="s">
        <v>486</v>
      </c>
      <c r="D18" s="21" t="s">
        <v>47</v>
      </c>
      <c r="E18" s="26" t="s">
        <v>1023</v>
      </c>
      <c r="F18" s="27" t="s">
        <v>188</v>
      </c>
      <c r="G18" s="28">
        <v>6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47</v>
      </c>
    </row>
    <row r="20" spans="1:5" ht="38.25">
      <c r="A20" s="32" t="s">
        <v>52</v>
      </c>
      <c r="E20" s="33" t="s">
        <v>1024</v>
      </c>
    </row>
    <row r="21" spans="1:5" ht="318.75">
      <c r="A21" t="s">
        <v>54</v>
      </c>
      <c r="E21" s="31" t="s">
        <v>489</v>
      </c>
    </row>
    <row r="22" spans="1:16" ht="25.5">
      <c r="A22" s="21" t="s">
        <v>45</v>
      </c>
      <c r="B22" s="25" t="s">
        <v>33</v>
      </c>
      <c r="C22" s="25" t="s">
        <v>909</v>
      </c>
      <c r="D22" s="21" t="s">
        <v>47</v>
      </c>
      <c r="E22" s="26" t="s">
        <v>910</v>
      </c>
      <c r="F22" s="27" t="s">
        <v>188</v>
      </c>
      <c r="G22" s="28">
        <v>4.5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47</v>
      </c>
    </row>
    <row r="24" spans="1:5" ht="25.5">
      <c r="A24" s="32" t="s">
        <v>52</v>
      </c>
      <c r="E24" s="33" t="s">
        <v>1025</v>
      </c>
    </row>
    <row r="25" spans="1:5" ht="318.75">
      <c r="A25" t="s">
        <v>54</v>
      </c>
      <c r="E25" s="31" t="s">
        <v>742</v>
      </c>
    </row>
    <row r="26" spans="1:16" ht="12.75">
      <c r="A26" s="21" t="s">
        <v>45</v>
      </c>
      <c r="B26" s="25" t="s">
        <v>35</v>
      </c>
      <c r="C26" s="25" t="s">
        <v>743</v>
      </c>
      <c r="D26" s="21" t="s">
        <v>47</v>
      </c>
      <c r="E26" s="26" t="s">
        <v>744</v>
      </c>
      <c r="F26" s="27" t="s">
        <v>188</v>
      </c>
      <c r="G26" s="28">
        <v>52.8</v>
      </c>
      <c r="H26" s="29">
        <v>0</v>
      </c>
      <c r="I26" s="29">
        <f>ROUND(ROUND(H26,2)*ROUND(G26,3),2)</f>
        <v>0</v>
      </c>
      <c r="O26">
        <f>(I26*21)/100</f>
        <v>0</v>
      </c>
      <c r="P26" t="s">
        <v>23</v>
      </c>
    </row>
    <row r="27" spans="1:5" ht="12.75">
      <c r="A27" s="30" t="s">
        <v>50</v>
      </c>
      <c r="E27" s="31" t="s">
        <v>745</v>
      </c>
    </row>
    <row r="28" spans="1:5" ht="12.75">
      <c r="A28" s="32" t="s">
        <v>52</v>
      </c>
      <c r="E28" s="33" t="s">
        <v>834</v>
      </c>
    </row>
    <row r="29" spans="1:5" ht="229.5">
      <c r="A29" t="s">
        <v>54</v>
      </c>
      <c r="E29" s="31" t="s">
        <v>747</v>
      </c>
    </row>
    <row r="30" spans="1:16" ht="12.75">
      <c r="A30" s="21" t="s">
        <v>45</v>
      </c>
      <c r="B30" s="25" t="s">
        <v>37</v>
      </c>
      <c r="C30" s="25" t="s">
        <v>748</v>
      </c>
      <c r="D30" s="21" t="s">
        <v>47</v>
      </c>
      <c r="E30" s="26" t="s">
        <v>749</v>
      </c>
      <c r="F30" s="27" t="s">
        <v>188</v>
      </c>
      <c r="G30" s="28">
        <v>31.68</v>
      </c>
      <c r="H30" s="29">
        <v>0</v>
      </c>
      <c r="I30" s="29">
        <f>ROUND(ROUND(H30,2)*ROUND(G30,3),2)</f>
        <v>0</v>
      </c>
      <c r="O30">
        <f>(I30*21)/100</f>
        <v>0</v>
      </c>
      <c r="P30" t="s">
        <v>23</v>
      </c>
    </row>
    <row r="31" spans="1:5" ht="25.5">
      <c r="A31" s="30" t="s">
        <v>50</v>
      </c>
      <c r="E31" s="31" t="s">
        <v>750</v>
      </c>
    </row>
    <row r="32" spans="1:5" ht="12.75">
      <c r="A32" s="32" t="s">
        <v>52</v>
      </c>
      <c r="E32" s="33" t="s">
        <v>835</v>
      </c>
    </row>
    <row r="33" spans="1:5" ht="293.25">
      <c r="A33" t="s">
        <v>54</v>
      </c>
      <c r="E33" s="31" t="s">
        <v>752</v>
      </c>
    </row>
    <row r="34" spans="1:18" ht="12.75" customHeight="1">
      <c r="A34" s="5" t="s">
        <v>43</v>
      </c>
      <c r="B34" s="5"/>
      <c r="C34" s="35" t="s">
        <v>23</v>
      </c>
      <c r="D34" s="5"/>
      <c r="E34" s="23" t="s">
        <v>195</v>
      </c>
      <c r="F34" s="5"/>
      <c r="G34" s="5"/>
      <c r="H34" s="5"/>
      <c r="I34" s="36">
        <f>0+Q34</f>
        <v>0</v>
      </c>
      <c r="O34">
        <f>0+R34</f>
        <v>0</v>
      </c>
      <c r="Q34">
        <f>0+I35</f>
        <v>0</v>
      </c>
      <c r="R34">
        <f>0+O35</f>
        <v>0</v>
      </c>
    </row>
    <row r="35" spans="1:16" ht="12.75">
      <c r="A35" s="21" t="s">
        <v>45</v>
      </c>
      <c r="B35" s="25" t="s">
        <v>74</v>
      </c>
      <c r="C35" s="25" t="s">
        <v>753</v>
      </c>
      <c r="D35" s="21" t="s">
        <v>47</v>
      </c>
      <c r="E35" s="26" t="s">
        <v>754</v>
      </c>
      <c r="F35" s="27" t="s">
        <v>188</v>
      </c>
      <c r="G35" s="28">
        <v>0.36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25.5">
      <c r="A36" s="30" t="s">
        <v>50</v>
      </c>
      <c r="E36" s="31" t="s">
        <v>755</v>
      </c>
    </row>
    <row r="37" spans="1:5" ht="38.25">
      <c r="A37" s="32" t="s">
        <v>52</v>
      </c>
      <c r="E37" s="33" t="s">
        <v>836</v>
      </c>
    </row>
    <row r="38" spans="1:5" ht="369.75">
      <c r="A38" t="s">
        <v>54</v>
      </c>
      <c r="E38" s="31" t="s">
        <v>757</v>
      </c>
    </row>
    <row r="39" spans="1:18" ht="12.75" customHeight="1">
      <c r="A39" s="5" t="s">
        <v>43</v>
      </c>
      <c r="B39" s="5"/>
      <c r="C39" s="35" t="s">
        <v>33</v>
      </c>
      <c r="D39" s="5"/>
      <c r="E39" s="23" t="s">
        <v>758</v>
      </c>
      <c r="F39" s="5"/>
      <c r="G39" s="5"/>
      <c r="H39" s="5"/>
      <c r="I39" s="36">
        <f>0+Q39</f>
        <v>0</v>
      </c>
      <c r="O39">
        <f>0+R39</f>
        <v>0</v>
      </c>
      <c r="Q39">
        <f>0+I40+I44+I48+I52+I56+I60+I64</f>
        <v>0</v>
      </c>
      <c r="R39">
        <f>0+O40+O44+O48+O52+O56+O60+O64</f>
        <v>0</v>
      </c>
    </row>
    <row r="40" spans="1:16" ht="12.75">
      <c r="A40" s="21" t="s">
        <v>45</v>
      </c>
      <c r="B40" s="25" t="s">
        <v>81</v>
      </c>
      <c r="C40" s="25" t="s">
        <v>759</v>
      </c>
      <c r="D40" s="21" t="s">
        <v>47</v>
      </c>
      <c r="E40" s="26" t="s">
        <v>760</v>
      </c>
      <c r="F40" s="27" t="s">
        <v>188</v>
      </c>
      <c r="G40" s="28">
        <v>0.117</v>
      </c>
      <c r="H40" s="29">
        <v>0</v>
      </c>
      <c r="I40" s="29">
        <f>ROUND(ROUND(H40,2)*ROUND(G40,3),2)</f>
        <v>0</v>
      </c>
      <c r="O40">
        <f>(I40*21)/100</f>
        <v>0</v>
      </c>
      <c r="P40" t="s">
        <v>23</v>
      </c>
    </row>
    <row r="41" spans="1:5" ht="12.75">
      <c r="A41" s="30" t="s">
        <v>50</v>
      </c>
      <c r="E41" s="31" t="s">
        <v>745</v>
      </c>
    </row>
    <row r="42" spans="1:5" ht="38.25">
      <c r="A42" s="32" t="s">
        <v>52</v>
      </c>
      <c r="E42" s="33" t="s">
        <v>838</v>
      </c>
    </row>
    <row r="43" spans="1:5" ht="229.5">
      <c r="A43" t="s">
        <v>54</v>
      </c>
      <c r="E43" s="31" t="s">
        <v>762</v>
      </c>
    </row>
    <row r="44" spans="1:16" ht="12.75">
      <c r="A44" s="21" t="s">
        <v>45</v>
      </c>
      <c r="B44" s="25" t="s">
        <v>40</v>
      </c>
      <c r="C44" s="25" t="s">
        <v>763</v>
      </c>
      <c r="D44" s="21" t="s">
        <v>47</v>
      </c>
      <c r="E44" s="26" t="s">
        <v>764</v>
      </c>
      <c r="F44" s="27" t="s">
        <v>188</v>
      </c>
      <c r="G44" s="28">
        <v>5.06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23</v>
      </c>
    </row>
    <row r="45" spans="1:5" ht="12.75">
      <c r="A45" s="30" t="s">
        <v>50</v>
      </c>
      <c r="E45" s="31" t="s">
        <v>745</v>
      </c>
    </row>
    <row r="46" spans="1:5" ht="51">
      <c r="A46" s="32" t="s">
        <v>52</v>
      </c>
      <c r="E46" s="33" t="s">
        <v>839</v>
      </c>
    </row>
    <row r="47" spans="1:5" ht="369.75">
      <c r="A47" t="s">
        <v>54</v>
      </c>
      <c r="E47" s="31" t="s">
        <v>766</v>
      </c>
    </row>
    <row r="48" spans="1:16" ht="12.75">
      <c r="A48" s="21" t="s">
        <v>45</v>
      </c>
      <c r="B48" s="25" t="s">
        <v>42</v>
      </c>
      <c r="C48" s="25" t="s">
        <v>767</v>
      </c>
      <c r="D48" s="21" t="s">
        <v>47</v>
      </c>
      <c r="E48" s="26" t="s">
        <v>768</v>
      </c>
      <c r="F48" s="27" t="s">
        <v>188</v>
      </c>
      <c r="G48" s="28">
        <v>1.848</v>
      </c>
      <c r="H48" s="29">
        <v>0</v>
      </c>
      <c r="I48" s="29">
        <f>ROUND(ROUND(H48,2)*ROUND(G48,3),2)</f>
        <v>0</v>
      </c>
      <c r="O48">
        <f>(I48*21)/100</f>
        <v>0</v>
      </c>
      <c r="P48" t="s">
        <v>23</v>
      </c>
    </row>
    <row r="49" spans="1:5" ht="25.5">
      <c r="A49" s="30" t="s">
        <v>50</v>
      </c>
      <c r="E49" s="31" t="s">
        <v>755</v>
      </c>
    </row>
    <row r="50" spans="1:5" ht="89.25">
      <c r="A50" s="32" t="s">
        <v>52</v>
      </c>
      <c r="E50" s="33" t="s">
        <v>818</v>
      </c>
    </row>
    <row r="51" spans="1:5" ht="369.75">
      <c r="A51" t="s">
        <v>54</v>
      </c>
      <c r="E51" s="31" t="s">
        <v>766</v>
      </c>
    </row>
    <row r="52" spans="1:16" ht="12.75">
      <c r="A52" s="21" t="s">
        <v>45</v>
      </c>
      <c r="B52" s="25" t="s">
        <v>106</v>
      </c>
      <c r="C52" s="25" t="s">
        <v>770</v>
      </c>
      <c r="D52" s="21" t="s">
        <v>47</v>
      </c>
      <c r="E52" s="26" t="s">
        <v>771</v>
      </c>
      <c r="F52" s="27" t="s">
        <v>188</v>
      </c>
      <c r="G52" s="28">
        <v>3.08</v>
      </c>
      <c r="H52" s="29">
        <v>0</v>
      </c>
      <c r="I52" s="29">
        <f>ROUND(ROUND(H52,2)*ROUND(G52,3),2)</f>
        <v>0</v>
      </c>
      <c r="O52">
        <f>(I52*21)/100</f>
        <v>0</v>
      </c>
      <c r="P52" t="s">
        <v>23</v>
      </c>
    </row>
    <row r="53" spans="1:5" ht="12.75">
      <c r="A53" s="30" t="s">
        <v>50</v>
      </c>
      <c r="E53" s="31" t="s">
        <v>745</v>
      </c>
    </row>
    <row r="54" spans="1:5" ht="51">
      <c r="A54" s="32" t="s">
        <v>52</v>
      </c>
      <c r="E54" s="33" t="s">
        <v>840</v>
      </c>
    </row>
    <row r="55" spans="1:5" ht="369.75">
      <c r="A55" t="s">
        <v>54</v>
      </c>
      <c r="E55" s="31" t="s">
        <v>773</v>
      </c>
    </row>
    <row r="56" spans="1:16" ht="12.75">
      <c r="A56" s="21" t="s">
        <v>45</v>
      </c>
      <c r="B56" s="25" t="s">
        <v>113</v>
      </c>
      <c r="C56" s="25" t="s">
        <v>774</v>
      </c>
      <c r="D56" s="21" t="s">
        <v>47</v>
      </c>
      <c r="E56" s="26" t="s">
        <v>775</v>
      </c>
      <c r="F56" s="27" t="s">
        <v>182</v>
      </c>
      <c r="G56" s="28">
        <v>0.095</v>
      </c>
      <c r="H56" s="29">
        <v>0</v>
      </c>
      <c r="I56" s="29">
        <f>ROUND(ROUND(H56,2)*ROUND(G56,3),2)</f>
        <v>0</v>
      </c>
      <c r="O56">
        <f>(I56*21)/100</f>
        <v>0</v>
      </c>
      <c r="P56" t="s">
        <v>23</v>
      </c>
    </row>
    <row r="57" spans="1:5" ht="12.75">
      <c r="A57" s="30" t="s">
        <v>50</v>
      </c>
      <c r="E57" s="31" t="s">
        <v>47</v>
      </c>
    </row>
    <row r="58" spans="1:5" ht="89.25">
      <c r="A58" s="32" t="s">
        <v>52</v>
      </c>
      <c r="E58" s="33" t="s">
        <v>841</v>
      </c>
    </row>
    <row r="59" spans="1:5" ht="191.25">
      <c r="A59" t="s">
        <v>54</v>
      </c>
      <c r="E59" s="31" t="s">
        <v>777</v>
      </c>
    </row>
    <row r="60" spans="1:16" ht="12.75">
      <c r="A60" s="21" t="s">
        <v>45</v>
      </c>
      <c r="B60" s="25" t="s">
        <v>116</v>
      </c>
      <c r="C60" s="25" t="s">
        <v>778</v>
      </c>
      <c r="D60" s="21" t="s">
        <v>47</v>
      </c>
      <c r="E60" s="26" t="s">
        <v>779</v>
      </c>
      <c r="F60" s="27" t="s">
        <v>188</v>
      </c>
      <c r="G60" s="28">
        <v>24</v>
      </c>
      <c r="H60" s="29">
        <v>0</v>
      </c>
      <c r="I60" s="29">
        <f>ROUND(ROUND(H60,2)*ROUND(G60,3),2)</f>
        <v>0</v>
      </c>
      <c r="O60">
        <f>(I60*21)/100</f>
        <v>0</v>
      </c>
      <c r="P60" t="s">
        <v>23</v>
      </c>
    </row>
    <row r="61" spans="1:5" ht="12.75">
      <c r="A61" s="30" t="s">
        <v>50</v>
      </c>
      <c r="E61" s="31" t="s">
        <v>745</v>
      </c>
    </row>
    <row r="62" spans="1:5" ht="12.75">
      <c r="A62" s="32" t="s">
        <v>52</v>
      </c>
      <c r="E62" s="33" t="s">
        <v>847</v>
      </c>
    </row>
    <row r="63" spans="1:5" ht="51">
      <c r="A63" t="s">
        <v>54</v>
      </c>
      <c r="E63" s="31" t="s">
        <v>781</v>
      </c>
    </row>
    <row r="64" spans="1:16" ht="12.75">
      <c r="A64" s="21" t="s">
        <v>45</v>
      </c>
      <c r="B64" s="25" t="s">
        <v>120</v>
      </c>
      <c r="C64" s="25" t="s">
        <v>782</v>
      </c>
      <c r="D64" s="21" t="s">
        <v>47</v>
      </c>
      <c r="E64" s="26" t="s">
        <v>783</v>
      </c>
      <c r="F64" s="27" t="s">
        <v>188</v>
      </c>
      <c r="G64" s="28">
        <v>3.696</v>
      </c>
      <c r="H64" s="29">
        <v>0</v>
      </c>
      <c r="I64" s="29">
        <f>ROUND(ROUND(H64,2)*ROUND(G64,3),2)</f>
        <v>0</v>
      </c>
      <c r="O64">
        <f>(I64*21)/100</f>
        <v>0</v>
      </c>
      <c r="P64" t="s">
        <v>23</v>
      </c>
    </row>
    <row r="65" spans="1:5" ht="12.75">
      <c r="A65" s="30" t="s">
        <v>50</v>
      </c>
      <c r="E65" s="31" t="s">
        <v>745</v>
      </c>
    </row>
    <row r="66" spans="1:5" ht="76.5">
      <c r="A66" s="32" t="s">
        <v>52</v>
      </c>
      <c r="E66" s="33" t="s">
        <v>821</v>
      </c>
    </row>
    <row r="67" spans="1:5" ht="102">
      <c r="A67" t="s">
        <v>54</v>
      </c>
      <c r="E67" s="31" t="s">
        <v>785</v>
      </c>
    </row>
    <row r="68" spans="1:18" ht="12.75" customHeight="1">
      <c r="A68" s="5" t="s">
        <v>43</v>
      </c>
      <c r="B68" s="5"/>
      <c r="C68" s="35" t="s">
        <v>74</v>
      </c>
      <c r="D68" s="5"/>
      <c r="E68" s="23" t="s">
        <v>786</v>
      </c>
      <c r="F68" s="5"/>
      <c r="G68" s="5"/>
      <c r="H68" s="5"/>
      <c r="I68" s="36">
        <f>0+Q68</f>
        <v>0</v>
      </c>
      <c r="O68">
        <f>0+R68</f>
        <v>0</v>
      </c>
      <c r="Q68">
        <f>0+I69</f>
        <v>0</v>
      </c>
      <c r="R68">
        <f>0+O69</f>
        <v>0</v>
      </c>
    </row>
    <row r="69" spans="1:16" ht="12.75">
      <c r="A69" s="21" t="s">
        <v>45</v>
      </c>
      <c r="B69" s="25" t="s">
        <v>121</v>
      </c>
      <c r="C69" s="25" t="s">
        <v>787</v>
      </c>
      <c r="D69" s="21" t="s">
        <v>47</v>
      </c>
      <c r="E69" s="26" t="s">
        <v>788</v>
      </c>
      <c r="F69" s="27" t="s">
        <v>127</v>
      </c>
      <c r="G69" s="28">
        <v>124.344</v>
      </c>
      <c r="H69" s="29">
        <v>0</v>
      </c>
      <c r="I69" s="29">
        <f>ROUND(ROUND(H69,2)*ROUND(G69,3),2)</f>
        <v>0</v>
      </c>
      <c r="O69">
        <f>(I69*21)/100</f>
        <v>0</v>
      </c>
      <c r="P69" t="s">
        <v>23</v>
      </c>
    </row>
    <row r="70" spans="1:5" ht="12.75">
      <c r="A70" s="30" t="s">
        <v>50</v>
      </c>
      <c r="E70" s="31" t="s">
        <v>47</v>
      </c>
    </row>
    <row r="71" spans="1:5" ht="51">
      <c r="A71" s="32" t="s">
        <v>52</v>
      </c>
      <c r="E71" s="33" t="s">
        <v>848</v>
      </c>
    </row>
    <row r="72" spans="1:5" ht="191.25">
      <c r="A72" t="s">
        <v>54</v>
      </c>
      <c r="E72" s="31" t="s">
        <v>790</v>
      </c>
    </row>
    <row r="73" spans="1:18" ht="12.75" customHeight="1">
      <c r="A73" s="5" t="s">
        <v>43</v>
      </c>
      <c r="B73" s="5"/>
      <c r="C73" s="35" t="s">
        <v>81</v>
      </c>
      <c r="D73" s="5"/>
      <c r="E73" s="23" t="s">
        <v>316</v>
      </c>
      <c r="F73" s="5"/>
      <c r="G73" s="5"/>
      <c r="H73" s="5"/>
      <c r="I73" s="36">
        <f>0+Q73</f>
        <v>0</v>
      </c>
      <c r="O73">
        <f>0+R73</f>
        <v>0</v>
      </c>
      <c r="Q73">
        <f>0+I74+I78+I82+I86+I90</f>
        <v>0</v>
      </c>
      <c r="R73">
        <f>0+O74+O78+O82+O86+O90</f>
        <v>0</v>
      </c>
    </row>
    <row r="74" spans="1:16" ht="12.75">
      <c r="A74" s="21" t="s">
        <v>45</v>
      </c>
      <c r="B74" s="25" t="s">
        <v>386</v>
      </c>
      <c r="C74" s="25" t="s">
        <v>1026</v>
      </c>
      <c r="D74" s="21" t="s">
        <v>47</v>
      </c>
      <c r="E74" s="26" t="s">
        <v>1027</v>
      </c>
      <c r="F74" s="27" t="s">
        <v>241</v>
      </c>
      <c r="G74" s="28">
        <v>5</v>
      </c>
      <c r="H74" s="29">
        <v>0</v>
      </c>
      <c r="I74" s="29">
        <f>ROUND(ROUND(H74,2)*ROUND(G74,3),2)</f>
        <v>0</v>
      </c>
      <c r="O74">
        <f>(I74*21)/100</f>
        <v>0</v>
      </c>
      <c r="P74" t="s">
        <v>23</v>
      </c>
    </row>
    <row r="75" spans="1:5" ht="12.75">
      <c r="A75" s="30" t="s">
        <v>50</v>
      </c>
      <c r="E75" s="31" t="s">
        <v>47</v>
      </c>
    </row>
    <row r="76" spans="1:5" ht="25.5">
      <c r="A76" s="32" t="s">
        <v>52</v>
      </c>
      <c r="E76" s="33" t="s">
        <v>1028</v>
      </c>
    </row>
    <row r="77" spans="1:5" ht="255">
      <c r="A77" t="s">
        <v>54</v>
      </c>
      <c r="E77" s="31" t="s">
        <v>1029</v>
      </c>
    </row>
    <row r="78" spans="1:16" ht="12.75">
      <c r="A78" s="21" t="s">
        <v>45</v>
      </c>
      <c r="B78" s="25" t="s">
        <v>392</v>
      </c>
      <c r="C78" s="25" t="s">
        <v>1030</v>
      </c>
      <c r="D78" s="21" t="s">
        <v>47</v>
      </c>
      <c r="E78" s="26" t="s">
        <v>1031</v>
      </c>
      <c r="F78" s="27" t="s">
        <v>110</v>
      </c>
      <c r="G78" s="28">
        <v>1</v>
      </c>
      <c r="H78" s="29">
        <v>0</v>
      </c>
      <c r="I78" s="29">
        <f>ROUND(ROUND(H78,2)*ROUND(G78,3),2)</f>
        <v>0</v>
      </c>
      <c r="O78">
        <f>(I78*21)/100</f>
        <v>0</v>
      </c>
      <c r="P78" t="s">
        <v>23</v>
      </c>
    </row>
    <row r="79" spans="1:5" ht="12.75">
      <c r="A79" s="30" t="s">
        <v>50</v>
      </c>
      <c r="E79" s="31" t="s">
        <v>47</v>
      </c>
    </row>
    <row r="80" spans="1:5" ht="25.5">
      <c r="A80" s="32" t="s">
        <v>52</v>
      </c>
      <c r="E80" s="33" t="s">
        <v>1032</v>
      </c>
    </row>
    <row r="81" spans="1:5" ht="25.5">
      <c r="A81" t="s">
        <v>54</v>
      </c>
      <c r="E81" s="31" t="s">
        <v>1033</v>
      </c>
    </row>
    <row r="82" spans="1:16" ht="12.75">
      <c r="A82" s="21" t="s">
        <v>45</v>
      </c>
      <c r="B82" s="25" t="s">
        <v>397</v>
      </c>
      <c r="C82" s="25" t="s">
        <v>1034</v>
      </c>
      <c r="D82" s="21" t="s">
        <v>47</v>
      </c>
      <c r="E82" s="26" t="s">
        <v>1035</v>
      </c>
      <c r="F82" s="27" t="s">
        <v>110</v>
      </c>
      <c r="G82" s="28">
        <v>1</v>
      </c>
      <c r="H82" s="29">
        <v>0</v>
      </c>
      <c r="I82" s="29">
        <f>ROUND(ROUND(H82,2)*ROUND(G82,3),2)</f>
        <v>0</v>
      </c>
      <c r="O82">
        <f>(I82*21)/100</f>
        <v>0</v>
      </c>
      <c r="P82" t="s">
        <v>23</v>
      </c>
    </row>
    <row r="83" spans="1:5" ht="25.5">
      <c r="A83" s="30" t="s">
        <v>50</v>
      </c>
      <c r="E83" s="31" t="s">
        <v>1036</v>
      </c>
    </row>
    <row r="84" spans="1:5" ht="25.5">
      <c r="A84" s="32" t="s">
        <v>52</v>
      </c>
      <c r="E84" s="33" t="s">
        <v>1037</v>
      </c>
    </row>
    <row r="85" spans="1:5" ht="76.5">
      <c r="A85" t="s">
        <v>54</v>
      </c>
      <c r="E85" s="31" t="s">
        <v>1038</v>
      </c>
    </row>
    <row r="86" spans="1:16" ht="12.75">
      <c r="A86" s="21" t="s">
        <v>45</v>
      </c>
      <c r="B86" s="25" t="s">
        <v>399</v>
      </c>
      <c r="C86" s="25" t="s">
        <v>1039</v>
      </c>
      <c r="D86" s="21" t="s">
        <v>47</v>
      </c>
      <c r="E86" s="26" t="s">
        <v>1040</v>
      </c>
      <c r="F86" s="27" t="s">
        <v>110</v>
      </c>
      <c r="G86" s="28">
        <v>1</v>
      </c>
      <c r="H86" s="29">
        <v>0</v>
      </c>
      <c r="I86" s="29">
        <f>ROUND(ROUND(H86,2)*ROUND(G86,3),2)</f>
        <v>0</v>
      </c>
      <c r="O86">
        <f>(I86*21)/100</f>
        <v>0</v>
      </c>
      <c r="P86" t="s">
        <v>23</v>
      </c>
    </row>
    <row r="87" spans="1:5" ht="12.75">
      <c r="A87" s="30" t="s">
        <v>50</v>
      </c>
      <c r="E87" s="31" t="s">
        <v>47</v>
      </c>
    </row>
    <row r="88" spans="1:5" ht="25.5">
      <c r="A88" s="32" t="s">
        <v>52</v>
      </c>
      <c r="E88" s="33" t="s">
        <v>1041</v>
      </c>
    </row>
    <row r="89" spans="1:5" ht="242.25">
      <c r="A89" t="s">
        <v>54</v>
      </c>
      <c r="E89" s="31" t="s">
        <v>1042</v>
      </c>
    </row>
    <row r="90" spans="1:16" ht="12.75">
      <c r="A90" s="21" t="s">
        <v>45</v>
      </c>
      <c r="B90" s="25" t="s">
        <v>401</v>
      </c>
      <c r="C90" s="25" t="s">
        <v>791</v>
      </c>
      <c r="D90" s="21" t="s">
        <v>47</v>
      </c>
      <c r="E90" s="26" t="s">
        <v>792</v>
      </c>
      <c r="F90" s="27" t="s">
        <v>188</v>
      </c>
      <c r="G90" s="28">
        <v>6.217</v>
      </c>
      <c r="H90" s="29">
        <v>0</v>
      </c>
      <c r="I90" s="29">
        <f>ROUND(ROUND(H90,2)*ROUND(G90,3),2)</f>
        <v>0</v>
      </c>
      <c r="O90">
        <f>(I90*21)/100</f>
        <v>0</v>
      </c>
      <c r="P90" t="s">
        <v>23</v>
      </c>
    </row>
    <row r="91" spans="1:5" ht="12.75">
      <c r="A91" s="30" t="s">
        <v>50</v>
      </c>
      <c r="E91" s="31" t="s">
        <v>793</v>
      </c>
    </row>
    <row r="92" spans="1:5" ht="38.25">
      <c r="A92" s="32" t="s">
        <v>52</v>
      </c>
      <c r="E92" s="33" t="s">
        <v>854</v>
      </c>
    </row>
    <row r="93" spans="1:5" ht="369.75">
      <c r="A93" t="s">
        <v>54</v>
      </c>
      <c r="E93" s="31" t="s">
        <v>773</v>
      </c>
    </row>
    <row r="94" spans="1:18" ht="12.75" customHeight="1">
      <c r="A94" s="5" t="s">
        <v>43</v>
      </c>
      <c r="B94" s="5"/>
      <c r="C94" s="35" t="s">
        <v>40</v>
      </c>
      <c r="D94" s="5"/>
      <c r="E94" s="23" t="s">
        <v>238</v>
      </c>
      <c r="F94" s="5"/>
      <c r="G94" s="5"/>
      <c r="H94" s="5"/>
      <c r="I94" s="36">
        <f>0+Q94</f>
        <v>0</v>
      </c>
      <c r="O94">
        <f>0+R94</f>
        <v>0</v>
      </c>
      <c r="Q94">
        <f>0+I95+I99+I103</f>
        <v>0</v>
      </c>
      <c r="R94">
        <f>0+O95+O99+O103</f>
        <v>0</v>
      </c>
    </row>
    <row r="95" spans="1:16" ht="12.75">
      <c r="A95" s="21" t="s">
        <v>45</v>
      </c>
      <c r="B95" s="25" t="s">
        <v>403</v>
      </c>
      <c r="C95" s="25" t="s">
        <v>862</v>
      </c>
      <c r="D95" s="21" t="s">
        <v>863</v>
      </c>
      <c r="E95" s="26" t="s">
        <v>864</v>
      </c>
      <c r="F95" s="27" t="s">
        <v>110</v>
      </c>
      <c r="G95" s="28">
        <v>1</v>
      </c>
      <c r="H95" s="29">
        <v>0</v>
      </c>
      <c r="I95" s="29">
        <f>ROUND(ROUND(H95,2)*ROUND(G95,3),2)</f>
        <v>0</v>
      </c>
      <c r="O95">
        <f>(I95*21)/100</f>
        <v>0</v>
      </c>
      <c r="P95" t="s">
        <v>23</v>
      </c>
    </row>
    <row r="96" spans="1:5" ht="12.75">
      <c r="A96" s="30" t="s">
        <v>50</v>
      </c>
      <c r="E96" s="31" t="s">
        <v>865</v>
      </c>
    </row>
    <row r="97" spans="1:5" ht="12.75">
      <c r="A97" s="32" t="s">
        <v>52</v>
      </c>
      <c r="E97" s="33" t="s">
        <v>866</v>
      </c>
    </row>
    <row r="98" spans="1:5" ht="25.5">
      <c r="A98" t="s">
        <v>54</v>
      </c>
      <c r="E98" s="31" t="s">
        <v>867</v>
      </c>
    </row>
    <row r="99" spans="1:16" ht="12.75">
      <c r="A99" s="21" t="s">
        <v>45</v>
      </c>
      <c r="B99" s="25" t="s">
        <v>407</v>
      </c>
      <c r="C99" s="25" t="s">
        <v>824</v>
      </c>
      <c r="D99" s="21" t="s">
        <v>47</v>
      </c>
      <c r="E99" s="26" t="s">
        <v>825</v>
      </c>
      <c r="F99" s="27" t="s">
        <v>241</v>
      </c>
      <c r="G99" s="28">
        <v>22</v>
      </c>
      <c r="H99" s="29">
        <v>0</v>
      </c>
      <c r="I99" s="29">
        <f>ROUND(ROUND(H99,2)*ROUND(G99,3),2)</f>
        <v>0</v>
      </c>
      <c r="O99">
        <f>(I99*21)/100</f>
        <v>0</v>
      </c>
      <c r="P99" t="s">
        <v>23</v>
      </c>
    </row>
    <row r="100" spans="1:5" ht="12.75">
      <c r="A100" s="30" t="s">
        <v>50</v>
      </c>
      <c r="E100" s="31" t="s">
        <v>47</v>
      </c>
    </row>
    <row r="101" spans="1:5" ht="25.5">
      <c r="A101" s="32" t="s">
        <v>52</v>
      </c>
      <c r="E101" s="33" t="s">
        <v>1043</v>
      </c>
    </row>
    <row r="102" spans="1:5" ht="63.75">
      <c r="A102" t="s">
        <v>54</v>
      </c>
      <c r="E102" s="31" t="s">
        <v>798</v>
      </c>
    </row>
    <row r="103" spans="1:16" ht="12.75">
      <c r="A103" s="21" t="s">
        <v>45</v>
      </c>
      <c r="B103" s="25" t="s">
        <v>523</v>
      </c>
      <c r="C103" s="25" t="s">
        <v>827</v>
      </c>
      <c r="D103" s="21" t="s">
        <v>869</v>
      </c>
      <c r="E103" s="26" t="s">
        <v>870</v>
      </c>
      <c r="F103" s="27" t="s">
        <v>110</v>
      </c>
      <c r="G103" s="28">
        <v>1</v>
      </c>
      <c r="H103" s="29">
        <v>0</v>
      </c>
      <c r="I103" s="29">
        <f>ROUND(ROUND(H103,2)*ROUND(G103,3),2)</f>
        <v>0</v>
      </c>
      <c r="O103">
        <f>(I103*21)/100</f>
        <v>0</v>
      </c>
      <c r="P103" t="s">
        <v>23</v>
      </c>
    </row>
    <row r="104" spans="1:5" ht="12.75">
      <c r="A104" s="30" t="s">
        <v>50</v>
      </c>
      <c r="E104" s="31" t="s">
        <v>1044</v>
      </c>
    </row>
    <row r="105" spans="1:5" ht="12.75">
      <c r="A105" s="32" t="s">
        <v>52</v>
      </c>
      <c r="E105" s="33" t="s">
        <v>872</v>
      </c>
    </row>
    <row r="106" spans="1:5" ht="12.75">
      <c r="A106" t="s">
        <v>54</v>
      </c>
      <c r="E106" s="31" t="s">
        <v>47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1045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1045</v>
      </c>
      <c r="D4" s="43"/>
      <c r="E4" s="14" t="s">
        <v>1046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4" t="s">
        <v>26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29</v>
      </c>
      <c r="D8" s="15"/>
      <c r="E8" s="23" t="s">
        <v>124</v>
      </c>
      <c r="F8" s="15"/>
      <c r="G8" s="15"/>
      <c r="H8" s="15"/>
      <c r="I8" s="24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25.5">
      <c r="A9" s="21" t="s">
        <v>45</v>
      </c>
      <c r="B9" s="25" t="s">
        <v>29</v>
      </c>
      <c r="C9" s="25" t="s">
        <v>1047</v>
      </c>
      <c r="D9" s="21" t="s">
        <v>47</v>
      </c>
      <c r="E9" s="26" t="s">
        <v>1048</v>
      </c>
      <c r="F9" s="27" t="s">
        <v>110</v>
      </c>
      <c r="G9" s="28">
        <v>41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47</v>
      </c>
    </row>
    <row r="11" spans="1:5" ht="191.25">
      <c r="A11" s="32" t="s">
        <v>52</v>
      </c>
      <c r="E11" s="33" t="s">
        <v>1049</v>
      </c>
    </row>
    <row r="12" spans="1:5" ht="102">
      <c r="A12" t="s">
        <v>54</v>
      </c>
      <c r="E12" s="31" t="s">
        <v>1050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1051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1051</v>
      </c>
      <c r="D4" s="43"/>
      <c r="E4" s="14" t="s">
        <v>1052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4" t="s">
        <v>26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29</v>
      </c>
      <c r="D8" s="15"/>
      <c r="E8" s="23" t="s">
        <v>124</v>
      </c>
      <c r="F8" s="15"/>
      <c r="G8" s="15"/>
      <c r="H8" s="15"/>
      <c r="I8" s="24">
        <f>0+Q8</f>
        <v>0</v>
      </c>
      <c r="O8">
        <f>0+R8</f>
        <v>0</v>
      </c>
      <c r="Q8">
        <f>0+I9+I13+I17+I21+I25</f>
        <v>0</v>
      </c>
      <c r="R8">
        <f>0+O9+O13+O17+O21+O25</f>
        <v>0</v>
      </c>
    </row>
    <row r="9" spans="1:16" ht="12.75">
      <c r="A9" s="21" t="s">
        <v>45</v>
      </c>
      <c r="B9" s="25" t="s">
        <v>29</v>
      </c>
      <c r="C9" s="25" t="s">
        <v>1053</v>
      </c>
      <c r="D9" s="21" t="s">
        <v>47</v>
      </c>
      <c r="E9" s="26" t="s">
        <v>1054</v>
      </c>
      <c r="F9" s="27" t="s">
        <v>127</v>
      </c>
      <c r="G9" s="28">
        <v>2040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47</v>
      </c>
    </row>
    <row r="11" spans="1:5" ht="102">
      <c r="A11" s="32" t="s">
        <v>52</v>
      </c>
      <c r="E11" s="33" t="s">
        <v>1055</v>
      </c>
    </row>
    <row r="12" spans="1:5" ht="38.25">
      <c r="A12" t="s">
        <v>54</v>
      </c>
      <c r="E12" s="31" t="s">
        <v>1056</v>
      </c>
    </row>
    <row r="13" spans="1:16" ht="25.5">
      <c r="A13" s="21" t="s">
        <v>45</v>
      </c>
      <c r="B13" s="25" t="s">
        <v>23</v>
      </c>
      <c r="C13" s="25" t="s">
        <v>1057</v>
      </c>
      <c r="D13" s="21" t="s">
        <v>47</v>
      </c>
      <c r="E13" s="26" t="s">
        <v>1058</v>
      </c>
      <c r="F13" s="27" t="s">
        <v>110</v>
      </c>
      <c r="G13" s="28">
        <v>38.4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0" t="s">
        <v>50</v>
      </c>
      <c r="E14" s="31" t="s">
        <v>47</v>
      </c>
    </row>
    <row r="15" spans="1:5" ht="395.25">
      <c r="A15" s="32" t="s">
        <v>52</v>
      </c>
      <c r="E15" s="33" t="s">
        <v>1059</v>
      </c>
    </row>
    <row r="16" spans="1:5" ht="102">
      <c r="A16" t="s">
        <v>54</v>
      </c>
      <c r="E16" s="31" t="s">
        <v>1050</v>
      </c>
    </row>
    <row r="17" spans="1:16" ht="25.5">
      <c r="A17" s="21" t="s">
        <v>45</v>
      </c>
      <c r="B17" s="25" t="s">
        <v>22</v>
      </c>
      <c r="C17" s="25" t="s">
        <v>1060</v>
      </c>
      <c r="D17" s="21" t="s">
        <v>47</v>
      </c>
      <c r="E17" s="26" t="s">
        <v>1061</v>
      </c>
      <c r="F17" s="27" t="s">
        <v>110</v>
      </c>
      <c r="G17" s="28">
        <v>21.6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0" t="s">
        <v>50</v>
      </c>
      <c r="E18" s="31" t="s">
        <v>47</v>
      </c>
    </row>
    <row r="19" spans="1:5" ht="331.5">
      <c r="A19" s="32" t="s">
        <v>52</v>
      </c>
      <c r="E19" s="33" t="s">
        <v>1062</v>
      </c>
    </row>
    <row r="20" spans="1:5" ht="102">
      <c r="A20" t="s">
        <v>54</v>
      </c>
      <c r="E20" s="31" t="s">
        <v>1050</v>
      </c>
    </row>
    <row r="21" spans="1:16" ht="25.5">
      <c r="A21" s="21" t="s">
        <v>45</v>
      </c>
      <c r="B21" s="25" t="s">
        <v>33</v>
      </c>
      <c r="C21" s="25" t="s">
        <v>1047</v>
      </c>
      <c r="D21" s="21" t="s">
        <v>47</v>
      </c>
      <c r="E21" s="26" t="s">
        <v>1048</v>
      </c>
      <c r="F21" s="27" t="s">
        <v>110</v>
      </c>
      <c r="G21" s="28">
        <v>8.2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0" t="s">
        <v>50</v>
      </c>
      <c r="E22" s="31" t="s">
        <v>47</v>
      </c>
    </row>
    <row r="23" spans="1:5" ht="229.5">
      <c r="A23" s="32" t="s">
        <v>52</v>
      </c>
      <c r="E23" s="33" t="s">
        <v>1063</v>
      </c>
    </row>
    <row r="24" spans="1:5" ht="102">
      <c r="A24" t="s">
        <v>54</v>
      </c>
      <c r="E24" s="31" t="s">
        <v>1050</v>
      </c>
    </row>
    <row r="25" spans="1:16" ht="12.75">
      <c r="A25" s="21" t="s">
        <v>45</v>
      </c>
      <c r="B25" s="25" t="s">
        <v>35</v>
      </c>
      <c r="C25" s="25" t="s">
        <v>1064</v>
      </c>
      <c r="D25" s="21" t="s">
        <v>47</v>
      </c>
      <c r="E25" s="26" t="s">
        <v>1065</v>
      </c>
      <c r="F25" s="27" t="s">
        <v>188</v>
      </c>
      <c r="G25" s="28">
        <v>273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0" t="s">
        <v>50</v>
      </c>
      <c r="E26" s="31" t="s">
        <v>47</v>
      </c>
    </row>
    <row r="27" spans="1:5" ht="89.25">
      <c r="A27" s="32" t="s">
        <v>52</v>
      </c>
      <c r="E27" s="33" t="s">
        <v>1066</v>
      </c>
    </row>
    <row r="28" spans="1:5" ht="38.25">
      <c r="A28" t="s">
        <v>54</v>
      </c>
      <c r="E28" s="31" t="s">
        <v>164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1067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1067</v>
      </c>
      <c r="D4" s="43"/>
      <c r="E4" s="14" t="s">
        <v>1068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4" t="s">
        <v>26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40</v>
      </c>
      <c r="D8" s="15"/>
      <c r="E8" s="23" t="s">
        <v>238</v>
      </c>
      <c r="F8" s="15"/>
      <c r="G8" s="15"/>
      <c r="H8" s="15"/>
      <c r="I8" s="24">
        <f>0+Q8</f>
        <v>0</v>
      </c>
      <c r="O8">
        <f>0+R8</f>
        <v>0</v>
      </c>
      <c r="Q8">
        <f>0+I9+I13+I17+I21+I25+I29+I33+I37+I41+I45+I49+I53+I57+I61+I65+I69+I73+I77+I81</f>
        <v>0</v>
      </c>
      <c r="R8">
        <f>0+O9+O13+O17+O21+O25+O29+O33+O37+O41+O45+O49+O53+O57+O61+O65+O69+O73+O77+O81</f>
        <v>0</v>
      </c>
    </row>
    <row r="9" spans="1:16" ht="25.5">
      <c r="A9" s="21" t="s">
        <v>45</v>
      </c>
      <c r="B9" s="25" t="s">
        <v>29</v>
      </c>
      <c r="C9" s="25" t="s">
        <v>1069</v>
      </c>
      <c r="D9" s="21" t="s">
        <v>47</v>
      </c>
      <c r="E9" s="26" t="s">
        <v>1070</v>
      </c>
      <c r="F9" s="27" t="s">
        <v>110</v>
      </c>
      <c r="G9" s="28">
        <v>86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1071</v>
      </c>
    </row>
    <row r="11" spans="1:5" ht="267.75">
      <c r="A11" s="32" t="s">
        <v>52</v>
      </c>
      <c r="E11" s="33" t="s">
        <v>1072</v>
      </c>
    </row>
    <row r="12" spans="1:5" ht="63.75">
      <c r="A12" t="s">
        <v>54</v>
      </c>
      <c r="E12" s="31" t="s">
        <v>1073</v>
      </c>
    </row>
    <row r="13" spans="1:16" ht="25.5">
      <c r="A13" s="21" t="s">
        <v>45</v>
      </c>
      <c r="B13" s="25" t="s">
        <v>23</v>
      </c>
      <c r="C13" s="25" t="s">
        <v>1074</v>
      </c>
      <c r="D13" s="21" t="s">
        <v>47</v>
      </c>
      <c r="E13" s="26" t="s">
        <v>1075</v>
      </c>
      <c r="F13" s="27" t="s">
        <v>110</v>
      </c>
      <c r="G13" s="28">
        <v>86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0" t="s">
        <v>50</v>
      </c>
      <c r="E14" s="31" t="s">
        <v>1071</v>
      </c>
    </row>
    <row r="15" spans="1:5" ht="12.75">
      <c r="A15" s="32" t="s">
        <v>52</v>
      </c>
      <c r="E15" s="33" t="s">
        <v>1076</v>
      </c>
    </row>
    <row r="16" spans="1:5" ht="25.5">
      <c r="A16" t="s">
        <v>54</v>
      </c>
      <c r="E16" s="31" t="s">
        <v>1077</v>
      </c>
    </row>
    <row r="17" spans="1:16" ht="12.75">
      <c r="A17" s="21" t="s">
        <v>45</v>
      </c>
      <c r="B17" s="25" t="s">
        <v>22</v>
      </c>
      <c r="C17" s="25" t="s">
        <v>1078</v>
      </c>
      <c r="D17" s="21" t="s">
        <v>47</v>
      </c>
      <c r="E17" s="26" t="s">
        <v>1079</v>
      </c>
      <c r="F17" s="27" t="s">
        <v>1080</v>
      </c>
      <c r="G17" s="28">
        <v>11610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0" t="s">
        <v>50</v>
      </c>
      <c r="E18" s="31" t="s">
        <v>1071</v>
      </c>
    </row>
    <row r="19" spans="1:5" ht="25.5">
      <c r="A19" s="32" t="s">
        <v>52</v>
      </c>
      <c r="E19" s="33" t="s">
        <v>1081</v>
      </c>
    </row>
    <row r="20" spans="1:5" ht="25.5">
      <c r="A20" t="s">
        <v>54</v>
      </c>
      <c r="E20" s="31" t="s">
        <v>1082</v>
      </c>
    </row>
    <row r="21" spans="1:16" ht="25.5">
      <c r="A21" s="21" t="s">
        <v>45</v>
      </c>
      <c r="B21" s="25" t="s">
        <v>33</v>
      </c>
      <c r="C21" s="25" t="s">
        <v>1083</v>
      </c>
      <c r="D21" s="21" t="s">
        <v>47</v>
      </c>
      <c r="E21" s="26" t="s">
        <v>1084</v>
      </c>
      <c r="F21" s="27" t="s">
        <v>110</v>
      </c>
      <c r="G21" s="28">
        <v>10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0" t="s">
        <v>50</v>
      </c>
      <c r="E22" s="31" t="s">
        <v>47</v>
      </c>
    </row>
    <row r="23" spans="1:5" ht="25.5">
      <c r="A23" s="32" t="s">
        <v>52</v>
      </c>
      <c r="E23" s="33" t="s">
        <v>1085</v>
      </c>
    </row>
    <row r="24" spans="1:5" ht="63.75">
      <c r="A24" t="s">
        <v>54</v>
      </c>
      <c r="E24" s="31" t="s">
        <v>1073</v>
      </c>
    </row>
    <row r="25" spans="1:16" ht="12.75">
      <c r="A25" s="21" t="s">
        <v>45</v>
      </c>
      <c r="B25" s="25" t="s">
        <v>35</v>
      </c>
      <c r="C25" s="25" t="s">
        <v>1086</v>
      </c>
      <c r="D25" s="21" t="s">
        <v>47</v>
      </c>
      <c r="E25" s="26" t="s">
        <v>1087</v>
      </c>
      <c r="F25" s="27" t="s">
        <v>110</v>
      </c>
      <c r="G25" s="28">
        <v>10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0" t="s">
        <v>50</v>
      </c>
      <c r="E26" s="31" t="s">
        <v>1071</v>
      </c>
    </row>
    <row r="27" spans="1:5" ht="12.75">
      <c r="A27" s="32" t="s">
        <v>52</v>
      </c>
      <c r="E27" s="33" t="s">
        <v>1088</v>
      </c>
    </row>
    <row r="28" spans="1:5" ht="25.5">
      <c r="A28" t="s">
        <v>54</v>
      </c>
      <c r="E28" s="31" t="s">
        <v>1077</v>
      </c>
    </row>
    <row r="29" spans="1:16" ht="12.75">
      <c r="A29" s="21" t="s">
        <v>45</v>
      </c>
      <c r="B29" s="25" t="s">
        <v>37</v>
      </c>
      <c r="C29" s="25" t="s">
        <v>1089</v>
      </c>
      <c r="D29" s="21" t="s">
        <v>47</v>
      </c>
      <c r="E29" s="26" t="s">
        <v>1090</v>
      </c>
      <c r="F29" s="27" t="s">
        <v>1080</v>
      </c>
      <c r="G29" s="28">
        <v>1350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47</v>
      </c>
    </row>
    <row r="31" spans="1:5" ht="25.5">
      <c r="A31" s="32" t="s">
        <v>52</v>
      </c>
      <c r="E31" s="33" t="s">
        <v>1091</v>
      </c>
    </row>
    <row r="32" spans="1:5" ht="25.5">
      <c r="A32" t="s">
        <v>54</v>
      </c>
      <c r="E32" s="31" t="s">
        <v>1082</v>
      </c>
    </row>
    <row r="33" spans="1:16" ht="12.75">
      <c r="A33" s="21" t="s">
        <v>45</v>
      </c>
      <c r="B33" s="25" t="s">
        <v>74</v>
      </c>
      <c r="C33" s="25" t="s">
        <v>1092</v>
      </c>
      <c r="D33" s="21" t="s">
        <v>47</v>
      </c>
      <c r="E33" s="26" t="s">
        <v>1093</v>
      </c>
      <c r="F33" s="27" t="s">
        <v>110</v>
      </c>
      <c r="G33" s="28">
        <v>2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47</v>
      </c>
    </row>
    <row r="35" spans="1:5" ht="25.5">
      <c r="A35" s="32" t="s">
        <v>52</v>
      </c>
      <c r="E35" s="33" t="s">
        <v>1094</v>
      </c>
    </row>
    <row r="36" spans="1:5" ht="63.75">
      <c r="A36" t="s">
        <v>54</v>
      </c>
      <c r="E36" s="31" t="s">
        <v>1095</v>
      </c>
    </row>
    <row r="37" spans="1:16" ht="12.75">
      <c r="A37" s="21" t="s">
        <v>45</v>
      </c>
      <c r="B37" s="25" t="s">
        <v>81</v>
      </c>
      <c r="C37" s="25" t="s">
        <v>1096</v>
      </c>
      <c r="D37" s="21" t="s">
        <v>47</v>
      </c>
      <c r="E37" s="26" t="s">
        <v>1097</v>
      </c>
      <c r="F37" s="27" t="s">
        <v>110</v>
      </c>
      <c r="G37" s="28">
        <v>2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47</v>
      </c>
    </row>
    <row r="39" spans="1:5" ht="12.75">
      <c r="A39" s="32" t="s">
        <v>52</v>
      </c>
      <c r="E39" s="33" t="s">
        <v>1098</v>
      </c>
    </row>
    <row r="40" spans="1:5" ht="76.5">
      <c r="A40" t="s">
        <v>54</v>
      </c>
      <c r="E40" s="31" t="s">
        <v>1099</v>
      </c>
    </row>
    <row r="41" spans="1:16" ht="12.75">
      <c r="A41" s="21" t="s">
        <v>45</v>
      </c>
      <c r="B41" s="25" t="s">
        <v>40</v>
      </c>
      <c r="C41" s="25" t="s">
        <v>1100</v>
      </c>
      <c r="D41" s="21" t="s">
        <v>47</v>
      </c>
      <c r="E41" s="26" t="s">
        <v>1101</v>
      </c>
      <c r="F41" s="27" t="s">
        <v>110</v>
      </c>
      <c r="G41" s="28">
        <v>2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47</v>
      </c>
    </row>
    <row r="43" spans="1:5" ht="12.75">
      <c r="A43" s="32" t="s">
        <v>52</v>
      </c>
      <c r="E43" s="33" t="s">
        <v>1102</v>
      </c>
    </row>
    <row r="44" spans="1:5" ht="25.5">
      <c r="A44" t="s">
        <v>54</v>
      </c>
      <c r="E44" s="31" t="s">
        <v>1103</v>
      </c>
    </row>
    <row r="45" spans="1:16" ht="12.75">
      <c r="A45" s="21" t="s">
        <v>45</v>
      </c>
      <c r="B45" s="25" t="s">
        <v>42</v>
      </c>
      <c r="C45" s="25" t="s">
        <v>1104</v>
      </c>
      <c r="D45" s="21" t="s">
        <v>47</v>
      </c>
      <c r="E45" s="26" t="s">
        <v>1105</v>
      </c>
      <c r="F45" s="27" t="s">
        <v>110</v>
      </c>
      <c r="G45" s="28">
        <v>2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12.75">
      <c r="A46" s="30" t="s">
        <v>50</v>
      </c>
      <c r="E46" s="31" t="s">
        <v>47</v>
      </c>
    </row>
    <row r="47" spans="1:5" ht="12.75">
      <c r="A47" s="32" t="s">
        <v>52</v>
      </c>
      <c r="E47" s="33" t="s">
        <v>1106</v>
      </c>
    </row>
    <row r="48" spans="1:5" ht="76.5">
      <c r="A48" t="s">
        <v>54</v>
      </c>
      <c r="E48" s="31" t="s">
        <v>1107</v>
      </c>
    </row>
    <row r="49" spans="1:16" ht="12.75">
      <c r="A49" s="21" t="s">
        <v>45</v>
      </c>
      <c r="B49" s="25" t="s">
        <v>106</v>
      </c>
      <c r="C49" s="25" t="s">
        <v>1108</v>
      </c>
      <c r="D49" s="21" t="s">
        <v>47</v>
      </c>
      <c r="E49" s="26" t="s">
        <v>1109</v>
      </c>
      <c r="F49" s="27" t="s">
        <v>110</v>
      </c>
      <c r="G49" s="28">
        <v>2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12.75">
      <c r="A50" s="30" t="s">
        <v>50</v>
      </c>
      <c r="E50" s="31" t="s">
        <v>47</v>
      </c>
    </row>
    <row r="51" spans="1:5" ht="12.75">
      <c r="A51" s="32" t="s">
        <v>52</v>
      </c>
      <c r="E51" s="33" t="s">
        <v>47</v>
      </c>
    </row>
    <row r="52" spans="1:5" ht="25.5">
      <c r="A52" t="s">
        <v>54</v>
      </c>
      <c r="E52" s="31" t="s">
        <v>1103</v>
      </c>
    </row>
    <row r="53" spans="1:16" ht="12.75">
      <c r="A53" s="21" t="s">
        <v>45</v>
      </c>
      <c r="B53" s="25" t="s">
        <v>113</v>
      </c>
      <c r="C53" s="25" t="s">
        <v>1110</v>
      </c>
      <c r="D53" s="21" t="s">
        <v>47</v>
      </c>
      <c r="E53" s="26" t="s">
        <v>1111</v>
      </c>
      <c r="F53" s="27" t="s">
        <v>1080</v>
      </c>
      <c r="G53" s="28">
        <v>30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12.75">
      <c r="A54" s="30" t="s">
        <v>50</v>
      </c>
      <c r="E54" s="31" t="s">
        <v>47</v>
      </c>
    </row>
    <row r="55" spans="1:5" ht="38.25">
      <c r="A55" s="32" t="s">
        <v>52</v>
      </c>
      <c r="E55" s="33" t="s">
        <v>1112</v>
      </c>
    </row>
    <row r="56" spans="1:5" ht="25.5">
      <c r="A56" t="s">
        <v>54</v>
      </c>
      <c r="E56" s="31" t="s">
        <v>1113</v>
      </c>
    </row>
    <row r="57" spans="1:16" ht="12.75">
      <c r="A57" s="21" t="s">
        <v>45</v>
      </c>
      <c r="B57" s="25" t="s">
        <v>116</v>
      </c>
      <c r="C57" s="25" t="s">
        <v>1114</v>
      </c>
      <c r="D57" s="21" t="s">
        <v>47</v>
      </c>
      <c r="E57" s="26" t="s">
        <v>1115</v>
      </c>
      <c r="F57" s="27" t="s">
        <v>110</v>
      </c>
      <c r="G57" s="28">
        <v>3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12.75">
      <c r="A58" s="30" t="s">
        <v>50</v>
      </c>
      <c r="E58" s="31" t="s">
        <v>47</v>
      </c>
    </row>
    <row r="59" spans="1:5" ht="25.5">
      <c r="A59" s="32" t="s">
        <v>52</v>
      </c>
      <c r="E59" s="33" t="s">
        <v>1116</v>
      </c>
    </row>
    <row r="60" spans="1:5" ht="51">
      <c r="A60" t="s">
        <v>54</v>
      </c>
      <c r="E60" s="31" t="s">
        <v>1117</v>
      </c>
    </row>
    <row r="61" spans="1:16" ht="12.75">
      <c r="A61" s="21" t="s">
        <v>45</v>
      </c>
      <c r="B61" s="25" t="s">
        <v>120</v>
      </c>
      <c r="C61" s="25" t="s">
        <v>1118</v>
      </c>
      <c r="D61" s="21" t="s">
        <v>47</v>
      </c>
      <c r="E61" s="26" t="s">
        <v>1119</v>
      </c>
      <c r="F61" s="27" t="s">
        <v>110</v>
      </c>
      <c r="G61" s="28">
        <v>6</v>
      </c>
      <c r="H61" s="29">
        <v>0</v>
      </c>
      <c r="I61" s="29">
        <f>ROUND(ROUND(H61,2)*ROUND(G61,3),2)</f>
        <v>0</v>
      </c>
      <c r="O61">
        <f>(I61*21)/100</f>
        <v>0</v>
      </c>
      <c r="P61" t="s">
        <v>23</v>
      </c>
    </row>
    <row r="62" spans="1:5" ht="12.75">
      <c r="A62" s="30" t="s">
        <v>50</v>
      </c>
      <c r="E62" s="31" t="s">
        <v>47</v>
      </c>
    </row>
    <row r="63" spans="1:5" ht="38.25">
      <c r="A63" s="32" t="s">
        <v>52</v>
      </c>
      <c r="E63" s="33" t="s">
        <v>1120</v>
      </c>
    </row>
    <row r="64" spans="1:5" ht="63.75">
      <c r="A64" t="s">
        <v>54</v>
      </c>
      <c r="E64" s="31" t="s">
        <v>1121</v>
      </c>
    </row>
    <row r="65" spans="1:16" ht="12.75">
      <c r="A65" s="21" t="s">
        <v>45</v>
      </c>
      <c r="B65" s="25" t="s">
        <v>121</v>
      </c>
      <c r="C65" s="25" t="s">
        <v>1122</v>
      </c>
      <c r="D65" s="21" t="s">
        <v>47</v>
      </c>
      <c r="E65" s="26" t="s">
        <v>1123</v>
      </c>
      <c r="F65" s="27" t="s">
        <v>110</v>
      </c>
      <c r="G65" s="28">
        <v>3</v>
      </c>
      <c r="H65" s="29">
        <v>0</v>
      </c>
      <c r="I65" s="29">
        <f>ROUND(ROUND(H65,2)*ROUND(G65,3),2)</f>
        <v>0</v>
      </c>
      <c r="O65">
        <f>(I65*21)/100</f>
        <v>0</v>
      </c>
      <c r="P65" t="s">
        <v>23</v>
      </c>
    </row>
    <row r="66" spans="1:5" ht="12.75">
      <c r="A66" s="30" t="s">
        <v>50</v>
      </c>
      <c r="E66" s="31" t="s">
        <v>47</v>
      </c>
    </row>
    <row r="67" spans="1:5" ht="25.5">
      <c r="A67" s="32" t="s">
        <v>52</v>
      </c>
      <c r="E67" s="33" t="s">
        <v>1116</v>
      </c>
    </row>
    <row r="68" spans="1:5" ht="25.5">
      <c r="A68" t="s">
        <v>54</v>
      </c>
      <c r="E68" s="31" t="s">
        <v>1103</v>
      </c>
    </row>
    <row r="69" spans="1:16" ht="12.75">
      <c r="A69" s="21" t="s">
        <v>45</v>
      </c>
      <c r="B69" s="25" t="s">
        <v>386</v>
      </c>
      <c r="C69" s="25" t="s">
        <v>1124</v>
      </c>
      <c r="D69" s="21" t="s">
        <v>47</v>
      </c>
      <c r="E69" s="26" t="s">
        <v>1125</v>
      </c>
      <c r="F69" s="27" t="s">
        <v>110</v>
      </c>
      <c r="G69" s="28">
        <v>10</v>
      </c>
      <c r="H69" s="29">
        <v>0</v>
      </c>
      <c r="I69" s="29">
        <f>ROUND(ROUND(H69,2)*ROUND(G69,3),2)</f>
        <v>0</v>
      </c>
      <c r="O69">
        <f>(I69*21)/100</f>
        <v>0</v>
      </c>
      <c r="P69" t="s">
        <v>23</v>
      </c>
    </row>
    <row r="70" spans="1:5" ht="12.75">
      <c r="A70" s="30" t="s">
        <v>50</v>
      </c>
      <c r="E70" s="31" t="s">
        <v>47</v>
      </c>
    </row>
    <row r="71" spans="1:5" ht="51">
      <c r="A71" s="32" t="s">
        <v>52</v>
      </c>
      <c r="E71" s="33" t="s">
        <v>1126</v>
      </c>
    </row>
    <row r="72" spans="1:5" ht="51">
      <c r="A72" t="s">
        <v>54</v>
      </c>
      <c r="E72" s="31" t="s">
        <v>1117</v>
      </c>
    </row>
    <row r="73" spans="1:16" ht="12.75">
      <c r="A73" s="21" t="s">
        <v>45</v>
      </c>
      <c r="B73" s="25" t="s">
        <v>392</v>
      </c>
      <c r="C73" s="25" t="s">
        <v>1127</v>
      </c>
      <c r="D73" s="21" t="s">
        <v>47</v>
      </c>
      <c r="E73" s="26" t="s">
        <v>1128</v>
      </c>
      <c r="F73" s="27" t="s">
        <v>110</v>
      </c>
      <c r="G73" s="28">
        <v>20</v>
      </c>
      <c r="H73" s="29">
        <v>0</v>
      </c>
      <c r="I73" s="29">
        <f>ROUND(ROUND(H73,2)*ROUND(G73,3),2)</f>
        <v>0</v>
      </c>
      <c r="O73">
        <f>(I73*21)/100</f>
        <v>0</v>
      </c>
      <c r="P73" t="s">
        <v>23</v>
      </c>
    </row>
    <row r="74" spans="1:5" ht="12.75">
      <c r="A74" s="30" t="s">
        <v>50</v>
      </c>
      <c r="E74" s="31" t="s">
        <v>47</v>
      </c>
    </row>
    <row r="75" spans="1:5" ht="38.25">
      <c r="A75" s="32" t="s">
        <v>52</v>
      </c>
      <c r="E75" s="33" t="s">
        <v>1129</v>
      </c>
    </row>
    <row r="76" spans="1:5" ht="63.75">
      <c r="A76" t="s">
        <v>54</v>
      </c>
      <c r="E76" s="31" t="s">
        <v>1121</v>
      </c>
    </row>
    <row r="77" spans="1:16" ht="12.75">
      <c r="A77" s="21" t="s">
        <v>45</v>
      </c>
      <c r="B77" s="25" t="s">
        <v>397</v>
      </c>
      <c r="C77" s="25" t="s">
        <v>1130</v>
      </c>
      <c r="D77" s="21" t="s">
        <v>47</v>
      </c>
      <c r="E77" s="26" t="s">
        <v>1131</v>
      </c>
      <c r="F77" s="27" t="s">
        <v>110</v>
      </c>
      <c r="G77" s="28">
        <v>10</v>
      </c>
      <c r="H77" s="29">
        <v>0</v>
      </c>
      <c r="I77" s="29">
        <f>ROUND(ROUND(H77,2)*ROUND(G77,3),2)</f>
        <v>0</v>
      </c>
      <c r="O77">
        <f>(I77*21)/100</f>
        <v>0</v>
      </c>
      <c r="P77" t="s">
        <v>23</v>
      </c>
    </row>
    <row r="78" spans="1:5" ht="12.75">
      <c r="A78" s="30" t="s">
        <v>50</v>
      </c>
      <c r="E78" s="31" t="s">
        <v>47</v>
      </c>
    </row>
    <row r="79" spans="1:5" ht="25.5">
      <c r="A79" s="32" t="s">
        <v>52</v>
      </c>
      <c r="E79" s="33" t="s">
        <v>1132</v>
      </c>
    </row>
    <row r="80" spans="1:5" ht="25.5">
      <c r="A80" t="s">
        <v>54</v>
      </c>
      <c r="E80" s="31" t="s">
        <v>1103</v>
      </c>
    </row>
    <row r="81" spans="1:16" ht="12.75">
      <c r="A81" s="21" t="s">
        <v>45</v>
      </c>
      <c r="B81" s="25" t="s">
        <v>399</v>
      </c>
      <c r="C81" s="25" t="s">
        <v>1133</v>
      </c>
      <c r="D81" s="21" t="s">
        <v>47</v>
      </c>
      <c r="E81" s="26" t="s">
        <v>1134</v>
      </c>
      <c r="F81" s="27" t="s">
        <v>110</v>
      </c>
      <c r="G81" s="28">
        <v>10</v>
      </c>
      <c r="H81" s="29">
        <v>0</v>
      </c>
      <c r="I81" s="29">
        <f>ROUND(ROUND(H81,2)*ROUND(G81,3),2)</f>
        <v>0</v>
      </c>
      <c r="O81">
        <f>(I81*21)/100</f>
        <v>0</v>
      </c>
      <c r="P81" t="s">
        <v>23</v>
      </c>
    </row>
    <row r="82" spans="1:5" ht="12.75">
      <c r="A82" s="30" t="s">
        <v>50</v>
      </c>
      <c r="E82" s="31" t="s">
        <v>47</v>
      </c>
    </row>
    <row r="83" spans="1:5" ht="12.75">
      <c r="A83" s="32" t="s">
        <v>52</v>
      </c>
      <c r="E83" s="33" t="s">
        <v>1135</v>
      </c>
    </row>
    <row r="84" spans="1:5" ht="102">
      <c r="A84" t="s">
        <v>54</v>
      </c>
      <c r="E84" s="31" t="s">
        <v>1136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10" sqref="I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1137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1137</v>
      </c>
      <c r="D4" s="43"/>
      <c r="E4" s="14" t="s">
        <v>1138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4" t="s">
        <v>26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27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25.5">
      <c r="A9" s="21" t="s">
        <v>45</v>
      </c>
      <c r="B9" s="25" t="s">
        <v>29</v>
      </c>
      <c r="C9" s="25" t="s">
        <v>1139</v>
      </c>
      <c r="D9" s="21" t="s">
        <v>1140</v>
      </c>
      <c r="E9" s="26" t="s">
        <v>1138</v>
      </c>
      <c r="F9" s="27" t="s">
        <v>65</v>
      </c>
      <c r="G9" s="28">
        <v>1</v>
      </c>
      <c r="H9" s="29">
        <v>0</v>
      </c>
      <c r="I9" s="29">
        <f>'sjezd Avena'!G34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47</v>
      </c>
    </row>
    <row r="11" spans="1:5" ht="12.75">
      <c r="A11" s="32" t="s">
        <v>52</v>
      </c>
      <c r="E11" s="33" t="s">
        <v>1141</v>
      </c>
    </row>
    <row r="12" spans="1:5" ht="12.75">
      <c r="A12" t="s">
        <v>54</v>
      </c>
      <c r="E12" s="31" t="s">
        <v>47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172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172</v>
      </c>
      <c r="D4" s="43"/>
      <c r="E4" s="14" t="s">
        <v>173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4" t="s">
        <v>26</v>
      </c>
      <c r="B5" s="44" t="s">
        <v>28</v>
      </c>
      <c r="C5" s="44" t="s">
        <v>30</v>
      </c>
      <c r="D5" s="44" t="s">
        <v>31</v>
      </c>
      <c r="E5" s="44" t="s">
        <v>32</v>
      </c>
      <c r="F5" s="44" t="s">
        <v>34</v>
      </c>
      <c r="G5" s="44" t="s">
        <v>36</v>
      </c>
      <c r="H5" s="44" t="s">
        <v>38</v>
      </c>
      <c r="I5" s="44"/>
      <c r="O5" t="s">
        <v>21</v>
      </c>
      <c r="P5" t="s">
        <v>23</v>
      </c>
    </row>
    <row r="6" spans="1:9" ht="12.75" customHeight="1">
      <c r="A6" s="44"/>
      <c r="B6" s="44"/>
      <c r="C6" s="44"/>
      <c r="D6" s="44"/>
      <c r="E6" s="44"/>
      <c r="F6" s="44"/>
      <c r="G6" s="44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29</v>
      </c>
      <c r="D8" s="15"/>
      <c r="E8" s="23" t="s">
        <v>124</v>
      </c>
      <c r="F8" s="15"/>
      <c r="G8" s="15"/>
      <c r="H8" s="15"/>
      <c r="I8" s="24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21" t="s">
        <v>45</v>
      </c>
      <c r="B9" s="25" t="s">
        <v>29</v>
      </c>
      <c r="C9" s="25" t="s">
        <v>130</v>
      </c>
      <c r="D9" s="21" t="s">
        <v>47</v>
      </c>
      <c r="E9" s="26" t="s">
        <v>131</v>
      </c>
      <c r="F9" s="27" t="s">
        <v>110</v>
      </c>
      <c r="G9" s="28">
        <v>15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38.25">
      <c r="A10" s="30" t="s">
        <v>50</v>
      </c>
      <c r="E10" s="31" t="s">
        <v>132</v>
      </c>
    </row>
    <row r="11" spans="1:5" ht="25.5">
      <c r="A11" s="32" t="s">
        <v>52</v>
      </c>
      <c r="E11" s="33" t="s">
        <v>174</v>
      </c>
    </row>
    <row r="12" spans="1:5" ht="76.5">
      <c r="A12" t="s">
        <v>54</v>
      </c>
      <c r="E12" s="31" t="s">
        <v>134</v>
      </c>
    </row>
    <row r="13" spans="1:16" ht="12.75">
      <c r="A13" s="21" t="s">
        <v>45</v>
      </c>
      <c r="B13" s="25" t="s">
        <v>23</v>
      </c>
      <c r="C13" s="25" t="s">
        <v>142</v>
      </c>
      <c r="D13" s="21" t="s">
        <v>47</v>
      </c>
      <c r="E13" s="26" t="s">
        <v>143</v>
      </c>
      <c r="F13" s="27" t="s">
        <v>110</v>
      </c>
      <c r="G13" s="28">
        <v>15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0" t="s">
        <v>50</v>
      </c>
      <c r="E14" s="31" t="s">
        <v>144</v>
      </c>
    </row>
    <row r="15" spans="1:5" ht="25.5">
      <c r="A15" s="32" t="s">
        <v>52</v>
      </c>
      <c r="E15" s="33" t="s">
        <v>174</v>
      </c>
    </row>
    <row r="16" spans="1:5" ht="89.25">
      <c r="A16" t="s">
        <v>54</v>
      </c>
      <c r="E16" s="31" t="s">
        <v>146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26.421875" style="45" bestFit="1" customWidth="1"/>
    <col min="2" max="2" width="14.8515625" style="45" customWidth="1"/>
    <col min="3" max="3" width="58.8515625" style="45" bestFit="1" customWidth="1"/>
    <col min="4" max="6" width="9.140625" style="45" customWidth="1"/>
    <col min="7" max="7" width="11.28125" style="46" bestFit="1" customWidth="1"/>
    <col min="8" max="16384" width="9.140625" style="45" customWidth="1"/>
  </cols>
  <sheetData>
    <row r="1" ht="12.75">
      <c r="A1" s="45" t="s">
        <v>1142</v>
      </c>
    </row>
    <row r="2" ht="12.75">
      <c r="A2" s="45" t="s">
        <v>1143</v>
      </c>
    </row>
    <row r="4" ht="12.75">
      <c r="A4" s="45" t="s">
        <v>1144</v>
      </c>
    </row>
    <row r="5" spans="1:7" s="47" customFormat="1" ht="15">
      <c r="A5" s="47" t="s">
        <v>1145</v>
      </c>
      <c r="B5" s="47" t="s">
        <v>1146</v>
      </c>
      <c r="G5" s="48"/>
    </row>
    <row r="6" spans="1:7" s="47" customFormat="1" ht="15">
      <c r="A6" s="47" t="s">
        <v>1147</v>
      </c>
      <c r="B6" s="47" t="s">
        <v>1148</v>
      </c>
      <c r="G6" s="48"/>
    </row>
    <row r="8" spans="1:7" ht="12.75">
      <c r="A8" s="45" t="s">
        <v>1149</v>
      </c>
      <c r="B8" s="45" t="s">
        <v>1150</v>
      </c>
      <c r="C8" s="45" t="s">
        <v>32</v>
      </c>
      <c r="D8" s="45" t="s">
        <v>34</v>
      </c>
      <c r="E8" s="45" t="s">
        <v>1151</v>
      </c>
      <c r="F8" s="45" t="s">
        <v>1152</v>
      </c>
      <c r="G8" s="45" t="s">
        <v>1153</v>
      </c>
    </row>
    <row r="9" spans="1:7" s="47" customFormat="1" ht="15">
      <c r="A9" s="47" t="s">
        <v>1154</v>
      </c>
      <c r="G9" s="48"/>
    </row>
    <row r="11" spans="1:7" ht="12.75">
      <c r="A11" s="45">
        <v>1</v>
      </c>
      <c r="B11" s="45" t="s">
        <v>1155</v>
      </c>
      <c r="C11" s="45" t="s">
        <v>1156</v>
      </c>
      <c r="D11" s="45" t="s">
        <v>1157</v>
      </c>
      <c r="E11" s="45">
        <v>97.8</v>
      </c>
      <c r="G11" s="46">
        <f>E11*F11</f>
        <v>0</v>
      </c>
    </row>
    <row r="12" spans="1:7" ht="12.75">
      <c r="A12" s="45">
        <v>2</v>
      </c>
      <c r="B12" s="45" t="s">
        <v>1158</v>
      </c>
      <c r="C12" s="45" t="s">
        <v>1159</v>
      </c>
      <c r="D12" s="45" t="s">
        <v>1157</v>
      </c>
      <c r="E12" s="45">
        <v>97.8</v>
      </c>
      <c r="G12" s="46">
        <f>E12*F12</f>
        <v>0</v>
      </c>
    </row>
    <row r="13" spans="1:7" ht="12.75">
      <c r="A13" s="45">
        <v>3</v>
      </c>
      <c r="B13" s="45" t="s">
        <v>1160</v>
      </c>
      <c r="C13" s="45" t="s">
        <v>1161</v>
      </c>
      <c r="D13" s="45" t="s">
        <v>1157</v>
      </c>
      <c r="E13" s="45">
        <v>97.8</v>
      </c>
      <c r="G13" s="46">
        <f>E13*F13</f>
        <v>0</v>
      </c>
    </row>
    <row r="14" spans="1:7" ht="12.75">
      <c r="A14" s="45">
        <v>4</v>
      </c>
      <c r="B14" s="45" t="s">
        <v>1162</v>
      </c>
      <c r="C14" s="45" t="s">
        <v>1163</v>
      </c>
      <c r="D14" s="45" t="s">
        <v>1157</v>
      </c>
      <c r="E14" s="45">
        <v>97.8</v>
      </c>
      <c r="G14" s="46">
        <f>E14*F14</f>
        <v>0</v>
      </c>
    </row>
    <row r="15" spans="1:7" ht="12.75">
      <c r="A15" s="45">
        <v>5</v>
      </c>
      <c r="B15" s="45" t="s">
        <v>1164</v>
      </c>
      <c r="C15" s="45" t="s">
        <v>1165</v>
      </c>
      <c r="D15" s="45" t="s">
        <v>1157</v>
      </c>
      <c r="E15" s="45">
        <v>97.8</v>
      </c>
      <c r="G15" s="46">
        <f>E15*F15</f>
        <v>0</v>
      </c>
    </row>
    <row r="16" spans="1:7" s="47" customFormat="1" ht="15">
      <c r="A16" s="47" t="s">
        <v>1166</v>
      </c>
      <c r="G16" s="49">
        <f>SUM(G11:G15)</f>
        <v>0</v>
      </c>
    </row>
    <row r="18" spans="1:7" s="47" customFormat="1" ht="15">
      <c r="A18" s="47" t="s">
        <v>1167</v>
      </c>
      <c r="G18" s="48"/>
    </row>
    <row r="19" spans="1:7" ht="12.75">
      <c r="A19" s="45">
        <v>6</v>
      </c>
      <c r="B19" s="45" t="s">
        <v>1168</v>
      </c>
      <c r="C19" s="45" t="s">
        <v>1169</v>
      </c>
      <c r="D19" s="45" t="s">
        <v>1170</v>
      </c>
      <c r="E19" s="45">
        <v>139.4</v>
      </c>
      <c r="G19" s="46">
        <f>E19*F19</f>
        <v>0</v>
      </c>
    </row>
    <row r="20" spans="1:7" ht="12.75">
      <c r="A20" s="45">
        <v>7</v>
      </c>
      <c r="B20" s="45" t="s">
        <v>1171</v>
      </c>
      <c r="C20" s="45" t="s">
        <v>1172</v>
      </c>
      <c r="D20" s="45" t="s">
        <v>1170</v>
      </c>
      <c r="E20" s="45">
        <v>139.4</v>
      </c>
      <c r="G20" s="46">
        <f>E20*F20</f>
        <v>0</v>
      </c>
    </row>
    <row r="21" spans="1:7" ht="12.75">
      <c r="A21" s="45">
        <v>8</v>
      </c>
      <c r="B21" s="45" t="s">
        <v>1173</v>
      </c>
      <c r="C21" s="45" t="s">
        <v>1174</v>
      </c>
      <c r="D21" s="45" t="s">
        <v>1175</v>
      </c>
      <c r="E21" s="45">
        <v>11.849</v>
      </c>
      <c r="G21" s="46">
        <f>E21*F21</f>
        <v>0</v>
      </c>
    </row>
    <row r="22" spans="1:7" ht="12.75">
      <c r="A22" s="45">
        <v>9</v>
      </c>
      <c r="B22" s="45" t="s">
        <v>1176</v>
      </c>
      <c r="C22" s="45" t="s">
        <v>1177</v>
      </c>
      <c r="D22" s="45" t="s">
        <v>1175</v>
      </c>
      <c r="E22" s="45">
        <v>47.396</v>
      </c>
      <c r="G22" s="46">
        <f>E22*F22</f>
        <v>0</v>
      </c>
    </row>
    <row r="23" spans="1:7" s="47" customFormat="1" ht="15">
      <c r="A23" s="47" t="s">
        <v>1178</v>
      </c>
      <c r="G23" s="49">
        <f>SUM(G19:G22)</f>
        <v>0</v>
      </c>
    </row>
    <row r="25" spans="1:7" s="47" customFormat="1" ht="15">
      <c r="A25" s="47" t="s">
        <v>1179</v>
      </c>
      <c r="G25" s="48"/>
    </row>
    <row r="26" spans="1:7" ht="12.75">
      <c r="A26" s="45">
        <v>10</v>
      </c>
      <c r="B26" s="45" t="s">
        <v>1180</v>
      </c>
      <c r="C26" s="45" t="s">
        <v>1181</v>
      </c>
      <c r="D26" s="45" t="s">
        <v>1157</v>
      </c>
      <c r="E26" s="45">
        <v>0.9</v>
      </c>
      <c r="F26" s="50"/>
      <c r="G26" s="46">
        <f aca="true" t="shared" si="0" ref="G26:G31">E26*F26</f>
        <v>0</v>
      </c>
    </row>
    <row r="27" spans="1:7" ht="12.75">
      <c r="A27" s="45">
        <v>11</v>
      </c>
      <c r="B27" s="45" t="s">
        <v>1182</v>
      </c>
      <c r="C27" s="45" t="s">
        <v>1183</v>
      </c>
      <c r="D27" s="45" t="s">
        <v>1184</v>
      </c>
      <c r="E27" s="45">
        <v>15</v>
      </c>
      <c r="G27" s="46">
        <f t="shared" si="0"/>
        <v>0</v>
      </c>
    </row>
    <row r="28" spans="1:7" ht="12.75">
      <c r="A28" s="45">
        <v>12</v>
      </c>
      <c r="B28" s="45">
        <v>59222536</v>
      </c>
      <c r="C28" s="45" t="s">
        <v>1185</v>
      </c>
      <c r="D28" s="45" t="s">
        <v>1186</v>
      </c>
      <c r="E28" s="45">
        <v>6</v>
      </c>
      <c r="F28" s="50"/>
      <c r="G28" s="46">
        <f t="shared" si="0"/>
        <v>0</v>
      </c>
    </row>
    <row r="29" spans="1:7" ht="12.75">
      <c r="A29" s="45">
        <v>13</v>
      </c>
      <c r="B29" s="45" t="s">
        <v>1187</v>
      </c>
      <c r="C29" s="45" t="s">
        <v>1188</v>
      </c>
      <c r="D29" s="45" t="s">
        <v>1157</v>
      </c>
      <c r="E29" s="45">
        <v>3.8</v>
      </c>
      <c r="F29" s="50"/>
      <c r="G29" s="46">
        <f t="shared" si="0"/>
        <v>0</v>
      </c>
    </row>
    <row r="30" spans="1:7" ht="12.75">
      <c r="A30" s="45">
        <v>14</v>
      </c>
      <c r="B30" s="45" t="s">
        <v>1189</v>
      </c>
      <c r="C30" s="45" t="s">
        <v>1190</v>
      </c>
      <c r="D30" s="45" t="s">
        <v>1157</v>
      </c>
      <c r="E30" s="45">
        <v>13.7</v>
      </c>
      <c r="G30" s="46">
        <f t="shared" si="0"/>
        <v>0</v>
      </c>
    </row>
    <row r="31" spans="1:7" ht="12.75">
      <c r="A31" s="45">
        <v>15</v>
      </c>
      <c r="B31" s="45" t="s">
        <v>1176</v>
      </c>
      <c r="C31" s="45" t="s">
        <v>1177</v>
      </c>
      <c r="D31" s="45" t="s">
        <v>1175</v>
      </c>
      <c r="E31" s="45">
        <v>23.29</v>
      </c>
      <c r="G31" s="46">
        <f t="shared" si="0"/>
        <v>0</v>
      </c>
    </row>
    <row r="32" spans="1:7" s="47" customFormat="1" ht="15">
      <c r="A32" s="47" t="s">
        <v>1191</v>
      </c>
      <c r="G32" s="49">
        <f>SUM(G26:G31)</f>
        <v>0</v>
      </c>
    </row>
    <row r="34" spans="1:7" s="47" customFormat="1" ht="15">
      <c r="A34" s="47" t="s">
        <v>1192</v>
      </c>
      <c r="G34" s="49">
        <f>G16+G23+G32</f>
        <v>0</v>
      </c>
    </row>
    <row r="37" ht="12.75">
      <c r="A37" s="45" t="s">
        <v>1193</v>
      </c>
    </row>
    <row r="38" ht="12.75">
      <c r="A38" s="45" t="s">
        <v>1194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179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176</v>
      </c>
      <c r="D4" s="38"/>
      <c r="E4" s="11" t="s">
        <v>177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179</v>
      </c>
      <c r="D5" s="43"/>
      <c r="E5" s="14" t="s">
        <v>177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554.4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183</v>
      </c>
    </row>
    <row r="12" spans="1:5" ht="12.75">
      <c r="A12" s="32" t="s">
        <v>52</v>
      </c>
      <c r="E12" s="33" t="s">
        <v>184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186</v>
      </c>
      <c r="D15" s="21" t="s">
        <v>47</v>
      </c>
      <c r="E15" s="26" t="s">
        <v>187</v>
      </c>
      <c r="F15" s="27" t="s">
        <v>188</v>
      </c>
      <c r="G15" s="28">
        <v>308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76.5">
      <c r="A17" s="32" t="s">
        <v>52</v>
      </c>
      <c r="E17" s="33" t="s">
        <v>189</v>
      </c>
    </row>
    <row r="18" spans="1:5" ht="369.75">
      <c r="A18" t="s">
        <v>54</v>
      </c>
      <c r="E18" s="31" t="s">
        <v>190</v>
      </c>
    </row>
    <row r="19" spans="1:16" ht="25.5">
      <c r="A19" s="21" t="s">
        <v>45</v>
      </c>
      <c r="B19" s="25" t="s">
        <v>22</v>
      </c>
      <c r="C19" s="25" t="s">
        <v>191</v>
      </c>
      <c r="D19" s="21" t="s">
        <v>47</v>
      </c>
      <c r="E19" s="26" t="s">
        <v>192</v>
      </c>
      <c r="F19" s="27" t="s">
        <v>188</v>
      </c>
      <c r="G19" s="28">
        <v>308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102">
      <c r="A21" s="32" t="s">
        <v>52</v>
      </c>
      <c r="E21" s="33" t="s">
        <v>193</v>
      </c>
    </row>
    <row r="22" spans="1:5" ht="280.5">
      <c r="A22" t="s">
        <v>54</v>
      </c>
      <c r="E22" s="31" t="s">
        <v>194</v>
      </c>
    </row>
    <row r="23" spans="1:18" ht="12.75" customHeight="1">
      <c r="A23" s="5" t="s">
        <v>43</v>
      </c>
      <c r="B23" s="5"/>
      <c r="C23" s="35" t="s">
        <v>23</v>
      </c>
      <c r="D23" s="5"/>
      <c r="E23" s="23" t="s">
        <v>195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196</v>
      </c>
      <c r="D24" s="21" t="s">
        <v>47</v>
      </c>
      <c r="E24" s="26" t="s">
        <v>197</v>
      </c>
      <c r="F24" s="27" t="s">
        <v>127</v>
      </c>
      <c r="G24" s="28">
        <v>560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198</v>
      </c>
    </row>
    <row r="26" spans="1:5" ht="38.25">
      <c r="A26" s="32" t="s">
        <v>52</v>
      </c>
      <c r="E26" s="33" t="s">
        <v>199</v>
      </c>
    </row>
    <row r="27" spans="1:5" ht="102">
      <c r="A27" t="s">
        <v>54</v>
      </c>
      <c r="E27" s="31" t="s">
        <v>200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203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201</v>
      </c>
      <c r="D4" s="38"/>
      <c r="E4" s="11" t="s">
        <v>202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203</v>
      </c>
      <c r="D5" s="43"/>
      <c r="E5" s="14" t="s">
        <v>204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3712.5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183</v>
      </c>
    </row>
    <row r="12" spans="1:5" ht="12.75">
      <c r="A12" s="32" t="s">
        <v>52</v>
      </c>
      <c r="E12" s="33" t="s">
        <v>205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186</v>
      </c>
      <c r="D15" s="21" t="s">
        <v>47</v>
      </c>
      <c r="E15" s="26" t="s">
        <v>187</v>
      </c>
      <c r="F15" s="27" t="s">
        <v>188</v>
      </c>
      <c r="G15" s="28">
        <v>2062.5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102">
      <c r="A17" s="32" t="s">
        <v>52</v>
      </c>
      <c r="E17" s="33" t="s">
        <v>206</v>
      </c>
    </row>
    <row r="18" spans="1:5" ht="369.75">
      <c r="A18" t="s">
        <v>54</v>
      </c>
      <c r="E18" s="31" t="s">
        <v>190</v>
      </c>
    </row>
    <row r="19" spans="1:16" ht="25.5">
      <c r="A19" s="21" t="s">
        <v>45</v>
      </c>
      <c r="B19" s="25" t="s">
        <v>22</v>
      </c>
      <c r="C19" s="25" t="s">
        <v>191</v>
      </c>
      <c r="D19" s="21" t="s">
        <v>47</v>
      </c>
      <c r="E19" s="26" t="s">
        <v>192</v>
      </c>
      <c r="F19" s="27" t="s">
        <v>188</v>
      </c>
      <c r="G19" s="28">
        <v>2062.5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102">
      <c r="A21" s="32" t="s">
        <v>52</v>
      </c>
      <c r="E21" s="33" t="s">
        <v>207</v>
      </c>
    </row>
    <row r="22" spans="1:5" ht="280.5">
      <c r="A22" t="s">
        <v>54</v>
      </c>
      <c r="E22" s="31" t="s">
        <v>194</v>
      </c>
    </row>
    <row r="23" spans="1:18" ht="12.75" customHeight="1">
      <c r="A23" s="5" t="s">
        <v>43</v>
      </c>
      <c r="B23" s="5"/>
      <c r="C23" s="35" t="s">
        <v>23</v>
      </c>
      <c r="D23" s="5"/>
      <c r="E23" s="23" t="s">
        <v>195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196</v>
      </c>
      <c r="D24" s="21" t="s">
        <v>47</v>
      </c>
      <c r="E24" s="26" t="s">
        <v>197</v>
      </c>
      <c r="F24" s="27" t="s">
        <v>127</v>
      </c>
      <c r="G24" s="28">
        <v>3750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198</v>
      </c>
    </row>
    <row r="26" spans="1:5" ht="38.25">
      <c r="A26" s="32" t="s">
        <v>52</v>
      </c>
      <c r="E26" s="33" t="s">
        <v>208</v>
      </c>
    </row>
    <row r="27" spans="1:5" ht="102">
      <c r="A27" t="s">
        <v>54</v>
      </c>
      <c r="E27" s="31" t="s">
        <v>200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0+O9+O18+O35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8"/>
      <c r="E3" s="11" t="s">
        <v>16</v>
      </c>
      <c r="F3" s="1"/>
      <c r="G3" s="8"/>
      <c r="H3" s="7" t="s">
        <v>211</v>
      </c>
      <c r="I3" s="34">
        <f>0+I9+I18+I35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1" t="s">
        <v>209</v>
      </c>
      <c r="D4" s="38"/>
      <c r="E4" s="11" t="s">
        <v>210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2" t="s">
        <v>211</v>
      </c>
      <c r="D5" s="43"/>
      <c r="E5" s="14" t="s">
        <v>212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</f>
        <v>0</v>
      </c>
      <c r="R9">
        <f>0+O10+O14</f>
        <v>0</v>
      </c>
    </row>
    <row r="10" spans="1:16" ht="12.75">
      <c r="A10" s="21" t="s">
        <v>45</v>
      </c>
      <c r="B10" s="25" t="s">
        <v>29</v>
      </c>
      <c r="C10" s="25" t="s">
        <v>213</v>
      </c>
      <c r="D10" s="21" t="s">
        <v>214</v>
      </c>
      <c r="E10" s="26" t="s">
        <v>215</v>
      </c>
      <c r="F10" s="27" t="s">
        <v>182</v>
      </c>
      <c r="G10" s="28">
        <v>145.6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216</v>
      </c>
    </row>
    <row r="12" spans="1:5" ht="12.75">
      <c r="A12" s="32" t="s">
        <v>52</v>
      </c>
      <c r="E12" s="33" t="s">
        <v>217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218</v>
      </c>
      <c r="D14" s="21" t="s">
        <v>23</v>
      </c>
      <c r="E14" s="26" t="s">
        <v>219</v>
      </c>
      <c r="F14" s="27" t="s">
        <v>182</v>
      </c>
      <c r="G14" s="28">
        <v>443.52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220</v>
      </c>
    </row>
    <row r="16" spans="1:5" ht="51">
      <c r="A16" s="32" t="s">
        <v>52</v>
      </c>
      <c r="E16" s="33" t="s">
        <v>221</v>
      </c>
    </row>
    <row r="17" spans="1:5" ht="25.5">
      <c r="A17" t="s">
        <v>54</v>
      </c>
      <c r="E17" s="31" t="s">
        <v>185</v>
      </c>
    </row>
    <row r="18" spans="1:18" ht="12.75" customHeight="1">
      <c r="A18" s="5" t="s">
        <v>43</v>
      </c>
      <c r="B18" s="5"/>
      <c r="C18" s="35" t="s">
        <v>29</v>
      </c>
      <c r="D18" s="5"/>
      <c r="E18" s="23" t="s">
        <v>124</v>
      </c>
      <c r="F18" s="5"/>
      <c r="G18" s="5"/>
      <c r="H18" s="5"/>
      <c r="I18" s="36">
        <f>0+Q18</f>
        <v>0</v>
      </c>
      <c r="O18">
        <f>0+R18</f>
        <v>0</v>
      </c>
      <c r="Q18">
        <f>0+I19+I23+I27+I31</f>
        <v>0</v>
      </c>
      <c r="R18">
        <f>0+O19+O23+O27+O31</f>
        <v>0</v>
      </c>
    </row>
    <row r="19" spans="1:16" ht="25.5">
      <c r="A19" s="21" t="s">
        <v>45</v>
      </c>
      <c r="B19" s="25" t="s">
        <v>22</v>
      </c>
      <c r="C19" s="25" t="s">
        <v>222</v>
      </c>
      <c r="D19" s="21" t="s">
        <v>214</v>
      </c>
      <c r="E19" s="26" t="s">
        <v>223</v>
      </c>
      <c r="F19" s="27" t="s">
        <v>188</v>
      </c>
      <c r="G19" s="28">
        <v>72.8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224</v>
      </c>
    </row>
    <row r="21" spans="1:5" ht="63.75">
      <c r="A21" s="32" t="s">
        <v>52</v>
      </c>
      <c r="E21" s="33" t="s">
        <v>225</v>
      </c>
    </row>
    <row r="22" spans="1:5" ht="63.75">
      <c r="A22" t="s">
        <v>54</v>
      </c>
      <c r="E22" s="31" t="s">
        <v>226</v>
      </c>
    </row>
    <row r="23" spans="1:16" ht="25.5">
      <c r="A23" s="21" t="s">
        <v>45</v>
      </c>
      <c r="B23" s="25" t="s">
        <v>33</v>
      </c>
      <c r="C23" s="25" t="s">
        <v>227</v>
      </c>
      <c r="D23" s="21" t="s">
        <v>214</v>
      </c>
      <c r="E23" s="26" t="s">
        <v>228</v>
      </c>
      <c r="F23" s="27" t="s">
        <v>188</v>
      </c>
      <c r="G23" s="28">
        <v>128.8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38.25">
      <c r="A25" s="32" t="s">
        <v>52</v>
      </c>
      <c r="E25" s="33" t="s">
        <v>229</v>
      </c>
    </row>
    <row r="26" spans="1:5" ht="63.75">
      <c r="A26" t="s">
        <v>54</v>
      </c>
      <c r="E26" s="31" t="s">
        <v>226</v>
      </c>
    </row>
    <row r="27" spans="1:16" ht="25.5">
      <c r="A27" s="21" t="s">
        <v>45</v>
      </c>
      <c r="B27" s="25" t="s">
        <v>35</v>
      </c>
      <c r="C27" s="25" t="s">
        <v>230</v>
      </c>
      <c r="D27" s="21" t="s">
        <v>47</v>
      </c>
      <c r="E27" s="26" t="s">
        <v>231</v>
      </c>
      <c r="F27" s="27" t="s">
        <v>188</v>
      </c>
      <c r="G27" s="28">
        <v>56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232</v>
      </c>
    </row>
    <row r="29" spans="1:5" ht="63.75">
      <c r="A29" s="32" t="s">
        <v>52</v>
      </c>
      <c r="E29" s="33" t="s">
        <v>233</v>
      </c>
    </row>
    <row r="30" spans="1:5" ht="63.75">
      <c r="A30" t="s">
        <v>54</v>
      </c>
      <c r="E30" s="31" t="s">
        <v>226</v>
      </c>
    </row>
    <row r="31" spans="1:16" ht="12.75">
      <c r="A31" s="21" t="s">
        <v>45</v>
      </c>
      <c r="B31" s="25" t="s">
        <v>37</v>
      </c>
      <c r="C31" s="25" t="s">
        <v>234</v>
      </c>
      <c r="D31" s="21" t="s">
        <v>47</v>
      </c>
      <c r="E31" s="26" t="s">
        <v>235</v>
      </c>
      <c r="F31" s="27" t="s">
        <v>188</v>
      </c>
      <c r="G31" s="28">
        <v>257.6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47</v>
      </c>
    </row>
    <row r="33" spans="1:5" ht="76.5">
      <c r="A33" s="32" t="s">
        <v>52</v>
      </c>
      <c r="E33" s="33" t="s">
        <v>236</v>
      </c>
    </row>
    <row r="34" spans="1:5" ht="191.25">
      <c r="A34" t="s">
        <v>54</v>
      </c>
      <c r="E34" s="31" t="s">
        <v>237</v>
      </c>
    </row>
    <row r="35" spans="1:18" ht="12.75" customHeight="1">
      <c r="A35" s="5" t="s">
        <v>43</v>
      </c>
      <c r="B35" s="5"/>
      <c r="C35" s="35" t="s">
        <v>40</v>
      </c>
      <c r="D35" s="5"/>
      <c r="E35" s="23" t="s">
        <v>238</v>
      </c>
      <c r="F35" s="5"/>
      <c r="G35" s="5"/>
      <c r="H35" s="5"/>
      <c r="I35" s="36">
        <f>0+Q35</f>
        <v>0</v>
      </c>
      <c r="O35">
        <f>0+R35</f>
        <v>0</v>
      </c>
      <c r="Q35">
        <f>0+I36</f>
        <v>0</v>
      </c>
      <c r="R35">
        <f>0+O36</f>
        <v>0</v>
      </c>
    </row>
    <row r="36" spans="1:16" ht="12.75">
      <c r="A36" s="21" t="s">
        <v>45</v>
      </c>
      <c r="B36" s="25" t="s">
        <v>74</v>
      </c>
      <c r="C36" s="25" t="s">
        <v>239</v>
      </c>
      <c r="D36" s="21" t="s">
        <v>47</v>
      </c>
      <c r="E36" s="26" t="s">
        <v>240</v>
      </c>
      <c r="F36" s="27" t="s">
        <v>241</v>
      </c>
      <c r="G36" s="28">
        <v>40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12.75">
      <c r="A37" s="30" t="s">
        <v>50</v>
      </c>
      <c r="E37" s="31" t="s">
        <v>47</v>
      </c>
    </row>
    <row r="38" spans="1:5" ht="38.25">
      <c r="A38" s="32" t="s">
        <v>52</v>
      </c>
      <c r="E38" s="33" t="s">
        <v>242</v>
      </c>
    </row>
    <row r="39" spans="1:5" ht="25.5">
      <c r="A39" t="s">
        <v>54</v>
      </c>
      <c r="E39" s="31" t="s">
        <v>243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Pentium12</dc:creator>
  <cp:keywords/>
  <dc:description/>
  <cp:lastModifiedBy>Pentium12</cp:lastModifiedBy>
  <dcterms:created xsi:type="dcterms:W3CDTF">2022-03-11T10:28:48Z</dcterms:created>
  <dcterms:modified xsi:type="dcterms:W3CDTF">2022-03-11T10:32:35Z</dcterms:modified>
  <cp:category/>
  <cp:version/>
  <cp:contentType/>
  <cp:contentStatus/>
</cp:coreProperties>
</file>