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Silnice II-368" sheetId="2" r:id="rId2"/>
    <sheet name="SO301 - Dešťová kanalizace" sheetId="3" r:id="rId3"/>
    <sheet name="000 - Ostatní a vedlejší ..." sheetId="4" r:id="rId4"/>
    <sheet name="SO001 - Příprava staveniště" sheetId="5" r:id="rId5"/>
    <sheet name="SO001.1 - Pomocné dopravn..." sheetId="6" r:id="rId6"/>
    <sheet name="SO101.1 - Sjezdy a křížení" sheetId="7" r:id="rId7"/>
    <sheet name="000N - Ostatní a vedlejší..." sheetId="8" r:id="rId8"/>
    <sheet name="SO101.2 - Autobusová nást..." sheetId="9" r:id="rId9"/>
    <sheet name="SO101.3 - Oprava objízdné..." sheetId="10" r:id="rId10"/>
    <sheet name="SO101.4 - Vozovka na most..." sheetId="11" r:id="rId11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'SO101 - Silnice II-368'!$C$130:$K$484</definedName>
    <definedName name="_xlnm.Print_Area" localSheetId="1">'SO101 - Silnice II-368'!$C$4:$J$41,'SO101 - Silnice II-368'!$C$50:$J$76,'SO101 - Silnice II-368'!$C$82:$J$110,'SO101 - Silnice II-368'!$C$116:$K$484</definedName>
    <definedName name="_xlnm.Print_Titles" localSheetId="1">'SO101 - Silnice II-368'!$130:$130</definedName>
    <definedName name="_xlnm._FilterDatabase" localSheetId="2" hidden="1">'SO301 - Dešťová kanalizace'!$C$124:$K$216</definedName>
    <definedName name="_xlnm.Print_Area" localSheetId="2">'SO301 - Dešťová kanalizace'!$C$4:$J$41,'SO301 - Dešťová kanalizace'!$C$50:$J$76,'SO301 - Dešťová kanalizace'!$C$82:$J$104,'SO301 - Dešťová kanalizace'!$C$110:$K$216</definedName>
    <definedName name="_xlnm.Print_Titles" localSheetId="2">'SO301 - Dešťová kanalizace'!$124:$124</definedName>
    <definedName name="_xlnm._FilterDatabase" localSheetId="3" hidden="1">'000 - Ostatní a vedlejší ...'!$C$120:$K$165</definedName>
    <definedName name="_xlnm.Print_Area" localSheetId="3">'000 - Ostatní a vedlejší ...'!$C$4:$J$41,'000 - Ostatní a vedlejší ...'!$C$50:$J$76,'000 - Ostatní a vedlejší ...'!$C$82:$J$100,'000 - Ostatní a vedlejší ...'!$C$106:$K$165</definedName>
    <definedName name="_xlnm.Print_Titles" localSheetId="3">'000 - Ostatní a vedlejší ...'!$120:$120</definedName>
    <definedName name="_xlnm._FilterDatabase" localSheetId="4" hidden="1">'SO001 - Příprava staveniště'!$C$123:$K$257</definedName>
    <definedName name="_xlnm.Print_Area" localSheetId="4">'SO001 - Příprava staveniště'!$C$4:$J$41,'SO001 - Příprava staveniště'!$C$50:$J$76,'SO001 - Příprava staveniště'!$C$82:$J$103,'SO001 - Příprava staveniště'!$C$109:$K$257</definedName>
    <definedName name="_xlnm.Print_Titles" localSheetId="4">'SO001 - Příprava staveniště'!$123:$123</definedName>
    <definedName name="_xlnm._FilterDatabase" localSheetId="5" hidden="1">'SO001.1 - Pomocné dopravn...'!$C$121:$K$140</definedName>
    <definedName name="_xlnm.Print_Area" localSheetId="5">'SO001.1 - Pomocné dopravn...'!$C$4:$J$41,'SO001.1 - Pomocné dopravn...'!$C$50:$J$76,'SO001.1 - Pomocné dopravn...'!$C$82:$J$101,'SO001.1 - Pomocné dopravn...'!$C$107:$K$140</definedName>
    <definedName name="_xlnm.Print_Titles" localSheetId="5">'SO001.1 - Pomocné dopravn...'!$121:$121</definedName>
    <definedName name="_xlnm._FilterDatabase" localSheetId="6" hidden="1">'SO101.1 - Sjezdy a křížení'!$C$125:$K$193</definedName>
    <definedName name="_xlnm.Print_Area" localSheetId="6">'SO101.1 - Sjezdy a křížení'!$C$4:$J$41,'SO101.1 - Sjezdy a křížení'!$C$50:$J$76,'SO101.1 - Sjezdy a křížení'!$C$82:$J$105,'SO101.1 - Sjezdy a křížení'!$C$111:$K$193</definedName>
    <definedName name="_xlnm.Print_Titles" localSheetId="6">'SO101.1 - Sjezdy a křížení'!$125:$125</definedName>
    <definedName name="_xlnm._FilterDatabase" localSheetId="7" hidden="1">'000N - Ostatní a vedlejší...'!$C$120:$K$130</definedName>
    <definedName name="_xlnm.Print_Area" localSheetId="7">'000N - Ostatní a vedlejší...'!$C$4:$J$41,'000N - Ostatní a vedlejší...'!$C$50:$J$76,'000N - Ostatní a vedlejší...'!$C$82:$J$100,'000N - Ostatní a vedlejší...'!$C$106:$K$130</definedName>
    <definedName name="_xlnm.Print_Titles" localSheetId="7">'000N - Ostatní a vedlejší...'!$120:$120</definedName>
    <definedName name="_xlnm._FilterDatabase" localSheetId="8" hidden="1">'SO101.2 - Autobusová nást...'!$C$125:$K$173</definedName>
    <definedName name="_xlnm.Print_Area" localSheetId="8">'SO101.2 - Autobusová nást...'!$C$4:$J$41,'SO101.2 - Autobusová nást...'!$C$50:$J$76,'SO101.2 - Autobusová nást...'!$C$82:$J$105,'SO101.2 - Autobusová nást...'!$C$111:$K$173</definedName>
    <definedName name="_xlnm.Print_Titles" localSheetId="8">'SO101.2 - Autobusová nást...'!$125:$125</definedName>
    <definedName name="_xlnm._FilterDatabase" localSheetId="9" hidden="1">'SO101.3 - Oprava objízdné...'!$C$122:$K$139</definedName>
    <definedName name="_xlnm.Print_Area" localSheetId="9">'SO101.3 - Oprava objízdné...'!$C$4:$J$41,'SO101.3 - Oprava objízdné...'!$C$50:$J$76,'SO101.3 - Oprava objízdné...'!$C$82:$J$102,'SO101.3 - Oprava objízdné...'!$C$108:$K$139</definedName>
    <definedName name="_xlnm.Print_Titles" localSheetId="9">'SO101.3 - Oprava objízdné...'!$122:$122</definedName>
    <definedName name="_xlnm._FilterDatabase" localSheetId="10" hidden="1">'SO101.4 - Vozovka na most...'!$C$122:$K$149</definedName>
    <definedName name="_xlnm.Print_Area" localSheetId="10">'SO101.4 - Vozovka na most...'!$C$4:$J$41,'SO101.4 - Vozovka na most...'!$C$50:$J$76,'SO101.4 - Vozovka na most...'!$C$82:$J$102,'SO101.4 - Vozovka na most...'!$C$108:$K$149</definedName>
    <definedName name="_xlnm.Print_Titles" localSheetId="10">'SO101.4 - Vozovka na most...'!$122:$122</definedName>
  </definedNames>
  <calcPr/>
</workbook>
</file>

<file path=xl/calcChain.xml><?xml version="1.0" encoding="utf-8"?>
<calcChain xmlns="http://schemas.openxmlformats.org/spreadsheetml/2006/main">
  <c i="11" l="1" r="J39"/>
  <c r="J38"/>
  <c i="1" r="AY107"/>
  <c i="11" r="J37"/>
  <c i="1" r="AX107"/>
  <c i="11"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T125"/>
  <c r="R126"/>
  <c r="R125"/>
  <c r="P126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85"/>
  <c i="10" r="J39"/>
  <c r="J38"/>
  <c i="1" r="AY106"/>
  <c i="10" r="J37"/>
  <c i="1" r="AX106"/>
  <c i="10"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T125"/>
  <c r="R126"/>
  <c r="R125"/>
  <c r="P126"/>
  <c r="P125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9" r="J39"/>
  <c r="J38"/>
  <c i="1" r="AY105"/>
  <c i="9" r="J37"/>
  <c i="1" r="AX105"/>
  <c i="9" r="BI168"/>
  <c r="BH168"/>
  <c r="BG168"/>
  <c r="BF168"/>
  <c r="T168"/>
  <c r="T167"/>
  <c r="R168"/>
  <c r="R167"/>
  <c r="P168"/>
  <c r="P167"/>
  <c r="BI163"/>
  <c r="BH163"/>
  <c r="BG163"/>
  <c r="BF163"/>
  <c r="T163"/>
  <c r="T162"/>
  <c r="R163"/>
  <c r="R162"/>
  <c r="P163"/>
  <c r="P162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8" r="J39"/>
  <c r="J38"/>
  <c i="1" r="AY104"/>
  <c i="8" r="J37"/>
  <c i="1" r="AX104"/>
  <c i="8" r="BI127"/>
  <c r="BH127"/>
  <c r="BG127"/>
  <c r="BF127"/>
  <c r="T127"/>
  <c r="R127"/>
  <c r="P127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7" r="J152"/>
  <c r="J39"/>
  <c r="J38"/>
  <c i="1" r="AY102"/>
  <c i="7" r="J37"/>
  <c i="1" r="AX102"/>
  <c i="7"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J10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6" r="J39"/>
  <c r="J38"/>
  <c i="1" r="AY101"/>
  <c i="6" r="J37"/>
  <c i="1" r="AX101"/>
  <c i="6"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5" r="J126"/>
  <c r="J39"/>
  <c r="J38"/>
  <c i="1" r="AY100"/>
  <c i="5" r="J37"/>
  <c i="1" r="AX100"/>
  <c i="5" r="BI254"/>
  <c r="BH254"/>
  <c r="BG254"/>
  <c r="BF254"/>
  <c r="T254"/>
  <c r="T253"/>
  <c r="R254"/>
  <c r="R253"/>
  <c r="P254"/>
  <c r="P253"/>
  <c r="BI249"/>
  <c r="BH249"/>
  <c r="BG249"/>
  <c r="BF249"/>
  <c r="T249"/>
  <c r="R249"/>
  <c r="P249"/>
  <c r="BI245"/>
  <c r="BH245"/>
  <c r="BG245"/>
  <c r="BF245"/>
  <c r="T245"/>
  <c r="R245"/>
  <c r="P24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34"/>
  <c r="BH134"/>
  <c r="BG134"/>
  <c r="BF134"/>
  <c r="T134"/>
  <c r="R134"/>
  <c r="P134"/>
  <c r="BI128"/>
  <c r="BH128"/>
  <c r="BG128"/>
  <c r="BF128"/>
  <c r="T128"/>
  <c r="R128"/>
  <c r="P128"/>
  <c r="J100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4" r="J39"/>
  <c r="J38"/>
  <c i="1" r="AY99"/>
  <c i="4" r="J37"/>
  <c i="1" r="AX99"/>
  <c i="4"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109"/>
  <c i="3" r="J39"/>
  <c r="J38"/>
  <c i="1" r="AY97"/>
  <c i="3" r="J37"/>
  <c i="1" r="AX97"/>
  <c i="3" r="BI213"/>
  <c r="BH213"/>
  <c r="BG213"/>
  <c r="BF213"/>
  <c r="T213"/>
  <c r="T212"/>
  <c r="R213"/>
  <c r="R212"/>
  <c r="P213"/>
  <c r="P212"/>
  <c r="BI203"/>
  <c r="BH203"/>
  <c r="BG203"/>
  <c r="BF203"/>
  <c r="T203"/>
  <c r="R203"/>
  <c r="P203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56"/>
  <c r="BH156"/>
  <c r="BG156"/>
  <c r="BF156"/>
  <c r="T156"/>
  <c r="R156"/>
  <c r="P156"/>
  <c r="BI146"/>
  <c r="BH146"/>
  <c r="BG146"/>
  <c r="BF146"/>
  <c r="T146"/>
  <c r="R146"/>
  <c r="P146"/>
  <c r="BI142"/>
  <c r="BH142"/>
  <c r="BG142"/>
  <c r="BF142"/>
  <c r="T142"/>
  <c r="R142"/>
  <c r="P142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2" r="J39"/>
  <c r="J38"/>
  <c i="1" r="AY96"/>
  <c i="2" r="J37"/>
  <c i="1" r="AX96"/>
  <c i="2" r="BI480"/>
  <c r="BH480"/>
  <c r="BG480"/>
  <c r="BF480"/>
  <c r="T480"/>
  <c r="R480"/>
  <c r="P480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18"/>
  <c r="BH418"/>
  <c r="BG418"/>
  <c r="BF418"/>
  <c r="T418"/>
  <c r="R418"/>
  <c r="P418"/>
  <c r="BI407"/>
  <c r="BH407"/>
  <c r="BG407"/>
  <c r="BF407"/>
  <c r="T407"/>
  <c r="R407"/>
  <c r="P407"/>
  <c r="BI397"/>
  <c r="BH397"/>
  <c r="BG397"/>
  <c r="BF397"/>
  <c r="T397"/>
  <c r="R397"/>
  <c r="P397"/>
  <c r="BI393"/>
  <c r="BH393"/>
  <c r="BG393"/>
  <c r="BF393"/>
  <c r="T393"/>
  <c r="R393"/>
  <c r="P393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6"/>
  <c r="BH366"/>
  <c r="BG366"/>
  <c r="BF366"/>
  <c r="T366"/>
  <c r="R366"/>
  <c r="P366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6"/>
  <c r="BH346"/>
  <c r="BG346"/>
  <c r="BF346"/>
  <c r="T346"/>
  <c r="R346"/>
  <c r="P346"/>
  <c r="BI339"/>
  <c r="BH339"/>
  <c r="BG339"/>
  <c r="BF339"/>
  <c r="T339"/>
  <c r="R339"/>
  <c r="P339"/>
  <c r="BI331"/>
  <c r="BH331"/>
  <c r="BG331"/>
  <c r="BF331"/>
  <c r="T331"/>
  <c r="R331"/>
  <c r="P331"/>
  <c r="BI324"/>
  <c r="BH324"/>
  <c r="BG324"/>
  <c r="BF324"/>
  <c r="T324"/>
  <c r="R324"/>
  <c r="P324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301"/>
  <c r="BH301"/>
  <c r="BG301"/>
  <c r="BF301"/>
  <c r="T301"/>
  <c r="R301"/>
  <c r="P301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09"/>
  <c r="BH209"/>
  <c r="BG209"/>
  <c r="BF209"/>
  <c r="T209"/>
  <c r="R209"/>
  <c r="P209"/>
  <c r="BI203"/>
  <c r="BH203"/>
  <c r="BG203"/>
  <c r="BF203"/>
  <c r="T203"/>
  <c r="R203"/>
  <c r="P203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80"/>
  <c r="BH180"/>
  <c r="BG180"/>
  <c r="BF180"/>
  <c r="T180"/>
  <c r="R180"/>
  <c r="P180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119"/>
  <c i="1" r="L90"/>
  <c r="AM90"/>
  <c r="AM89"/>
  <c r="L89"/>
  <c r="AM87"/>
  <c r="L87"/>
  <c r="L85"/>
  <c r="L84"/>
  <c i="2" r="F39"/>
  <c i="3" r="J203"/>
  <c r="J213"/>
  <c r="BK156"/>
  <c r="J146"/>
  <c r="BK203"/>
  <c r="J156"/>
  <c i="4" r="BK135"/>
  <c r="J135"/>
  <c r="J151"/>
  <c r="J131"/>
  <c i="5" r="BK223"/>
  <c r="BK199"/>
  <c r="J227"/>
  <c r="BK165"/>
  <c r="BK191"/>
  <c r="BK128"/>
  <c r="J195"/>
  <c r="J128"/>
  <c i="6" r="BK125"/>
  <c i="7" r="J162"/>
  <c r="J129"/>
  <c r="BK176"/>
  <c r="BK162"/>
  <c r="J168"/>
  <c i="9" r="J168"/>
  <c r="BK168"/>
  <c r="J158"/>
  <c i="11" r="J142"/>
  <c r="J132"/>
  <c i="2" r="BK473"/>
  <c r="J469"/>
  <c r="J457"/>
  <c r="BK445"/>
  <c r="J436"/>
  <c r="J418"/>
  <c r="J397"/>
  <c r="BK381"/>
  <c r="J360"/>
  <c r="BK346"/>
  <c r="J331"/>
  <c r="BK311"/>
  <c r="BK301"/>
  <c r="J288"/>
  <c r="BK275"/>
  <c r="J268"/>
  <c r="J260"/>
  <c r="J239"/>
  <c r="BK209"/>
  <c r="J191"/>
  <c r="BK164"/>
  <c r="BK147"/>
  <c r="J134"/>
  <c r="J36"/>
  <c i="3" r="BK128"/>
  <c r="J187"/>
  <c i="4" r="J123"/>
  <c r="BK162"/>
  <c r="BK131"/>
  <c r="BK147"/>
  <c r="BK151"/>
  <c i="5" r="BK245"/>
  <c r="BK217"/>
  <c r="J254"/>
  <c r="J223"/>
  <c r="J217"/>
  <c r="J245"/>
  <c r="BK213"/>
  <c r="J165"/>
  <c i="6" r="J125"/>
  <c i="7" r="BK137"/>
  <c r="J142"/>
  <c r="BK129"/>
  <c r="J137"/>
  <c r="BK133"/>
  <c i="8" r="BK127"/>
  <c i="9" r="BK163"/>
  <c r="BK158"/>
  <c r="BK153"/>
  <c r="J141"/>
  <c i="11" r="BK136"/>
  <c r="BK146"/>
  <c i="2" r="J257"/>
  <c r="BK217"/>
  <c r="BK195"/>
  <c r="BK180"/>
  <c r="BK151"/>
  <c r="BK138"/>
  <c i="1" r="AS103"/>
  <c i="3" r="J36"/>
  <c i="4" r="BK123"/>
  <c i="5" r="J154"/>
  <c r="BK203"/>
  <c r="J249"/>
  <c r="J150"/>
  <c r="BK231"/>
  <c r="BK227"/>
  <c r="J169"/>
  <c r="J199"/>
  <c i="6" r="J133"/>
  <c i="7" r="BK181"/>
  <c r="J190"/>
  <c r="J158"/>
  <c r="BK154"/>
  <c r="BK147"/>
  <c i="8" r="BK123"/>
  <c i="9" r="J145"/>
  <c r="J133"/>
  <c r="BK133"/>
  <c i="10" r="J126"/>
  <c i="11" r="BK126"/>
  <c i="2" r="J473"/>
  <c r="BK466"/>
  <c r="BK457"/>
  <c r="J445"/>
  <c r="J433"/>
  <c r="BK418"/>
  <c r="J393"/>
  <c r="BK376"/>
  <c r="BK366"/>
  <c r="BK356"/>
  <c r="J346"/>
  <c r="J324"/>
  <c r="BK305"/>
  <c r="J295"/>
  <c r="BK285"/>
  <c r="J275"/>
  <c r="BK264"/>
  <c r="J251"/>
  <c r="J236"/>
  <c r="J223"/>
  <c r="BK203"/>
  <c r="J184"/>
  <c r="BK170"/>
  <c r="J156"/>
  <c r="J142"/>
  <c r="F38"/>
  <c i="10" r="J132"/>
  <c i="11" r="J136"/>
  <c i="2" r="F36"/>
  <c i="3" r="BK213"/>
  <c r="BK167"/>
  <c r="BK187"/>
  <c r="BK172"/>
  <c r="BK181"/>
  <c r="J167"/>
  <c i="4" r="BK155"/>
  <c r="J147"/>
  <c r="BK127"/>
  <c r="J159"/>
  <c r="J139"/>
  <c i="5" r="J231"/>
  <c r="BK134"/>
  <c r="BK154"/>
  <c r="J183"/>
  <c r="BK249"/>
  <c r="J213"/>
  <c r="J187"/>
  <c r="BK150"/>
  <c i="6" r="BK133"/>
  <c i="7" r="J147"/>
  <c r="J185"/>
  <c r="J154"/>
  <c r="BK168"/>
  <c r="BK172"/>
  <c i="9" r="J137"/>
  <c r="J153"/>
  <c i="10" r="J136"/>
  <c i="2" r="BK469"/>
  <c r="BK463"/>
  <c r="BK449"/>
  <c r="J441"/>
  <c r="BK427"/>
  <c r="BK407"/>
  <c r="BK387"/>
  <c r="J376"/>
  <c r="J366"/>
  <c r="J352"/>
  <c r="BK331"/>
  <c r="J317"/>
  <c r="BK295"/>
  <c r="BK288"/>
  <c r="J280"/>
  <c r="J271"/>
  <c r="J264"/>
  <c r="BK251"/>
  <c r="BK239"/>
  <c r="J229"/>
  <c r="J209"/>
  <c r="J195"/>
  <c r="J180"/>
  <c r="J170"/>
  <c r="J151"/>
  <c r="J138"/>
  <c i="1" r="AS95"/>
  <c i="3" r="J142"/>
  <c r="BK194"/>
  <c r="BK146"/>
  <c r="J132"/>
  <c r="J172"/>
  <c r="J128"/>
  <c i="4" r="J162"/>
  <c r="BK143"/>
  <c r="BK159"/>
  <c i="5" r="BK187"/>
  <c r="BK209"/>
  <c r="BK183"/>
  <c r="J203"/>
  <c r="J134"/>
  <c i="6" r="J137"/>
  <c r="J129"/>
  <c i="7" r="J181"/>
  <c r="J176"/>
  <c r="BK185"/>
  <c r="J172"/>
  <c i="8" r="J127"/>
  <c i="9" r="J163"/>
  <c r="J129"/>
  <c r="BK145"/>
  <c i="10" r="BK132"/>
  <c i="11" r="J146"/>
  <c i="2" r="BK480"/>
  <c r="J463"/>
  <c r="BK453"/>
  <c r="J449"/>
  <c r="BK436"/>
  <c r="J427"/>
  <c r="BK397"/>
  <c r="J387"/>
  <c r="BK371"/>
  <c r="BK360"/>
  <c r="BK352"/>
  <c r="BK339"/>
  <c r="BK317"/>
  <c r="J305"/>
  <c r="BK291"/>
  <c r="J285"/>
  <c r="BK271"/>
  <c r="BK257"/>
  <c r="J245"/>
  <c r="BK229"/>
  <c r="J217"/>
  <c r="J203"/>
  <c r="BK184"/>
  <c r="J174"/>
  <c r="J164"/>
  <c r="J147"/>
  <c r="BK134"/>
  <c r="F37"/>
  <c i="9" r="BK141"/>
  <c i="10" r="BK136"/>
  <c i="11" r="BK142"/>
  <c r="J126"/>
  <c i="2" r="J480"/>
  <c r="J466"/>
  <c r="J453"/>
  <c r="BK441"/>
  <c r="BK433"/>
  <c r="J407"/>
  <c r="BK393"/>
  <c r="J381"/>
  <c r="J371"/>
  <c r="J356"/>
  <c r="J339"/>
  <c r="BK324"/>
  <c r="J311"/>
  <c r="J301"/>
  <c r="J291"/>
  <c r="BK280"/>
  <c r="BK268"/>
  <c r="BK260"/>
  <c r="BK245"/>
  <c r="BK236"/>
  <c r="BK223"/>
  <c r="BK191"/>
  <c r="BK174"/>
  <c r="BK156"/>
  <c r="BK142"/>
  <c i="1" r="AS98"/>
  <c i="3" r="J181"/>
  <c r="BK142"/>
  <c r="J194"/>
  <c r="BK132"/>
  <c i="4" r="J143"/>
  <c r="BK139"/>
  <c r="J155"/>
  <c r="J127"/>
  <c i="5" r="BK158"/>
  <c r="J158"/>
  <c r="BK195"/>
  <c r="BK254"/>
  <c r="BK169"/>
  <c r="J209"/>
  <c r="J191"/>
  <c i="6" r="BK137"/>
  <c r="BK129"/>
  <c i="7" r="BK158"/>
  <c r="BK142"/>
  <c r="BK190"/>
  <c r="J133"/>
  <c i="8" r="J123"/>
  <c i="9" r="BK129"/>
  <c r="BK137"/>
  <c i="10" r="BK126"/>
  <c i="11" r="BK132"/>
  <c i="2" l="1" r="BK235"/>
  <c r="J235"/>
  <c r="J101"/>
  <c r="P274"/>
  <c r="R370"/>
  <c r="BK472"/>
  <c r="J472"/>
  <c r="J109"/>
  <c i="3" r="R127"/>
  <c i="5" r="BK127"/>
  <c r="J127"/>
  <c r="J101"/>
  <c i="6" r="BK124"/>
  <c r="J124"/>
  <c r="J100"/>
  <c i="2" r="R133"/>
  <c r="BK267"/>
  <c r="J267"/>
  <c r="J102"/>
  <c r="R267"/>
  <c r="P294"/>
  <c r="BK345"/>
  <c r="J345"/>
  <c r="J105"/>
  <c r="R345"/>
  <c r="R462"/>
  <c r="R461"/>
  <c i="3" r="P127"/>
  <c i="6" r="P124"/>
  <c r="P123"/>
  <c r="P122"/>
  <c i="1" r="AU101"/>
  <c i="7" r="P153"/>
  <c i="2" r="T235"/>
  <c r="T274"/>
  <c r="T294"/>
  <c r="P345"/>
  <c r="BK462"/>
  <c r="J462"/>
  <c r="J108"/>
  <c r="T462"/>
  <c r="T461"/>
  <c i="3" r="R171"/>
  <c i="4" r="BK122"/>
  <c r="BK121"/>
  <c r="J121"/>
  <c r="J98"/>
  <c i="5" r="P127"/>
  <c r="P125"/>
  <c r="P124"/>
  <c i="1" r="AU100"/>
  <c i="6" r="R124"/>
  <c r="R123"/>
  <c r="R122"/>
  <c i="7" r="T128"/>
  <c r="R180"/>
  <c i="9" r="P128"/>
  <c r="P127"/>
  <c r="P126"/>
  <c i="1" r="AU105"/>
  <c i="2" r="T133"/>
  <c r="R274"/>
  <c r="R294"/>
  <c r="T345"/>
  <c r="P462"/>
  <c r="P461"/>
  <c i="3" r="BK127"/>
  <c i="4" r="P122"/>
  <c r="P121"/>
  <c i="1" r="AU99"/>
  <c i="7" r="BK128"/>
  <c r="R153"/>
  <c i="8" r="BK122"/>
  <c r="BK121"/>
  <c r="J121"/>
  <c i="10" r="T131"/>
  <c r="T124"/>
  <c r="T123"/>
  <c i="3" r="T127"/>
  <c i="5" r="T127"/>
  <c r="T125"/>
  <c r="T124"/>
  <c i="6" r="T124"/>
  <c r="T123"/>
  <c r="T122"/>
  <c i="7" r="T153"/>
  <c i="2" r="P133"/>
  <c r="BK294"/>
  <c r="J294"/>
  <c r="J104"/>
  <c r="P370"/>
  <c r="T472"/>
  <c i="3" r="BK171"/>
  <c r="J171"/>
  <c r="J102"/>
  <c i="4" r="T122"/>
  <c r="T121"/>
  <c i="5" r="R127"/>
  <c r="R125"/>
  <c r="R124"/>
  <c i="7" r="BK153"/>
  <c r="J153"/>
  <c r="J102"/>
  <c r="T180"/>
  <c i="8" r="P122"/>
  <c r="P121"/>
  <c i="1" r="AU104"/>
  <c i="9" r="T128"/>
  <c r="T127"/>
  <c r="T126"/>
  <c i="10" r="R131"/>
  <c r="R124"/>
  <c r="R123"/>
  <c i="11" r="BK131"/>
  <c r="J131"/>
  <c r="J101"/>
  <c i="2" r="BK133"/>
  <c r="J133"/>
  <c r="J100"/>
  <c r="P235"/>
  <c r="BK274"/>
  <c r="J274"/>
  <c r="J103"/>
  <c r="BK370"/>
  <c r="J370"/>
  <c r="J106"/>
  <c r="R472"/>
  <c i="3" r="T171"/>
  <c i="4" r="R122"/>
  <c r="R121"/>
  <c i="7" r="P128"/>
  <c r="P127"/>
  <c r="P126"/>
  <c i="1" r="AU102"/>
  <c i="7" r="P180"/>
  <c i="8" r="T122"/>
  <c r="T121"/>
  <c i="9" r="BK128"/>
  <c r="J128"/>
  <c r="J100"/>
  <c i="10" r="BK131"/>
  <c r="J131"/>
  <c r="J101"/>
  <c i="11" r="P131"/>
  <c r="P124"/>
  <c r="P123"/>
  <c i="1" r="AU107"/>
  <c i="2" r="R235"/>
  <c r="P267"/>
  <c r="T267"/>
  <c r="T370"/>
  <c r="P472"/>
  <c i="3" r="P171"/>
  <c i="7" r="R128"/>
  <c r="R127"/>
  <c r="R126"/>
  <c r="BK180"/>
  <c r="J180"/>
  <c r="J103"/>
  <c i="8" r="R122"/>
  <c r="R121"/>
  <c i="9" r="R128"/>
  <c r="R127"/>
  <c r="R126"/>
  <c i="10" r="P131"/>
  <c r="P124"/>
  <c r="P123"/>
  <c i="1" r="AU106"/>
  <c i="11" r="R131"/>
  <c r="R124"/>
  <c r="R123"/>
  <c r="T131"/>
  <c r="T124"/>
  <c r="T123"/>
  <c i="3" r="BK212"/>
  <c r="J212"/>
  <c r="J103"/>
  <c i="7" r="BK189"/>
  <c r="J189"/>
  <c r="J104"/>
  <c i="9" r="BK152"/>
  <c r="J152"/>
  <c r="J101"/>
  <c i="3" r="BK166"/>
  <c r="J166"/>
  <c r="J101"/>
  <c i="9" r="BK157"/>
  <c r="J157"/>
  <c r="J102"/>
  <c r="BK162"/>
  <c r="J162"/>
  <c r="J103"/>
  <c i="11" r="BK125"/>
  <c r="BK124"/>
  <c r="J124"/>
  <c r="J99"/>
  <c i="5" r="BK253"/>
  <c r="J253"/>
  <c r="J102"/>
  <c i="9" r="BK167"/>
  <c r="J167"/>
  <c r="J104"/>
  <c i="10" r="BK125"/>
  <c r="J125"/>
  <c r="J100"/>
  <c i="11" r="J117"/>
  <c r="BE132"/>
  <c r="E111"/>
  <c r="F94"/>
  <c r="BE136"/>
  <c r="BE146"/>
  <c r="BE126"/>
  <c r="BE142"/>
  <c i="10" r="E85"/>
  <c i="9" r="BK127"/>
  <c r="J127"/>
  <c r="J99"/>
  <c i="10" r="J117"/>
  <c r="BE126"/>
  <c r="F94"/>
  <c r="BE132"/>
  <c r="BE136"/>
  <c i="8" r="J98"/>
  <c r="J122"/>
  <c r="J99"/>
  <c i="9" r="J120"/>
  <c r="BE137"/>
  <c r="F123"/>
  <c r="E85"/>
  <c r="BE145"/>
  <c r="BE133"/>
  <c r="BE153"/>
  <c r="BE163"/>
  <c r="BE141"/>
  <c r="BE129"/>
  <c r="BE158"/>
  <c r="BE168"/>
  <c i="8" r="E85"/>
  <c r="J91"/>
  <c i="7" r="J128"/>
  <c r="J100"/>
  <c i="8" r="F118"/>
  <c r="BE127"/>
  <c r="BE123"/>
  <c i="7" r="BE129"/>
  <c r="BE133"/>
  <c i="6" r="BK123"/>
  <c r="J123"/>
  <c r="J99"/>
  <c i="7" r="BE137"/>
  <c r="BE185"/>
  <c r="BE142"/>
  <c r="BE168"/>
  <c r="BE181"/>
  <c r="J91"/>
  <c r="E114"/>
  <c r="BE147"/>
  <c r="BE172"/>
  <c r="BE154"/>
  <c r="BE158"/>
  <c r="BE162"/>
  <c r="BE190"/>
  <c r="F94"/>
  <c r="BE176"/>
  <c i="6" r="J91"/>
  <c r="F119"/>
  <c r="BE125"/>
  <c i="5" r="BK125"/>
  <c r="BK124"/>
  <c r="J124"/>
  <c i="6" r="E85"/>
  <c r="BE133"/>
  <c r="BE129"/>
  <c r="BE137"/>
  <c i="5" r="E85"/>
  <c r="BE154"/>
  <c r="BE183"/>
  <c r="BE169"/>
  <c r="J118"/>
  <c r="BE128"/>
  <c r="BE134"/>
  <c r="BE187"/>
  <c r="BE199"/>
  <c r="BE217"/>
  <c r="BE223"/>
  <c r="BE165"/>
  <c r="BE213"/>
  <c r="BE227"/>
  <c r="F121"/>
  <c r="BE150"/>
  <c r="BE158"/>
  <c r="BE191"/>
  <c r="BE203"/>
  <c r="BE209"/>
  <c i="4" r="J122"/>
  <c r="J99"/>
  <c i="5" r="BE231"/>
  <c r="BE245"/>
  <c r="BE249"/>
  <c r="BE195"/>
  <c r="BE254"/>
  <c i="4" r="F118"/>
  <c i="3" r="J127"/>
  <c r="J100"/>
  <c i="4" r="BE131"/>
  <c r="BE135"/>
  <c r="BE143"/>
  <c r="BE147"/>
  <c r="BE162"/>
  <c r="E85"/>
  <c r="J115"/>
  <c r="BE123"/>
  <c r="BE139"/>
  <c r="BE151"/>
  <c r="BE127"/>
  <c r="BE155"/>
  <c r="BE159"/>
  <c i="3" r="J91"/>
  <c r="BE128"/>
  <c r="BE187"/>
  <c i="2" r="BK132"/>
  <c i="3" r="E113"/>
  <c r="BE172"/>
  <c r="BE181"/>
  <c r="BE132"/>
  <c r="BE194"/>
  <c r="BE213"/>
  <c r="F94"/>
  <c r="BE167"/>
  <c i="2" r="BK461"/>
  <c r="J461"/>
  <c r="J107"/>
  <c i="3" r="BE142"/>
  <c r="BE203"/>
  <c i="1" r="AW97"/>
  <c i="3" r="BE146"/>
  <c r="BE156"/>
  <c i="1" r="BA96"/>
  <c r="BB96"/>
  <c i="2" r="E85"/>
  <c r="J91"/>
  <c r="F94"/>
  <c r="BE134"/>
  <c r="BE138"/>
  <c r="BE142"/>
  <c r="BE147"/>
  <c r="BE151"/>
  <c r="BE156"/>
  <c r="BE164"/>
  <c r="BE170"/>
  <c r="BE174"/>
  <c r="BE180"/>
  <c r="BE184"/>
  <c r="BE191"/>
  <c r="BE195"/>
  <c r="BE203"/>
  <c r="BE209"/>
  <c r="BE217"/>
  <c r="BE223"/>
  <c r="BE229"/>
  <c r="BE236"/>
  <c r="BE239"/>
  <c r="BE245"/>
  <c r="BE251"/>
  <c r="BE257"/>
  <c r="BE260"/>
  <c r="BE264"/>
  <c r="BE268"/>
  <c r="BE271"/>
  <c r="BE275"/>
  <c r="BE280"/>
  <c r="BE285"/>
  <c r="BE288"/>
  <c r="BE291"/>
  <c r="BE295"/>
  <c r="BE301"/>
  <c r="BE305"/>
  <c r="BE311"/>
  <c r="BE317"/>
  <c r="BE324"/>
  <c r="BE331"/>
  <c r="BE339"/>
  <c r="BE346"/>
  <c r="BE352"/>
  <c r="BE356"/>
  <c r="BE360"/>
  <c r="BE366"/>
  <c r="BE371"/>
  <c r="BE376"/>
  <c r="BE381"/>
  <c r="BE387"/>
  <c r="BE393"/>
  <c r="BE397"/>
  <c r="BE407"/>
  <c r="BE418"/>
  <c r="BE427"/>
  <c r="BE433"/>
  <c r="BE436"/>
  <c r="BE441"/>
  <c r="BE445"/>
  <c r="BE449"/>
  <c r="BE453"/>
  <c r="BE457"/>
  <c r="BE463"/>
  <c r="BE466"/>
  <c r="BE469"/>
  <c r="BE473"/>
  <c r="BE480"/>
  <c i="1" r="BC96"/>
  <c r="AW96"/>
  <c r="BD96"/>
  <c i="4" r="F37"/>
  <c i="1" r="BB99"/>
  <c i="5" r="F36"/>
  <c i="1" r="BA100"/>
  <c i="8" r="F39"/>
  <c i="1" r="BD104"/>
  <c i="9" r="F38"/>
  <c i="1" r="BC105"/>
  <c i="8" r="J32"/>
  <c i="3" r="F38"/>
  <c i="1" r="BC97"/>
  <c r="BC95"/>
  <c r="AY95"/>
  <c i="4" r="J32"/>
  <c i="6" r="F36"/>
  <c i="1" r="BA101"/>
  <c i="6" r="F38"/>
  <c i="1" r="BC101"/>
  <c i="7" r="F39"/>
  <c i="1" r="BD102"/>
  <c i="9" r="F36"/>
  <c i="1" r="BA105"/>
  <c i="10" r="F39"/>
  <c i="1" r="BD106"/>
  <c i="3" r="F36"/>
  <c i="1" r="BA97"/>
  <c r="BA95"/>
  <c r="AW95"/>
  <c i="4" r="F38"/>
  <c i="1" r="BC99"/>
  <c i="5" r="F39"/>
  <c i="1" r="BD100"/>
  <c i="7" r="J36"/>
  <c i="1" r="AW102"/>
  <c i="9" r="F39"/>
  <c i="1" r="BD105"/>
  <c i="11" r="F38"/>
  <c i="1" r="BC107"/>
  <c i="3" r="F39"/>
  <c i="1" r="BD97"/>
  <c r="BD95"/>
  <c i="6" r="F37"/>
  <c i="1" r="BB101"/>
  <c i="5" r="J32"/>
  <c i="7" r="F36"/>
  <c i="1" r="BA102"/>
  <c i="7" r="F37"/>
  <c i="1" r="BB102"/>
  <c i="10" r="F37"/>
  <c i="1" r="BB106"/>
  <c i="11" r="J36"/>
  <c i="1" r="AW107"/>
  <c i="3" r="F37"/>
  <c i="1" r="BB97"/>
  <c r="BB95"/>
  <c r="AX95"/>
  <c i="6" r="F39"/>
  <c i="1" r="BD101"/>
  <c i="6" r="J36"/>
  <c i="1" r="AW101"/>
  <c i="7" r="F38"/>
  <c i="1" r="BC102"/>
  <c i="8" r="F38"/>
  <c i="1" r="BC104"/>
  <c i="9" r="F37"/>
  <c i="1" r="BB105"/>
  <c i="11" r="F36"/>
  <c i="1" r="BA107"/>
  <c i="4" r="F36"/>
  <c i="1" r="BA99"/>
  <c i="5" r="J36"/>
  <c i="1" r="AW100"/>
  <c i="8" r="F37"/>
  <c i="1" r="BB104"/>
  <c i="10" r="F36"/>
  <c i="1" r="BA106"/>
  <c i="10" r="F38"/>
  <c i="1" r="BC106"/>
  <c r="AS94"/>
  <c i="4" r="F39"/>
  <c i="1" r="BD99"/>
  <c i="5" r="F38"/>
  <c i="1" r="BC100"/>
  <c i="8" r="F36"/>
  <c i="1" r="BA104"/>
  <c i="9" r="J36"/>
  <c i="1" r="AW105"/>
  <c i="11" r="F39"/>
  <c i="1" r="BD107"/>
  <c i="4" r="J36"/>
  <c i="1" r="AW99"/>
  <c i="5" r="F37"/>
  <c i="1" r="BB100"/>
  <c i="8" r="J36"/>
  <c i="1" r="AW104"/>
  <c i="10" r="J36"/>
  <c i="1" r="AW106"/>
  <c i="11" r="F37"/>
  <c i="1" r="BB107"/>
  <c i="3" l="1" r="BK126"/>
  <c r="BK125"/>
  <c r="J125"/>
  <c r="T126"/>
  <c r="T125"/>
  <c i="2" r="T132"/>
  <c r="T131"/>
  <c i="3" r="R126"/>
  <c r="R125"/>
  <c i="7" r="BK127"/>
  <c r="J127"/>
  <c r="J99"/>
  <c r="T127"/>
  <c r="T126"/>
  <c i="2" r="R132"/>
  <c r="R131"/>
  <c r="P132"/>
  <c r="P131"/>
  <c i="1" r="AU96"/>
  <c i="3" r="P126"/>
  <c r="P125"/>
  <c i="1" r="AU97"/>
  <c r="AG104"/>
  <c i="10" r="BK124"/>
  <c r="J124"/>
  <c r="J99"/>
  <c i="11" r="BK123"/>
  <c r="J123"/>
  <c r="J98"/>
  <c r="J125"/>
  <c r="J100"/>
  <c i="10" r="BK123"/>
  <c r="J123"/>
  <c i="9" r="BK126"/>
  <c r="J126"/>
  <c r="J98"/>
  <c i="6" r="BK122"/>
  <c r="J122"/>
  <c i="1" r="AG100"/>
  <c i="5" r="J125"/>
  <c r="J99"/>
  <c r="J98"/>
  <c i="1" r="AG99"/>
  <c i="2" r="BK131"/>
  <c r="J131"/>
  <c r="J98"/>
  <c r="J132"/>
  <c r="J99"/>
  <c i="3" r="J32"/>
  <c i="1" r="AG97"/>
  <c i="3" r="J35"/>
  <c i="1" r="AV97"/>
  <c r="AT97"/>
  <c r="AN97"/>
  <c i="6" r="J35"/>
  <c i="1" r="AV101"/>
  <c r="AT101"/>
  <c i="7" r="F35"/>
  <c i="1" r="AZ102"/>
  <c i="9" r="F35"/>
  <c i="1" r="AZ105"/>
  <c i="11" r="F35"/>
  <c i="1" r="AZ107"/>
  <c i="2" r="J35"/>
  <c i="1" r="AV96"/>
  <c r="AT96"/>
  <c r="AU98"/>
  <c i="2" r="F35"/>
  <c i="1" r="AZ96"/>
  <c r="AU103"/>
  <c i="3" r="F35"/>
  <c i="1" r="AZ97"/>
  <c i="5" r="J35"/>
  <c i="1" r="AV100"/>
  <c r="AT100"/>
  <c r="AN100"/>
  <c i="10" r="J32"/>
  <c i="1" r="AG106"/>
  <c i="11" r="J35"/>
  <c i="1" r="AV107"/>
  <c r="AT107"/>
  <c i="4" r="F35"/>
  <c i="1" r="AZ99"/>
  <c i="6" r="F35"/>
  <c i="1" r="AZ101"/>
  <c r="BC98"/>
  <c r="AY98"/>
  <c r="BD98"/>
  <c i="8" r="J35"/>
  <c i="1" r="AV104"/>
  <c r="AT104"/>
  <c r="AN104"/>
  <c i="10" r="J35"/>
  <c i="1" r="AV106"/>
  <c r="AT106"/>
  <c r="BD103"/>
  <c i="4" r="J35"/>
  <c i="1" r="AV99"/>
  <c r="AT99"/>
  <c r="AN99"/>
  <c i="6" r="J32"/>
  <c i="1" r="AG101"/>
  <c i="7" r="J35"/>
  <c i="1" r="AV102"/>
  <c r="AT102"/>
  <c i="10" r="F35"/>
  <c i="1" r="AZ106"/>
  <c r="BA103"/>
  <c r="AW103"/>
  <c i="5" r="F35"/>
  <c i="1" r="AZ100"/>
  <c r="BC103"/>
  <c r="AY103"/>
  <c r="BA98"/>
  <c r="AW98"/>
  <c r="BB98"/>
  <c r="AX98"/>
  <c i="8" r="F35"/>
  <c i="1" r="AZ104"/>
  <c i="9" r="J35"/>
  <c i="1" r="AV105"/>
  <c r="AT105"/>
  <c r="BB103"/>
  <c r="AX103"/>
  <c i="7" l="1" r="BK126"/>
  <c r="J126"/>
  <c i="3" r="J98"/>
  <c r="J126"/>
  <c r="J99"/>
  <c i="1" r="AN106"/>
  <c i="10" r="J98"/>
  <c r="J41"/>
  <c i="8" r="J41"/>
  <c i="1" r="AN101"/>
  <c i="6" r="J98"/>
  <c r="J41"/>
  <c i="5" r="J41"/>
  <c i="4" r="J41"/>
  <c i="3" r="J41"/>
  <c i="1" r="AU95"/>
  <c r="AU94"/>
  <c i="7" r="J32"/>
  <c i="1" r="AG102"/>
  <c r="AG98"/>
  <c i="2" r="J32"/>
  <c i="1" r="AG96"/>
  <c r="AG95"/>
  <c r="AZ98"/>
  <c r="AV98"/>
  <c r="AT98"/>
  <c r="AN98"/>
  <c r="BC94"/>
  <c r="W32"/>
  <c r="AZ103"/>
  <c r="AV103"/>
  <c r="AT103"/>
  <c r="BB94"/>
  <c r="W31"/>
  <c i="11" r="J32"/>
  <c i="1" r="AG107"/>
  <c i="9" r="J32"/>
  <c i="1" r="AG105"/>
  <c r="BA94"/>
  <c r="W30"/>
  <c r="AZ95"/>
  <c r="AV95"/>
  <c r="AT95"/>
  <c r="BD94"/>
  <c r="W33"/>
  <c i="11" l="1" r="J41"/>
  <c i="7" r="J41"/>
  <c r="J98"/>
  <c i="9" r="J41"/>
  <c i="1" r="AN105"/>
  <c i="2" r="J41"/>
  <c i="1" r="AN96"/>
  <c r="AN95"/>
  <c r="AN107"/>
  <c r="AN102"/>
  <c r="AG103"/>
  <c r="AG94"/>
  <c r="AK26"/>
  <c r="AZ94"/>
  <c r="W29"/>
  <c r="AX94"/>
  <c r="AW94"/>
  <c r="AK30"/>
  <c r="AY94"/>
  <c l="1" r="AN103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<sst xmlns="http://schemas.openxmlformats.org/spreadsheetml/2006/main">
  <si>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</si>
  <si>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</si>
  <si>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</si>
  <si>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</si>
  <si>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</si>
  <si>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{35863e70-dbf5-40c7-b9a5-06ea613f2699}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</si>
  <si>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</si>
  <si>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</si>
  <si>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</si>
  <si>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</si>
  <si>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</si>
  <si>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</si>
  <si>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</si>
  <si>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</si>
  <si>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16062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</si>
  <si>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</si>
  <si>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</si>
  <si>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silnice II/368 Třebařov - průtah</t>
  </si>
  <si>
    <t>KSO:</t>
  </si>
  <si>
    <t>CC-CZ:</t>
  </si>
  <si>
    <t>Místo:</t>
  </si>
  <si>
    <t>Třebařov</t>
  </si>
  <si>
    <t>Datum:</t>
  </si>
  <si>
    <t>22. 10. 2018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</si>
  <si>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</si>
  <si>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</si>
  <si>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</si>
  <si>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</si>
  <si>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</si>
  <si>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</si>
  <si>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</si>
  <si>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Laboro atelier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</si>
  <si>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</si>
  <si>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</si>
  <si>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</si>
  <si>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</si>
  <si>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</si>
  <si>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</si>
  <si>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</si>
  <si>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</si>
  <si>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</si>
  <si>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</si>
  <si>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</si>
  <si>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</si>
  <si>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</si>
  <si>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</si>
  <si>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</si>
  <si>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</si>
  <si>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</si>
  <si>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</si>
  <si>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</si>
  <si>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</si>
  <si>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</si>
  <si>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</si>
  <si>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</si>
  <si>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</si>
  <si>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</si>
  <si>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</si>
  <si>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</si>
  <si>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</si>
  <si>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</si>
  <si>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</si>
  <si>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</si>
  <si>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</si>
  <si>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</si>
  <si>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</si>
  <si>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</si>
  <si>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</si>
  <si>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</si>
  <si>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</si>
  <si>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</si>
  <si>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</si>
  <si>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</si>
  <si>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</si>
  <si>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</si>
  <si>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</si>
  <si>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</si>
  <si>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</si>
  <si>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</si>
  <si>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</si>
  <si>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1a</t>
  </si>
  <si>
    <t>Způsobilé výdaje - Hlavní aktivity</t>
  </si>
  <si>
    <t>STA</t>
  </si>
  <si>
    <t>1</t>
  </si>
  <si>
    <t>{b3abf89c-af27-415d-8ca7-70bf75b31059}</t>
  </si>
  <si>
    <t>2</t>
  </si>
  <si>
    <t>/</t>
  </si>
  <si>
    <t>SO101</t>
  </si>
  <si>
    <t>Silnice II/368</t>
  </si>
  <si>
    <t>Soupis</t>
  </si>
  <si>
    <t>{a1221e2a-e840-4256-8295-990179ff0ee8}</t>
  </si>
  <si>
    <t>SO301</t>
  </si>
  <si>
    <t>Dešťová kanalizace</t>
  </si>
  <si>
    <t>{c0dce4c8-11c6-47b4-92f3-212fa78fef59}</t>
  </si>
  <si>
    <t>Část 1b</t>
  </si>
  <si>
    <t>Způsobilé výdaje - Vedlejší aktivity</t>
  </si>
  <si>
    <t>{7982a945-2411-4174-8c64-b8ea397f55d6}</t>
  </si>
  <si>
    <t>000</t>
  </si>
  <si>
    <t>Ostatní a vedlejší náklady</t>
  </si>
  <si>
    <t>{f051542f-c15b-438e-9483-be45e7dfe6fe}</t>
  </si>
  <si>
    <t>SO001</t>
  </si>
  <si>
    <t>Příprava staveniště</t>
  </si>
  <si>
    <t>{99c328f2-d712-4829-a529-4cebd3438209}</t>
  </si>
  <si>
    <t>SO001.1</t>
  </si>
  <si>
    <t>Pomocné dopravní stavby</t>
  </si>
  <si>
    <t>{24cf08ca-516a-4894-ab1b-66070f40ec75}</t>
  </si>
  <si>
    <t>SO101.1</t>
  </si>
  <si>
    <t>Sjezdy a křížení</t>
  </si>
  <si>
    <t>{6a5c720a-1fbb-4884-9dd5-935239fa8401}</t>
  </si>
  <si>
    <t>Část 2</t>
  </si>
  <si>
    <t>Nezpůsobilé výdaje</t>
  </si>
  <si>
    <t>{a5c6d8ed-9e8c-4de9-8c3a-2833985547e6}</t>
  </si>
  <si>
    <t>000N</t>
  </si>
  <si>
    <t>{fd5378fb-c46b-4e63-810c-cb68e4235af5}</t>
  </si>
  <si>
    <t>SO101.2</t>
  </si>
  <si>
    <t>Autobusová nástupiště</t>
  </si>
  <si>
    <t>{3d0eef31-4bd6-4702-9487-5938884c51c0}</t>
  </si>
  <si>
    <t>SO101.3</t>
  </si>
  <si>
    <t>Oprava objízdné trasy</t>
  </si>
  <si>
    <t>{7e62bc3d-0935-4130-84fb-039ac54d94de}</t>
  </si>
  <si>
    <t>SO101.4</t>
  </si>
  <si>
    <t>Vozovka na mostě 368-011</t>
  </si>
  <si>
    <t>{5f958514-ae26-4a0f-9d45-4b0831816aea}</t>
  </si>
  <si>
    <t>KRYCÍ LIST SOUPISU PRACÍ</t>
  </si>
  <si>
    <t>Objekt:</t>
  </si>
  <si>
    <t>Část 1a - Způsobilé výdaje - Hlavní aktivity</t>
  </si>
  <si>
    <t>Soupis:</t>
  </si>
  <si>
    <t>SO101 - Silnice II/368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</si>
  <si>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</si>
  <si>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</si>
  <si>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</si>
  <si>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</si>
  <si>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</si>
  <si>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</si>
  <si>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</si>
  <si>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</si>
  <si>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</si>
  <si>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</si>
  <si>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</si>
  <si>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</si>
  <si>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</si>
  <si>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PSV - Práce a dodávky PSV</t>
  </si>
  <si>
    <t xml:space="preserve">    711 - Izolace proti vodě, vlhkosti a plynům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</si>
  <si>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</si>
  <si>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</si>
  <si>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</si>
  <si>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</si>
  <si>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</si>
  <si>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</si>
  <si>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</si>
  <si>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</si>
  <si>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</si>
  <si>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</si>
  <si>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</si>
  <si>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</si>
  <si>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</si>
  <si>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</si>
  <si>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</si>
  <si>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</si>
  <si>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</si>
  <si>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</si>
  <si>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</si>
  <si>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</t>
  </si>
  <si>
    <t>ODSTRANĚNÍ TRAVIN</t>
  </si>
  <si>
    <t>M2</t>
  </si>
  <si>
    <t>OTSKP 2021</t>
  </si>
  <si>
    <t>4</t>
  </si>
  <si>
    <t>189520704</t>
  </si>
  <si>
    <t>PP</t>
  </si>
  <si>
    <t>PSC</t>
  </si>
  <si>
    <t>Poznámka k souboru cen:_x000d_
odstranění travin bez ohledu na způsob provedení přemístění travin s uložením na hromady</t>
  </si>
  <si>
    <t>VV</t>
  </si>
  <si>
    <t>7379,52 "posečení ploch dle pol. č. 11130"</t>
  </si>
  <si>
    <t>11130</t>
  </si>
  <si>
    <t>SEJMUTÍ DRNU</t>
  </si>
  <si>
    <t>1538446631</t>
  </si>
  <si>
    <t>Poznámka k souboru cen:_x000d_
včetně vodorovné dopravy a uložení na skládku</t>
  </si>
  <si>
    <t>7379,52 "sejmutí tl. 0,15m - plocha programem"</t>
  </si>
  <si>
    <t>3</t>
  </si>
  <si>
    <t>11328</t>
  </si>
  <si>
    <t>ODSTRANĚNÍ PŘÍKOPŮ, ŽLABŮ A RIGOLŮ Z PŘÍKOPOVÝCH TVÁRNIC</t>
  </si>
  <si>
    <t>-312499611</t>
  </si>
  <si>
    <t>Poznámka k souboru cen:_x000d_
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</si>
  <si>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</t>
  </si>
  <si>
    <t>Poznámka k položce:_x000d_
Odvoz na deponii Správy a údržby silnic Pardubického kraje (cestmistrovství Moravská Třebová).</t>
  </si>
  <si>
    <t>44,2 + 26,29 + 44,25 + 78,22 "km 0,66; km 3,4"</t>
  </si>
  <si>
    <t>11332</t>
  </si>
  <si>
    <t>ODSTRANĚNÍ PODKLADŮ ZPEVNĚNÝCH PLOCH Z KAMENIVA NESTMELENÉHO</t>
  </si>
  <si>
    <t>M3</t>
  </si>
  <si>
    <t>1822983952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</si>
  <si>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</si>
  <si>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2765,18 * 0,15 "odkop stávající krajnice - plocha programem"</t>
  </si>
  <si>
    <t>5</t>
  </si>
  <si>
    <t>11337</t>
  </si>
  <si>
    <t>ODSTRANĚNÍ PODKLADU ZPEVNĚNÝCH PLOCH Z DLAŽEBNÍCH KOSTEK</t>
  </si>
  <si>
    <t>1424252969</t>
  </si>
  <si>
    <t>3202,08* 0,1 "odstranění dlážděné vozovky z kostek tl. 0,1m - plocha programem"</t>
  </si>
  <si>
    <t>6</t>
  </si>
  <si>
    <t>113726</t>
  </si>
  <si>
    <t>FRÉZOVÁNÍ ZPEVNĚNÝCH PLOCH ASFALTOVÝCH, ODVOZ DO 12KM</t>
  </si>
  <si>
    <t>-671161904</t>
  </si>
  <si>
    <t>Poznámka k položce:_x000d_
Odfrézovaný asfaltový výzisk bude odvezen na deponii Správy a údržby silnic Pardubického kraje (cestmistrovství Moravská Třebová).</t>
  </si>
  <si>
    <t>19175,50 * 0,1 "Frézování vozovky tl. 100mm - plocha programem"</t>
  </si>
  <si>
    <t>400,20 * 0,04 "Frézování vozovky tl. 40mm - plocha programem"</t>
  </si>
  <si>
    <t>-66,26 * 0,1 "frézování vozovky na mostě 368-011 (nezpůsobilý výdaj)"</t>
  </si>
  <si>
    <t>Součet</t>
  </si>
  <si>
    <t>7</t>
  </si>
  <si>
    <t>12273A</t>
  </si>
  <si>
    <t>ODKOPÁVKY A PROKOPÁVKY OBECNÉ TŘ. I - BEZ DOPRAVY</t>
  </si>
  <si>
    <t>396284507</t>
  </si>
  <si>
    <t>Poznámka k souboru cen:_x000d_
položka zahrnuje: -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</si>
  <si>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2582,99 "odkop vpravo - kubatura programem"</t>
  </si>
  <si>
    <t>2479,95 "odkop vlevo - kubatura programem"</t>
  </si>
  <si>
    <t>8</t>
  </si>
  <si>
    <t>12273B</t>
  </si>
  <si>
    <t>ODKOPÁVKY A PROKOPÁVKY OBECNÉ TŘ. I - DOPRAVA</t>
  </si>
  <si>
    <t>M3KM</t>
  </si>
  <si>
    <t>1241728386</t>
  </si>
  <si>
    <t>Poznámka k souboru cen:_x000d_
Položka zahrnuje samostatnou dopravu zeminy. Množství se určí jako součin kubatutry [m3] a požadované vzdálenosti [km].</t>
  </si>
  <si>
    <t>5062,940 * 23 "odvoz na skládku vzdál. 23 km"</t>
  </si>
  <si>
    <t>9</t>
  </si>
  <si>
    <t>13173A</t>
  </si>
  <si>
    <t>HLOUBENÍ JAM ZAPAŽ I NEPAŽ TŘ. I - BEZ DOPRAVY</t>
  </si>
  <si>
    <t>248217746</t>
  </si>
  <si>
    <t>Poznámka k souboru cen:_x000d_
položka zahrnuje: -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</si>
  <si>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58 * 1,0*1,2*1,2 "odkop pro UV"</t>
  </si>
  <si>
    <t>18 * 2,0*2,5*2,5 "odkop vtok. objekt"</t>
  </si>
  <si>
    <t>10</t>
  </si>
  <si>
    <t>13173B</t>
  </si>
  <si>
    <t>HLOUBENÍ JAM ZAPAŽ I NEPAŽ TŘ. I - DOPRAVA</t>
  </si>
  <si>
    <t>101230710</t>
  </si>
  <si>
    <t>(308,52) * 23 "odvoz na skládku vzdál. 23 km"</t>
  </si>
  <si>
    <t>11</t>
  </si>
  <si>
    <t>13273A</t>
  </si>
  <si>
    <t>HLOUBENÍ RÝH ŠÍŘ DO 2M PAŽ I NEPAŽ TŘ. I - BEZ DOPRAVY</t>
  </si>
  <si>
    <t>384096270</t>
  </si>
  <si>
    <t>57,4 * 1,0 * 0,8 "přípojky UV do vsaku"</t>
  </si>
  <si>
    <t>(8,65 + 8,90) * 1,0 * 0,8 "km 1,4 a km 1,94"</t>
  </si>
  <si>
    <t>(230,50 * 1,8 * 1,0) + 9,0 * 4,7 "rýha propustky"</t>
  </si>
  <si>
    <t>12</t>
  </si>
  <si>
    <t>13273B</t>
  </si>
  <si>
    <t>HLOUBENÍ RÝH ŠÍŘ DO 2M PAŽ I NEPAŽ TŘ. I - DOPRAVA</t>
  </si>
  <si>
    <t>-1727897695</t>
  </si>
  <si>
    <t>(517,16 - 35,976) * 23 "odvoz na skládku vzdál. 23 km"</t>
  </si>
  <si>
    <t>13</t>
  </si>
  <si>
    <t>17120</t>
  </si>
  <si>
    <t>ULOŽENÍ SYPANINY DO NÁSYPŮ A NA SKLÁDKY BEZ ZHUTNĚNÍ</t>
  </si>
  <si>
    <t>1737947645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</si>
  <si>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</si>
  <si>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"Uložení zeminy na skládce"</t>
  </si>
  <si>
    <t xml:space="preserve">414,777 "dle pol. č.  11332"</t>
  </si>
  <si>
    <t>5062,940 "dle pol. č. 12273A"</t>
  </si>
  <si>
    <t>517,16 + 308,52 - 35,976 "dle pol. č. 13273A, 13173A a 17411"</t>
  </si>
  <si>
    <t>14</t>
  </si>
  <si>
    <t>17411</t>
  </si>
  <si>
    <t>ZÁSYP JAM A RÝH ZEMINOU SE ZHUTNĚNÍM</t>
  </si>
  <si>
    <t>-921240597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</si>
  <si>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</si>
  <si>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57,4 * 0,6 * 0,8 "přípojky UV do vsaku"</t>
  </si>
  <si>
    <t>(8,65 + 8,90) * 0,6 * 0,8 "km 1,4 a km 1,94"</t>
  </si>
  <si>
    <t>17511</t>
  </si>
  <si>
    <t>OBSYP POTRUBÍ A OBJEKTŮ SE ZHUTNĚNÍM</t>
  </si>
  <si>
    <t>774167176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</si>
  <si>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</si>
  <si>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57,4 * 0,4 * 0,8 "přípojky UV do vsaku"</t>
  </si>
  <si>
    <t>(8,65 + 8,90) * 0,4 * 0,8 "km 1,4 a km 1,94"</t>
  </si>
  <si>
    <t>(230,50 * (1-0,3)*1,8) + (9 * 2,4) "obsyp propustku"</t>
  </si>
  <si>
    <t>((2,5*2,5)-(1,5*1,5))*2*18 "obsyp vtok. objektu"</t>
  </si>
  <si>
    <t>16</t>
  </si>
  <si>
    <t>18110</t>
  </si>
  <si>
    <t>ÚPRAVA PLÁNĚ SE ZHUTNĚNÍM V HORNINĚ TŘ. I</t>
  </si>
  <si>
    <t>-545780351</t>
  </si>
  <si>
    <t>"úprava pláně pod propustky"</t>
  </si>
  <si>
    <t>1,8 * 230,5</t>
  </si>
  <si>
    <t>2,4 * 9,0</t>
  </si>
  <si>
    <t>17</t>
  </si>
  <si>
    <t>18222</t>
  </si>
  <si>
    <t>ROZPROSTŘENÍ ORNICE VE SVAHU V TL DO 0,15M</t>
  </si>
  <si>
    <t>-725198545</t>
  </si>
  <si>
    <t>Poznámka k souboru cen:_x000d_
položka zahrnuje: nutné přemístění ornice z dočasných skládek vzdálených do 50m rozprostření ornice v předepsané tloušťce ve svahu přes 1:5</t>
  </si>
  <si>
    <t>2787,92 "vlevo - plocha programem"</t>
  </si>
  <si>
    <t>4002,54 "vpravo - plocha programem"</t>
  </si>
  <si>
    <t>18</t>
  </si>
  <si>
    <t>18242</t>
  </si>
  <si>
    <t>ZALOŽENÍ TRÁVNÍKU HYDROOSEVEM NA ORNICI</t>
  </si>
  <si>
    <t>-749605710</t>
  </si>
  <si>
    <t>Poznámka k souboru cen:_x000d_
Zahrnuje dodání předepsané travní směsi, hydroosev na ornici, zalévání, první pokosení, to vše bez ohledu na sklon terénu</t>
  </si>
  <si>
    <t>Zakládání</t>
  </si>
  <si>
    <t>19</t>
  </si>
  <si>
    <t>211992</t>
  </si>
  <si>
    <t>OPLÁŠTĚNÍ ODVODŇOVACÍCH ŽEBER Z FÓLIE PE</t>
  </si>
  <si>
    <t>1015544712</t>
  </si>
  <si>
    <t>2022,2*1,5</t>
  </si>
  <si>
    <t>20</t>
  </si>
  <si>
    <t>21263</t>
  </si>
  <si>
    <t>TRATIVODY KOMPLET Z TRUB Z PLAST HMOT DN DO 150MM</t>
  </si>
  <si>
    <t>M</t>
  </si>
  <si>
    <t>597606301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</si>
  <si>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</si>
  <si>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1267,7 "Trativody vpravo DN 150 - délka programem"</t>
  </si>
  <si>
    <t>879,3 "Trativody vlevo DN 150 - délka programem"</t>
  </si>
  <si>
    <t>21264</t>
  </si>
  <si>
    <t>TRATIVODY KOMPLET Z TRUB Z PLAST HMOT DN DO 200MM</t>
  </si>
  <si>
    <t>-233682920</t>
  </si>
  <si>
    <t>1351,1 "Vsakovací trativody vpravo DN 200- délka programem"</t>
  </si>
  <si>
    <t>671,1 "Vsakovací trativody vlevo DN 200- délka programem"</t>
  </si>
  <si>
    <t>22</t>
  </si>
  <si>
    <t>21566</t>
  </si>
  <si>
    <t>ÚPRAVA PODLOŽÍ HYDRAULICKÝMI POJIVY HL DO 0,5M</t>
  </si>
  <si>
    <t>1205275000</t>
  </si>
  <si>
    <t>Poznámka k souboru cen:_x000d_
položka zahrnuje zafrézování předepsaného množství hydraulického pojiva do podloží do hloubky do 0,5m, zhutnění druh hydraulického pojiva stanoví zadávací dokumentace</t>
  </si>
  <si>
    <t>5236,14 "sanace okrajů vpravo - plocha programem"</t>
  </si>
  <si>
    <t>4973,83 "sanace okrajů vlevo - plocha programem"</t>
  </si>
  <si>
    <t>23</t>
  </si>
  <si>
    <t>24512</t>
  </si>
  <si>
    <t>KRYCÍ DESKA STUDNY Z DÍLCŮ ZE ŽELEZOBETONU</t>
  </si>
  <si>
    <t>-143130235</t>
  </si>
  <si>
    <t>18*1,5*1,5*0,15 "krycí desky vtok. objektů"</t>
  </si>
  <si>
    <t>24</t>
  </si>
  <si>
    <t>289971</t>
  </si>
  <si>
    <t>OPLÁŠTĚNÍ (ZPEVNĚNÍ) Z GEOTEXTILIE</t>
  </si>
  <si>
    <t>-437573587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</si>
  <si>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</t>
  </si>
  <si>
    <t>34+44 + 42 + 50 "km 0,860,km 1,520, km 1,590 a km 2,960"</t>
  </si>
  <si>
    <t>25</t>
  </si>
  <si>
    <t>28999</t>
  </si>
  <si>
    <t>OPLÁŠTĚNÍ (ZPEVNĚNÍ) Z FÓLIE</t>
  </si>
  <si>
    <t>-645744694</t>
  </si>
  <si>
    <t>18*4*1,5*2,0 "stěny vtok. objektů"</t>
  </si>
  <si>
    <t>Svislé a kompletní konstrukce</t>
  </si>
  <si>
    <t>26</t>
  </si>
  <si>
    <t>317325</t>
  </si>
  <si>
    <t>ŘÍMSY ZE ŽELEZOBETONU DO C30/37</t>
  </si>
  <si>
    <t>1600993929</t>
  </si>
  <si>
    <t>2*1,4*0,5*0,2 "římsy rámového propustku"</t>
  </si>
  <si>
    <t>27</t>
  </si>
  <si>
    <t>317365</t>
  </si>
  <si>
    <t>VÝZTUŽ ŘÍMS Z OCELI 10505, B500B</t>
  </si>
  <si>
    <t>T</t>
  </si>
  <si>
    <t>-2144719331</t>
  </si>
  <si>
    <t>0,120* 0,28 "vyztužení říms 120kg/m3"</t>
  </si>
  <si>
    <t>Vodorovné konstrukce</t>
  </si>
  <si>
    <t>28</t>
  </si>
  <si>
    <t>451312</t>
  </si>
  <si>
    <t>PODKLADNÍ A VÝPLŇOVÉ VRSTVY Z PROSTÉHO BETONU C12/15</t>
  </si>
  <si>
    <t>193445864</t>
  </si>
  <si>
    <t>1,8*0,1*230,5 "podkladní beton trubních propustků"</t>
  </si>
  <si>
    <t>2,4*0,3*9,0 "podkladní beton rámového propustku"</t>
  </si>
  <si>
    <t>29</t>
  </si>
  <si>
    <t>45131A</t>
  </si>
  <si>
    <t>PODKLADNÍ A VÝPLŇOVÉ VRSTVY Z PROSTÉHO BETONU C20/25</t>
  </si>
  <si>
    <t>-2087087844</t>
  </si>
  <si>
    <t>0,72*230,5 "betonové lože trubních propustků"</t>
  </si>
  <si>
    <t>1,0*0,5*2,4 * 2 "základ rám. propustku"</t>
  </si>
  <si>
    <t>30</t>
  </si>
  <si>
    <t>45731A</t>
  </si>
  <si>
    <t>VYROVNÁVACÍ A SPÁDOVÝ PROSTÝ BETON C20/25</t>
  </si>
  <si>
    <t>-1866857547</t>
  </si>
  <si>
    <t>1,1415 * 1,4 "vyrovnávací beton rámového propustku"</t>
  </si>
  <si>
    <t>31</t>
  </si>
  <si>
    <t>461314</t>
  </si>
  <si>
    <t>PATKY Z PROSTÉHO BETONU C25/30</t>
  </si>
  <si>
    <t>1917118537</t>
  </si>
  <si>
    <t>19*1,5*0,3*0,5 "prahy koryta"</t>
  </si>
  <si>
    <t>32</t>
  </si>
  <si>
    <t>465512</t>
  </si>
  <si>
    <t>DLAŽBY Z LOMOVÉHO KAMENE NA MC</t>
  </si>
  <si>
    <t>-165745732</t>
  </si>
  <si>
    <t>19 * 5 * 0,3 "5m2 na výtoku propustků tl. 0,3m"</t>
  </si>
  <si>
    <t>Komunikace pozemní</t>
  </si>
  <si>
    <t>33</t>
  </si>
  <si>
    <t>56333</t>
  </si>
  <si>
    <t>VOZOVKOVÉ VRSTVY ZE ŠTĚRKODRTI TL. DO 150MM</t>
  </si>
  <si>
    <t>-168461218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</si>
  <si>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</si>
  <si>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13803,95 "2 vrstvy ŠD vpravo - plocha programem"</t>
  </si>
  <si>
    <t>14455,35 "2 vrstvy ŠD vlevo - plocha programem"</t>
  </si>
  <si>
    <t>34</t>
  </si>
  <si>
    <t>567534</t>
  </si>
  <si>
    <t>VRST PRO OBNOVU A OPR RECYK ZA STUD CEM A ASF EM TL DO 150MM</t>
  </si>
  <si>
    <t>-637588410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</si>
  <si>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</si>
  <si>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23626,65 - 159,95 "Recyklace za studena - plocha 159,95 v místě mostu"</t>
  </si>
  <si>
    <t>35</t>
  </si>
  <si>
    <t>56962</t>
  </si>
  <si>
    <t>ZPEVNĚNÍ KRAJNIC Z RECYKLOVANÉHO MATERIÁLU TL DO 100MM</t>
  </si>
  <si>
    <t>-1394375429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</si>
  <si>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</si>
  <si>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1004,42 "krajnice vlevo - plocha programem"</t>
  </si>
  <si>
    <t>287,91 "krajnice vpravo - plocha programem"</t>
  </si>
  <si>
    <t>36</t>
  </si>
  <si>
    <t>572123</t>
  </si>
  <si>
    <t>INFILTRAČNÍ POSTŘIK Z EMULZE DO 1,0KG/M2</t>
  </si>
  <si>
    <t>1597960025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</si>
  <si>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</si>
  <si>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24254,993 "dle položky 574C56"</t>
  </si>
  <si>
    <t>- 66,26 "most 368-011 (nezpůsobilý výdaj)"</t>
  </si>
  <si>
    <t>37</t>
  </si>
  <si>
    <t>572213</t>
  </si>
  <si>
    <t>SPOJOVACÍ POSTŘIK Z EMULZE DO 0,5KG/M2</t>
  </si>
  <si>
    <t>533093503</t>
  </si>
  <si>
    <t>23957,360 "dle položky 574A34"</t>
  </si>
  <si>
    <t>- 66,26 * 2 "most 368-011 (nezpůsobilý výdaj)"</t>
  </si>
  <si>
    <t>38</t>
  </si>
  <si>
    <t>574A34</t>
  </si>
  <si>
    <t>ASFALTOVÝ BETON PRO OBRUSNÉ VRSTVY ACO 11+, 11S TL. 40MM</t>
  </si>
  <si>
    <t>-2048472505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</si>
  <si>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</si>
  <si>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23726,15 "vozovka - plocha programem"</t>
  </si>
  <si>
    <t>297,47 "aut. zálivy - plocha programem"</t>
  </si>
  <si>
    <t>-66,26 "most 368-011 (nezpůsobilý výdaj)"</t>
  </si>
  <si>
    <t>39</t>
  </si>
  <si>
    <t>574C56</t>
  </si>
  <si>
    <t>ASFALTOVÝ BETON PRO LOŽNÍ VRSTVY ACL 16+, 16S TL. 60MM</t>
  </si>
  <si>
    <t>-232273583</t>
  </si>
  <si>
    <t>(2065,79 + 591,65) * 0,112 "rozšíření ložní vrstvy"</t>
  </si>
  <si>
    <t>40</t>
  </si>
  <si>
    <t>58920</t>
  </si>
  <si>
    <t>VÝPLŇ SPAR MODIFIKOVANÝM ASFALTEM</t>
  </si>
  <si>
    <t>-978368533</t>
  </si>
  <si>
    <t>Poznámka k souboru cen:_x000d_
položka zahrnuje: - dodávku předepsaného materiálu - vyčištění a výplň spar tímto materiálem</t>
  </si>
  <si>
    <t>6 "spára ZÚ"</t>
  </si>
  <si>
    <t>5,54 "spára KÚ"</t>
  </si>
  <si>
    <t>Trubní vedení</t>
  </si>
  <si>
    <t>41</t>
  </si>
  <si>
    <t>87433</t>
  </si>
  <si>
    <t>POTRUBÍ Z TRUB PLASTOVÝCH ODPADNÍCH DN DO 150MM</t>
  </si>
  <si>
    <t>-461806995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</si>
  <si>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</si>
  <si>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57,4 "přípojky UV do vsaku"</t>
  </si>
  <si>
    <t>8,65 + 8,90 "km 1,4 a km 1,94"</t>
  </si>
  <si>
    <t>42</t>
  </si>
  <si>
    <t>895812</t>
  </si>
  <si>
    <t>DRENÁŽNÍ ŠACHTICE NORMÁLNÍ Z PLAST DÍLCŮ ŠN 80</t>
  </si>
  <si>
    <t>KUS</t>
  </si>
  <si>
    <t>-82354705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</si>
  <si>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</si>
  <si>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37 "vrcholové šachty trativodů"</t>
  </si>
  <si>
    <t>43</t>
  </si>
  <si>
    <t>895822</t>
  </si>
  <si>
    <t>DRENÁŽNÍ ŠACHTICE KONTROLNÍ Z PLAST DÍLCŮ ŠK 80</t>
  </si>
  <si>
    <t>1107592128</t>
  </si>
  <si>
    <t>27 "kontrolní šachty trativodů"</t>
  </si>
  <si>
    <t>44</t>
  </si>
  <si>
    <t>89712</t>
  </si>
  <si>
    <t>VPUSŤ KANALIZAČNÍ ULIČNÍ KOMPLETNÍ Z BETONOVÝCH DÍLCŮ</t>
  </si>
  <si>
    <t>1359749168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</si>
  <si>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</si>
  <si>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56 "ul. vpusti do vsaku"</t>
  </si>
  <si>
    <t>2 "km 1,4 a km 1,940"</t>
  </si>
  <si>
    <t>45</t>
  </si>
  <si>
    <t>89921</t>
  </si>
  <si>
    <t>VÝŠKOVÁ ÚPRAVA POKLOPŮ</t>
  </si>
  <si>
    <t>-1744363504</t>
  </si>
  <si>
    <t>Poznámka k souboru cen:_x000d_
- položka výškové úpravy zahrnuje všechny nutné práce a materiály pro zvýšení nebo snížení zařízení (včetně nutné úpravy stávajícího povrchu vozovky nebo chodníku).</t>
  </si>
  <si>
    <t>128 + 18 "poklopy splaškové kanalizace"</t>
  </si>
  <si>
    <t>Ostatní konstrukce a práce, bourání</t>
  </si>
  <si>
    <t>46</t>
  </si>
  <si>
    <t>9111B1</t>
  </si>
  <si>
    <t>ZÁBRADLÍ SILNIČNÍ SE SVISLOU VÝPLNÍ - DODÁVKA A MONTÁŽ</t>
  </si>
  <si>
    <t>-881249554</t>
  </si>
  <si>
    <t>18 * 3 "zábradlí dl. 3m"</t>
  </si>
  <si>
    <t>2*6,3 "zábradlí dl. 6,3m - rámový propustek"</t>
  </si>
  <si>
    <t>47</t>
  </si>
  <si>
    <t>914131</t>
  </si>
  <si>
    <t>DOPRAVNÍ ZNAČKY ZÁKLADNÍ VELIKOSTI OCELOVÉ FÓLIE TŘ 2 - DODÁVKA A MONTÁŽ</t>
  </si>
  <si>
    <t>-1817508599</t>
  </si>
  <si>
    <t>33 " Nové SDZ"</t>
  </si>
  <si>
    <t>23 "přeložení stávajícíhc SDZ"</t>
  </si>
  <si>
    <t>48</t>
  </si>
  <si>
    <t>914153</t>
  </si>
  <si>
    <t>DOPRAVNÍ ZNAČKY ZÁKLADNÍ VELIKOSTI HLINÍKOVÉ NEREFLEXNÍ - DEMONTÁŽ</t>
  </si>
  <si>
    <t>1080429750</t>
  </si>
  <si>
    <t>Poznámka k souboru cen:_x000d_
Položka zahrnuje odstranění, demontáž a odklizení materiálu s odvozem na předepsané místo</t>
  </si>
  <si>
    <t>Poznámka k položce:_x000d_
Odvoz do skladu SUS</t>
  </si>
  <si>
    <t>"Demontáž stávajícího značení"</t>
  </si>
  <si>
    <t>49</t>
  </si>
  <si>
    <t>914911</t>
  </si>
  <si>
    <t>SLOUPKY A STOJKY DOPRAVNÍCH ZNAČEK Z OCEL TRUBEK SE ZABETONOVÁNÍM - DODÁVKA A MONTÁŽ</t>
  </si>
  <si>
    <t>-2069962548</t>
  </si>
  <si>
    <t xml:space="preserve">Poznámka k souboru cen:_x000d_
položka zahrnuje: - sloupky a upevňovací zařízení včetně jejich osazení (betonová patka, zemní práce) </t>
  </si>
  <si>
    <t>16 " Nové SDZ"</t>
  </si>
  <si>
    <t>21 "přeložení stávajícíhc SDZ"</t>
  </si>
  <si>
    <t>50</t>
  </si>
  <si>
    <t>914943</t>
  </si>
  <si>
    <t>SLOUPKY A STOJKY DZ Z HLINÍK TRUBEK DO PATKY DEMONTÁŽ</t>
  </si>
  <si>
    <t>-307239769</t>
  </si>
  <si>
    <t>51</t>
  </si>
  <si>
    <t>915111</t>
  </si>
  <si>
    <t>VODOROVNÉ DOPRAVNÍ ZNAČENÍ BARVOU HLADKÉ - DODÁVKA A POKLÁDKA</t>
  </si>
  <si>
    <t>388159437</t>
  </si>
  <si>
    <t>"V4 (0,125) vpravo" 3690,53 * 0,125</t>
  </si>
  <si>
    <t>"V4 (0,125) vlevo" 3707,38 * 0,125</t>
  </si>
  <si>
    <t>"V2b (1,5/1,5/0,25) vpravo" 170,58 * 0,25 * (1/2)</t>
  </si>
  <si>
    <t>"V2b (1,5/1,5/0,25) vlevo" 179,66 * 0,25 * (1/2)</t>
  </si>
  <si>
    <t>"V4 (0,25)" (13,85+12,7+12,92)*0,25</t>
  </si>
  <si>
    <t>"V1a (0,125)" 356,8 * 0,125</t>
  </si>
  <si>
    <t>"V2b (3/1,5/0,125)" 3542,3 * 0,125 *(2/3)</t>
  </si>
  <si>
    <t>52</t>
  </si>
  <si>
    <t>915221</t>
  </si>
  <si>
    <t>VODOR DOPRAV ZNAČ PLASTEM STRUKTURÁLNÍ NEHLUČNÉ - DOD A POKLÁDKA</t>
  </si>
  <si>
    <t>859246799</t>
  </si>
  <si>
    <t>Poznámka k souboru cen:_x000d_
položka zahrnuje: - dodání a pokládku nátěrového materiálu (měří se pouze natíraná plocha) - předznačení a reflexní úpravu</t>
  </si>
  <si>
    <t>53</t>
  </si>
  <si>
    <t>917224</t>
  </si>
  <si>
    <t>SILNIČNÍ A CHODNÍKOVÉ OBRUBY Z BETONOVÝCH OBRUBNÍKŮ ŠÍŘ 150MM</t>
  </si>
  <si>
    <t>-570755694</t>
  </si>
  <si>
    <t>Poznámka k souboru cen:_x000d_
Položka zahrnuje: dodání a pokládku betonových obrubníků o rozměrech předepsaných zadávací dokumentací betonové lože i boční betonovou opěrku.</t>
  </si>
  <si>
    <t>2545,18 "Silniční obruby vpravo - délka programem"</t>
  </si>
  <si>
    <t>1060,58 "Silniční obruby vlevo - délka programem"</t>
  </si>
  <si>
    <t>404,3 "Snížené sil. obruby vpravo - délka programem"</t>
  </si>
  <si>
    <t>184,28 "Snížené sil. obruby vlevo - délka programem"</t>
  </si>
  <si>
    <t>205 "přechodové obruby - 205ks"</t>
  </si>
  <si>
    <t>54</t>
  </si>
  <si>
    <t>91726</t>
  </si>
  <si>
    <t>KO OBRUBNÍKY BETONOVÉ</t>
  </si>
  <si>
    <t>1827935976</t>
  </si>
  <si>
    <t>15+15+15+15+15+15</t>
  </si>
  <si>
    <t>15 + 15 "Kasselské obrubníky u zálivů"</t>
  </si>
  <si>
    <t>55</t>
  </si>
  <si>
    <t>9182D</t>
  </si>
  <si>
    <t>VTOKOVÉ JÍMKY BETONOVÉ VČETNĚ DLAŽBY PROPUSTU Z TRUB DN DO 600MM</t>
  </si>
  <si>
    <t>332438573</t>
  </si>
  <si>
    <t>56</t>
  </si>
  <si>
    <t>918358</t>
  </si>
  <si>
    <t>PROPUSTY Z TRUB DN 600MM</t>
  </si>
  <si>
    <t>-1451371040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</si>
  <si>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</si>
  <si>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"propustky pod komunikací DN600"</t>
  </si>
  <si>
    <t>14,5+10+13+8+9+11+7,5+9+11+8,5+10+7,5+10+9+9,5+8,5+12,5+7,5+9,5+14,5+13,5+7,5+9,5</t>
  </si>
  <si>
    <t>57</t>
  </si>
  <si>
    <t>91841</t>
  </si>
  <si>
    <t>PROPUSTY RÁMOVÉ 200/100</t>
  </si>
  <si>
    <t>1558526909</t>
  </si>
  <si>
    <t>Poznámka k souboru cen:_x000d_
Položka zahrnuje: - dodání a položení prefabrikovaných rámů z dokumentací předepsaných rozměrů - případné úpravy rámů Nezahrnuje podkladní vrstvy, vyrovnávací a spádový beton uvnitř rámů a na jejich povrchu, izolaci.</t>
  </si>
  <si>
    <t>58</t>
  </si>
  <si>
    <t>919111</t>
  </si>
  <si>
    <t>ŘEZÁNÍ ASFALTOVÉHO KRYTU VOZOVEK TL DO 50MM</t>
  </si>
  <si>
    <t>2070873254</t>
  </si>
  <si>
    <t>Poznámka k souboru cen:_x000d_
položka zahrnuje řezání vozovkové vrstvy v předepsané tloušťce, včetně spotřeby vody</t>
  </si>
  <si>
    <t>59</t>
  </si>
  <si>
    <t>919112</t>
  </si>
  <si>
    <t>ŘEZÁNÍ ASFALTOVÉHO KRYTU VOZOVEK TL DO 100MM</t>
  </si>
  <si>
    <t>1729662802</t>
  </si>
  <si>
    <t>5,54 "spára v KÚ"</t>
  </si>
  <si>
    <t>60</t>
  </si>
  <si>
    <t>966358</t>
  </si>
  <si>
    <t>BOURÁNÍ PROPUSTŮ Z TRUB DN DO 600MM</t>
  </si>
  <si>
    <t>263368115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</si>
  <si>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</si>
  <si>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14,5+10+13+9+7,5+8,5+7,5+10+8,5+7,5+9,5+14,5+13,5+9,5 "bourání stáv. propustků pod komunikací"</t>
  </si>
  <si>
    <t>61</t>
  </si>
  <si>
    <t>96641</t>
  </si>
  <si>
    <t>BOURÁNÍ PROPUSTŮ A KANÁLŮ Z PREFABRIK RÁMŮ SVĚTLOSTI 200/100</t>
  </si>
  <si>
    <t>302407234</t>
  </si>
  <si>
    <t>Poznámka k souboru cen:_x000d_
položka zahrnuje: - odstranění rámů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</si>
  <si>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9 "vybourání stáv. rámového propustku"</t>
  </si>
  <si>
    <t>PSV</t>
  </si>
  <si>
    <t>Práce a dodávky PSV</t>
  </si>
  <si>
    <t>711</t>
  </si>
  <si>
    <t>Izolace proti vodě, vlhkosti a plynům</t>
  </si>
  <si>
    <t>62</t>
  </si>
  <si>
    <t>711111</t>
  </si>
  <si>
    <t>IZOLACE BĚŽNÝCH KONSTRUKCÍ PROTI ZEMNÍ VLHKOSTI ASFALTOVÝMI NÁTĚRY</t>
  </si>
  <si>
    <t>-894803780</t>
  </si>
  <si>
    <t>4,6 * 230,5 "4,6m - obvod propustku vč. lože"</t>
  </si>
  <si>
    <t>63</t>
  </si>
  <si>
    <t>711112</t>
  </si>
  <si>
    <t>IZOLACE BĚŽNÝCH KONSTRUKCÍ PROTI ZEMNÍ VLHKOSTI ASFALTOVÝMI PÁSY</t>
  </si>
  <si>
    <t>-2035649606</t>
  </si>
  <si>
    <t>4,5 * 9,0 "izolace rámového propustku"</t>
  </si>
  <si>
    <t>64</t>
  </si>
  <si>
    <t>711509</t>
  </si>
  <si>
    <t>OCHRANA IZOLACE NA POVRCHU TEXTILIÍ</t>
  </si>
  <si>
    <t>-499204869</t>
  </si>
  <si>
    <t>40,5</t>
  </si>
  <si>
    <t>OST</t>
  </si>
  <si>
    <t>Ostatní</t>
  </si>
  <si>
    <t>65</t>
  </si>
  <si>
    <t>014101</t>
  </si>
  <si>
    <t>POPLATKY ZA SKLÁDKU</t>
  </si>
  <si>
    <t>512</t>
  </si>
  <si>
    <t>1855525690</t>
  </si>
  <si>
    <t>Poznámka k souboru cen:_x000d_
zahrnuje veškeré poplatky provozovateli skládky související s uložením odpadu na skládce.</t>
  </si>
  <si>
    <t>66</t>
  </si>
  <si>
    <t>014102</t>
  </si>
  <si>
    <t>OTSKP 2019</t>
  </si>
  <si>
    <t>815736728</t>
  </si>
  <si>
    <t>"Propustek rámový - 2,2t/m" 9*2,2</t>
  </si>
  <si>
    <t>"Propustky DN do 600mm - 0,6t/m" 143*0,6</t>
  </si>
  <si>
    <t>SO301 - Dešťová kanalizace</t>
  </si>
  <si>
    <t>13173</t>
  </si>
  <si>
    <t>HLOUBENÍ JAM ZAPAŽ I NEPAŽ TŘ. I</t>
  </si>
  <si>
    <t>-816435374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</si>
  <si>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</si>
  <si>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25 * (1,0 * 1,2 * 1,2) "odkop pro UV"</t>
  </si>
  <si>
    <t>13273</t>
  </si>
  <si>
    <t>HLOUBENÍ RÝH ŠÍŘ DO 2M PAŽ I NEPAŽ TŘ. I</t>
  </si>
  <si>
    <t>-1688649129</t>
  </si>
  <si>
    <t>224,00 * 1,8 * 1 "Stoka A"</t>
  </si>
  <si>
    <t>115,00 * 1,8 * 1 "Stoka B"</t>
  </si>
  <si>
    <t>79,20 * 1,8 * 1 "Stoka C"</t>
  </si>
  <si>
    <t>188,80 *1,8 * 1 "Stoka D"</t>
  </si>
  <si>
    <t>70,10 *1,8 * 1 "Stoka E"</t>
  </si>
  <si>
    <t>76,1 * 1,8 * 1 "přípojky UV"</t>
  </si>
  <si>
    <t>-1578840679</t>
  </si>
  <si>
    <t>555,63 "dle položek 13173, 13273 a 17411"</t>
  </si>
  <si>
    <t>-102754629</t>
  </si>
  <si>
    <t>224,00 * 1,1 * 1 "Stoka A"</t>
  </si>
  <si>
    <t>115,00 * 1,1 * 1 "Stoka B"</t>
  </si>
  <si>
    <t>79,20 * 1,1 * 1 "Stoka C"</t>
  </si>
  <si>
    <t>188,80 *1,1 * 1 "Stoka D"</t>
  </si>
  <si>
    <t>70,1 *1,1 * 1 "Stoka E"</t>
  </si>
  <si>
    <t>76,1 * 1,2 * 1 "přípojky UV"</t>
  </si>
  <si>
    <t>-1749240913</t>
  </si>
  <si>
    <t>224,00 * 0,7 * 1 "Stoka A"</t>
  </si>
  <si>
    <t>115,00 * 0,7 * 1 "Stoka B"</t>
  </si>
  <si>
    <t>79,20 * 0,7 * 1 "Stoka C"</t>
  </si>
  <si>
    <t>188,80 * 0,7 * 1 "Stoka D"</t>
  </si>
  <si>
    <t>70,10 * 0,7 * 1 "Stoka E"</t>
  </si>
  <si>
    <t>76,1 * 0,6 * 1 "přípojky UV"</t>
  </si>
  <si>
    <t>-1744246378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</si>
  <si>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</si>
  <si>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(2+10,8+4,1+5+4,7) * 0,15 "vyústění stok, kámen tl. 0,15m"</t>
  </si>
  <si>
    <t>-1164124710</t>
  </si>
  <si>
    <t>4 + 4 + 3,8 + 4 + 1 + 4 + 1 "přípojky UV - stoka A"</t>
  </si>
  <si>
    <t>1 + 1 + 4 "přípojky UV - stoka B"</t>
  </si>
  <si>
    <t>4,2 + 3 + 2,6 "přípojky UV - stoka C"</t>
  </si>
  <si>
    <t>5,5 + 4 + 1 + 3,7 + 1,3 + 3,8 + 4 + 4,4 + 2,1 "přípojky UV - stoka D"</t>
  </si>
  <si>
    <t>4,3 + 2 + 2,4 "přípojky UV - stoka E"</t>
  </si>
  <si>
    <t>87444</t>
  </si>
  <si>
    <t>POTRUBÍ Z TRUB PLASTOVÝCH ODPADNÍCH DN DO 250MM</t>
  </si>
  <si>
    <t>-1931583922</t>
  </si>
  <si>
    <t>79,20 "Stoka C"</t>
  </si>
  <si>
    <t>70,10 "Stoka E"</t>
  </si>
  <si>
    <t>87445</t>
  </si>
  <si>
    <t>POTRUBÍ Z TRUB PLASTOVÝCH ODPADNÍCH DN DO 300MM</t>
  </si>
  <si>
    <t>131421280</t>
  </si>
  <si>
    <t>224,00 "Stoka A"</t>
  </si>
  <si>
    <t>115,00 "Stoka B"</t>
  </si>
  <si>
    <t>188,80 "Stoka D"</t>
  </si>
  <si>
    <t>894145</t>
  </si>
  <si>
    <t>ŠACHTY KANALIZAČNÍ Z BETON DÍLCŮ NA POTRUBÍ DN DO 300MM</t>
  </si>
  <si>
    <t>-1468658737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</si>
  <si>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</si>
  <si>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6 "Stoka A"</t>
  </si>
  <si>
    <t>5 "Stoka B"</t>
  </si>
  <si>
    <t>4 "Stoka C"</t>
  </si>
  <si>
    <t>5 "Stoka D"</t>
  </si>
  <si>
    <t>4 "Stoka E"</t>
  </si>
  <si>
    <t>876802053</t>
  </si>
  <si>
    <t>7 "stoka A"</t>
  </si>
  <si>
    <t>3 "stoka B"</t>
  </si>
  <si>
    <t>3 "Stoka C"</t>
  </si>
  <si>
    <t>9 "Stoka D"</t>
  </si>
  <si>
    <t>3 "Stoka E"</t>
  </si>
  <si>
    <t>1750437952</t>
  </si>
  <si>
    <t>555,63 * 2,0 "dle položky 17120; 2,0 t/m3"</t>
  </si>
  <si>
    <t>Část 1b - Způsobilé výdaje - Vedlejší aktivity</t>
  </si>
  <si>
    <t>000 - Ostatní a vedlejší náklady</t>
  </si>
  <si>
    <t>02811</t>
  </si>
  <si>
    <t>PRŮZKUMNÉ PRÁCE GEOTECHNICKÉ NA POVRCHU</t>
  </si>
  <si>
    <t>KPL</t>
  </si>
  <si>
    <t>910677298</t>
  </si>
  <si>
    <t>Poznámka k souboru cen:_x000d_
zahrnuje veškeré náklady spojené s objednatelem požadovanými pracemi</t>
  </si>
  <si>
    <t>Poznámka k položce:_x000d_
Geologický a geotechnický průzkum v přůběhu stavby.</t>
  </si>
  <si>
    <t>02910</t>
  </si>
  <si>
    <t>OSTATNÍ POŽADAVKY - ZEMĚMĚŘIČSKÁ MĚŘENÍ</t>
  </si>
  <si>
    <t>1788761040</t>
  </si>
  <si>
    <t>Poznámka k souboru cen:_x000d_
zahrnuje veškeré náklady spojené s objednatelem požadovanými pracemi, - pro stanovení orientační investorské ceny určete jednotkovou cenu jako 1% odhadované ceny stavby</t>
  </si>
  <si>
    <t>Poznámka k položce:_x000d_
Veškerá geodetické zaměření (vytyčení stavby, během provádění stavby, skutečného provedení na podkladu katastrální mapy)</t>
  </si>
  <si>
    <t>02920</t>
  </si>
  <si>
    <t>OSTATNÍ POŽADAVKY - OCHRANA ŽIVOTNÍHO PROSTŘEDÍ</t>
  </si>
  <si>
    <t>-1333126361</t>
  </si>
  <si>
    <t>Poznámka k položce:_x000d_
Dopracování havarijního a povodňového plánu pro potřeby realizace stavby.</t>
  </si>
  <si>
    <t>02943</t>
  </si>
  <si>
    <t>OSTATNÍ POŽADAVKY - VYPRACOVÁNÍ RDS</t>
  </si>
  <si>
    <t>1313782184</t>
  </si>
  <si>
    <t>Poznámka k položce:_x000d_
Vypracování RDS pro propustky a další náležitosti dle požadavku a potřeby zhotovitele dle SOD</t>
  </si>
  <si>
    <t>02944</t>
  </si>
  <si>
    <t>OSTAT POŽADAVKY - DOKUMENTACE SKUTEČ PROVEDENÍ V DIGIT FORMĚ</t>
  </si>
  <si>
    <t>-634989469</t>
  </si>
  <si>
    <t>Poznámka k položce:_x000d_
Vypracování DSPS v tištěné a digitální podobě, včetně kompletní závěrečné zprávy zhotovitele dle požadavku SoD.</t>
  </si>
  <si>
    <t>02945</t>
  </si>
  <si>
    <t>OSTAT POŽADAVKY - GEOMETRICKÝ PLÁN</t>
  </si>
  <si>
    <t>HM</t>
  </si>
  <si>
    <t>-2061184977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</si>
  <si>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</si>
  <si>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Poznámka k položce:_x000d_
Vypracování geometrických plánů na celou stavbu._x000d_
Navržený geometrický plán zaslat před podáním na Katastrální úřad ke kontrole investorovi. V navrženém geometrickém plánu musí být respektovány požadavky vlastníků pozemků předaných zhotoviteli jako příloha Protokolu o předání/převzetí staveniště.</t>
  </si>
  <si>
    <t>02946</t>
  </si>
  <si>
    <t>OSTAT POŽADAVKY - FOTODOKUMENTACE</t>
  </si>
  <si>
    <t>-942365843</t>
  </si>
  <si>
    <t>Poznámka k souboru cen:_x000d_
položka zahrnuje: - fotodokumentaci zadavatelem požadovaného děje a konstrukcí v požadovaných časových intervalech - zadavatelem specifikované výstupy (fotografie v papírovém a digitálním formátu) v požadovaném počtu</t>
  </si>
  <si>
    <t>Poznámka k položce:_x000d_
Fotodokumnetace realizace stavby v rozsahu cca 50 fotografií vč. měsíční zprávy o průběhu prací, na konci stavby 1x CD</t>
  </si>
  <si>
    <t>02950</t>
  </si>
  <si>
    <t>OSTATNÍ POŽADAVKY - POSUDKY, KONTROLY, REVIZNÍ ZPRÁVY</t>
  </si>
  <si>
    <t>807872915</t>
  </si>
  <si>
    <t>Poznámka k položce:_x000d_
Pasportizace objektů podél trasy a komunikací objízdných tras před zahájením stavební činnosti a pro jeho dokončení, včetně fotodokumentace</t>
  </si>
  <si>
    <t>02991</t>
  </si>
  <si>
    <t>OSTATNÍ POŽADAVKY - INFORMAČNÍ TABULE</t>
  </si>
  <si>
    <t>-1162460241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</si>
  <si>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</si>
  <si>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Poznámka k položce:_x000d_
Billboard IROP - místo realizace bude po dobu realizace stavby osazeno velkoplošným billboardem o rozměru 5,1 x 2,4 m dle pravidel publicity IROP po schválení objednatelem, formou pronájmu od dodavatele, vč. projednání umístění, montáže a demontáže</t>
  </si>
  <si>
    <t>02991.c</t>
  </si>
  <si>
    <t>OSTATNÍ POŽADAVKY - PAMĚTNÍ DESKA</t>
  </si>
  <si>
    <t>-451611215</t>
  </si>
  <si>
    <t>Technická specifikace: položka zahrnuje:
- dodání a osazení informační tabule v předepsaném provedení a množství s obsahem předepsaným zadavatelem
- veškeré nosné a upevňovací konstrukce
- případně nutné opravy poškozených čátí během platnosti</t>
  </si>
  <si>
    <t>Poznámka k položce:_x000d_
Pamětní deska (publicita), místo realizace pojektu bude nejpozději k datu převzetí dokončené stavby objednatelem osazeno 1ks pamětní desky o rozměru 0,3 x 0,4m dle pravidel IROP, provedení z materiálu zajišťující životnost desky a písma min. 5 let. Zahrnuje dodávku, osazení, montáž</t>
  </si>
  <si>
    <t>03730</t>
  </si>
  <si>
    <t>POMOC PRÁCE ZAJIŠŤ NEBO ZŘÍZ OCHRANU INŽENÝRSKÝCH SÍTÍ</t>
  </si>
  <si>
    <t>-1534982361</t>
  </si>
  <si>
    <t>Poznámka k souboru cen:_x000d_
zahrnuje objednatelem povolené náklady na požadovaná zařízení zhotovitele</t>
  </si>
  <si>
    <t>Poznámka k položce:_x000d_
Ochrana stáv. sítí technické infrastruktury na staveništi včetně vytýčení inženýrských sítí.</t>
  </si>
  <si>
    <t>SO001 - Příprava staveniště</t>
  </si>
  <si>
    <t>914121</t>
  </si>
  <si>
    <t>DOPRAVNÍ ZNAČKY ZÁKLADNÍ VELIKOSTI OCELOVÉ FÓLIE TŘ 1 - DODÁVKA A MONTÁŽ</t>
  </si>
  <si>
    <t>817164402</t>
  </si>
  <si>
    <t xml:space="preserve">Poznámka k souboru cen:_x000d_
položka zahrnuje: - dodávku a montáž značek v požadovaném provedení </t>
  </si>
  <si>
    <t>2 "ZÚ - IS11b"</t>
  </si>
  <si>
    <t>10 "Objízdné trasy 2x K-01; K-07; K-08; K-10; 4x K-12; K-13 - IS11b"</t>
  </si>
  <si>
    <t>914122</t>
  </si>
  <si>
    <t>DOPRAVNÍ ZNAČKY ZÁKLADNÍ VELIKOSTI OCELOVÉ FÓLIE TŘ 1 - MONTÁŽ S PŘEMÍSTĚNÍM</t>
  </si>
  <si>
    <t>-1188518715</t>
  </si>
  <si>
    <t>Poznámka k souboru cen:_x000d_
položka zahrnuje: - dopravu demontované značky z dočasné skládky - osazení a montáž značky na místě určeném projektem - nutnou opravu poškozených částí nezahrnuje dodávku značky</t>
  </si>
  <si>
    <t>5 "ZÚ - B1, E13, IS11c, B20a-30, A15"</t>
  </si>
  <si>
    <t>8 "KÚ - B1, E13, B20a-30, B20a-50, B20a-70, A15, 2x IS11c"</t>
  </si>
  <si>
    <t>4 "K-01 - IS11c, 3x E5"</t>
  </si>
  <si>
    <t>20 "K-02; K-03; K-04; K-05; K-06 - 2x IS11c, 2x E5"</t>
  </si>
  <si>
    <t>7 "K-07 - 3x IS11c, 4x E5"</t>
  </si>
  <si>
    <t>1 "K-08 - E5"</t>
  </si>
  <si>
    <t>4 "K-09 - 2x IS11c, 2x E5"</t>
  </si>
  <si>
    <t>3 "K-10 - IS11c, 2x E5"</t>
  </si>
  <si>
    <t>2 "K-11 - IS11c, E5"</t>
  </si>
  <si>
    <t>4 "K-12 - 4x E5"</t>
  </si>
  <si>
    <t>1 "K-13 - E5"</t>
  </si>
  <si>
    <t>6 "K-14; K-15; K-16 - 2x IS11c"</t>
  </si>
  <si>
    <t>914123</t>
  </si>
  <si>
    <t>DOPRAVNÍ ZNAČKY ZÁKLADNÍ VELIKOSTI OCELOVÉ FÓLIE TŘ 1 - DEMONTÁŽ</t>
  </si>
  <si>
    <t>1236010817</t>
  </si>
  <si>
    <t>12 + 65</t>
  </si>
  <si>
    <t>914129</t>
  </si>
  <si>
    <t>DOPRAV ZNAČKY ZÁKLAD VEL OCEL FÓLIE TŘ 1 - NÁJEMNÉ</t>
  </si>
  <si>
    <t>KSDEN</t>
  </si>
  <si>
    <t>258903478</t>
  </si>
  <si>
    <t>Poznámka k souboru cen:_x000d_
položka zahrnuje sazbu za pronájem dopravních značek a zařízení, počet jednotek je určen jako součin počtu značek a počtu dní použití</t>
  </si>
  <si>
    <t>65 * 240 "Předpokládaná doba uzavírky 240 dní"</t>
  </si>
  <si>
    <t>914421</t>
  </si>
  <si>
    <t>DOPRAVNÍ ZNAČKY 100X150CM OCELOVÉ FÓLIE TŘ 1 - DODÁVKA A MONTÁŽ</t>
  </si>
  <si>
    <t>-1869019681</t>
  </si>
  <si>
    <t>2 "ZÚ - 2x IS11a"</t>
  </si>
  <si>
    <t>5 "K-01; K-07; K-08; K-10; K-13 - IS11a"</t>
  </si>
  <si>
    <t>2 "K-12 - 2x IS11a"</t>
  </si>
  <si>
    <t>914423</t>
  </si>
  <si>
    <t>DOPRAVNÍ ZNAČKY 100X150CM OCELOVÉ FÓLIE TŘ 1 - DEMONTÁŽ</t>
  </si>
  <si>
    <t>-2069776293</t>
  </si>
  <si>
    <t>914922</t>
  </si>
  <si>
    <t>SLOUPKY A STOJKY DZ Z OCEL TRUBEK DO PATKY MONTÁŽ S PŘESUNEM</t>
  </si>
  <si>
    <t>-1758742633</t>
  </si>
  <si>
    <t>Poznámka k souboru cen:_x000d_
položka zahrnuje: - dopravu demontovaného zařízení z dočasné skládky - osazení a montáž zařízení na místě určeném projektem - nutnou opravu poškozených částí nezahrnuje dodávku sloupku, stojky a upevňovacího zařízení</t>
  </si>
  <si>
    <t>6 + 4 "ZÚ"</t>
  </si>
  <si>
    <t>7 + 4 "KÚ"</t>
  </si>
  <si>
    <t>12 "K-01; K-02; K-03; K-04; K-05; K-06 - po 2ks"</t>
  </si>
  <si>
    <t>4 "K-07"</t>
  </si>
  <si>
    <t>1 "K-08"</t>
  </si>
  <si>
    <t>4 "K-09; K-10 - po 2ks"</t>
  </si>
  <si>
    <t>1 "K-11"</t>
  </si>
  <si>
    <t>2 "K-12"</t>
  </si>
  <si>
    <t>1 "K-13"</t>
  </si>
  <si>
    <t>6 "K-14; K-15; K-16 - po 2ks"</t>
  </si>
  <si>
    <t>914923</t>
  </si>
  <si>
    <t>SLOUPKY A STOJKY DZ Z OCEL TRUBEK DO PATKY DEMONTÁŽ</t>
  </si>
  <si>
    <t>1244736678</t>
  </si>
  <si>
    <t>914929</t>
  </si>
  <si>
    <t>SLOUPKY A STOJKY DZ Z OCEL TRUBEK DO PATKY NÁJEMNÉ</t>
  </si>
  <si>
    <t>-1309195822</t>
  </si>
  <si>
    <t>Poznámka k souboru cen:_x000d_
položka zahrnuje sazbu za pronájem dopravních značek a zařízení. Počet měrných jednotek se určí jako součin počtu sloupků a počtu dní použití</t>
  </si>
  <si>
    <t>52 * 240 "Předpokládaná doba uzavírky 240 dní"</t>
  </si>
  <si>
    <t>916112</t>
  </si>
  <si>
    <t>DOPRAV SVĚTLO VÝSTRAŽ SAMOSTATNÉ - MONTÁŽ S PŘESUNEM</t>
  </si>
  <si>
    <t>-662365812</t>
  </si>
  <si>
    <t>Poznámka k souboru cen:_x000d_
položka zahrnuje: - přemístění zařízení z dočasné skládky a jeho osazení a montáž na místě určeném projektem - údržbu po celou dobu trvání funkce, náhradu zničených nebo ztracených kusů, nutnou opravu poškozených částí - napájení z baterie včetně záložní baterie</t>
  </si>
  <si>
    <t>2 "ZÚ a KÚ"</t>
  </si>
  <si>
    <t>916113</t>
  </si>
  <si>
    <t>DOPRAV SVĚTLO VÝSTRAŽ SAMOSTATNÉ - DEMONTÁŽ</t>
  </si>
  <si>
    <t>1612043885</t>
  </si>
  <si>
    <t>Poznámka k souboru cen:_x000d_
Položka zahrnuje odstranění, demontáž a odklizení zařízení s odvozem na předepsané místo</t>
  </si>
  <si>
    <t>916119</t>
  </si>
  <si>
    <t>DOPRAV SVĚTLO VÝSTRAŽ SAMOSTATNÉ - NÁJEMNÉ</t>
  </si>
  <si>
    <t>-1557685881</t>
  </si>
  <si>
    <t>Poznámka k souboru cen:_x000d_
položka zahrnuje sazbu za pronájem zařízení. Počet měrných jednotek se určí jako součin počtu zařízení a počtu dní použití.</t>
  </si>
  <si>
    <t>2 * 240 "Předpokládaná doba uzavírky 240 dní"</t>
  </si>
  <si>
    <t>916132</t>
  </si>
  <si>
    <t>DOPRAV SVĚTLO VÝSTRAŽ SOUPRAVA 5KS - MONTÁŽ S PŘESUNEM</t>
  </si>
  <si>
    <t>-1643099261</t>
  </si>
  <si>
    <t>2 "ZÚ"</t>
  </si>
  <si>
    <t>2 "KÚ"</t>
  </si>
  <si>
    <t>916133</t>
  </si>
  <si>
    <t>DOPRAV SVĚTLO VÝSTRAŽ SOUPRAVA 5KS - DEMONTÁŽ</t>
  </si>
  <si>
    <t>-1470347747</t>
  </si>
  <si>
    <t>916139</t>
  </si>
  <si>
    <t>DOPRAVNÍ SVĚTLO VÝSTRAŽNÉ SOUPRAVA 5 KUSŮ - NÁJEMNÉ</t>
  </si>
  <si>
    <t>-1696274275</t>
  </si>
  <si>
    <t>4 * 240 "Předpokládaná doba uzavírky 240 dní"</t>
  </si>
  <si>
    <t>916312</t>
  </si>
  <si>
    <t>DOPRAVNÍ ZÁBRANY Z2 S FÓLIÍ TŘ 1 - MONTÁŽ S PŘESUNEM</t>
  </si>
  <si>
    <t>1355522978</t>
  </si>
  <si>
    <t>Poznámka k souboru cen:_x000d_
položka zahrnuje: - přemístění zařízení z dočasné skládky a jeho osazení a montáž na místě určeném projektem - údržbu po celou dobu trvání funkce, náhradu zničených nebo ztracených kusů, nutnou opravu poškozených částí</t>
  </si>
  <si>
    <t>916313</t>
  </si>
  <si>
    <t>DOPRAVNÍ ZÁBRANY Z2 S FÓLIÍ TŘ 1 - DEMONTÁŽ</t>
  </si>
  <si>
    <t>653722073</t>
  </si>
  <si>
    <t>916319</t>
  </si>
  <si>
    <t>DOPRAVNÍ ZÁBRANY Z2 - NÁJEMNÉ</t>
  </si>
  <si>
    <t>1578444084</t>
  </si>
  <si>
    <t>916712</t>
  </si>
  <si>
    <t>UPEVŇOVACÍ KONSTR - PODKLADNÍ DESKA POD 28KG - MONTÁŽ S PŘESUNEM</t>
  </si>
  <si>
    <t>1169114797</t>
  </si>
  <si>
    <t>916713</t>
  </si>
  <si>
    <t>UPEVŇOVACÍ KONSTR - PODKLADNÍ DESKA POD 28KG - DEMONTÁŽ</t>
  </si>
  <si>
    <t>1745128667</t>
  </si>
  <si>
    <t>916719</t>
  </si>
  <si>
    <t>UPEVŇOVACÍ KONSTR - PODKLAD DESKA POD 28KG - NÁJEMNÉ</t>
  </si>
  <si>
    <t>-1167416729</t>
  </si>
  <si>
    <t>03710</t>
  </si>
  <si>
    <t>POMOC PRÁCE ZAJIŠŤ NEBO ZŘÍZ OBJÍŽĎKY A PŘÍSTUP CESTY</t>
  </si>
  <si>
    <t>622444860</t>
  </si>
  <si>
    <t>SO001.1 - Pomocné dopravní stavby</t>
  </si>
  <si>
    <t>56361</t>
  </si>
  <si>
    <t>VOZOVKOVÉ VRSTVY Z RECYKLOVANÉHO MATERIÁLU TL DO 50MM</t>
  </si>
  <si>
    <t>-1979229636</t>
  </si>
  <si>
    <t>10487,03 "zesílení konstrukčních vrstev objízdné trasy - plocha programem"</t>
  </si>
  <si>
    <t>572131</t>
  </si>
  <si>
    <t>INFILTRAČNÍ POSTŘIK ASFALTOVÝ DO 1,5KG/M2</t>
  </si>
  <si>
    <t>2048544906</t>
  </si>
  <si>
    <t>-1261129119</t>
  </si>
  <si>
    <t>10487,0 "zesílení konstrukčních vrstev objízdné trasy - plocha programem"</t>
  </si>
  <si>
    <t>574A55</t>
  </si>
  <si>
    <t>ASFALTOVÝ BETON PRO OBRUSNÉ VRSTVY ACO 16 TL. 60MM</t>
  </si>
  <si>
    <t>1324655735</t>
  </si>
  <si>
    <t>SO101.1 - Sjezdy a křížení</t>
  </si>
  <si>
    <t>-1454825039</t>
  </si>
  <si>
    <t>100,72 "sejmutí tl. 0,15m v místě vchodů a sjezdů (stavbou vyvolaný výdaj) - plocha programem"</t>
  </si>
  <si>
    <t>-618886285</t>
  </si>
  <si>
    <t>311,12 * 0,15 "odkop stávajících nezp. sjezdů (stavbou vyvolaný výdaj)- plocha programem"</t>
  </si>
  <si>
    <t>991091586</t>
  </si>
  <si>
    <t xml:space="preserve">11,75 * 0,1 "odstranění vchodů a sjezdů z kostek tl. 0,1m  (stavbou vyvolaný výdaj) - plocha programem"</t>
  </si>
  <si>
    <t>1746121279</t>
  </si>
  <si>
    <t>428,15 * 0,1 "Frézování křížení a sjezdy tl. 100mm (stavbou vyvolaný výdaj) - plocha programem"</t>
  </si>
  <si>
    <t>1320364850</t>
  </si>
  <si>
    <t xml:space="preserve">46,668 "dle pol. č.  11332"</t>
  </si>
  <si>
    <t>56363</t>
  </si>
  <si>
    <t>VOZOVKOVÉ VRSTVY Z RECYKLOVANÉHO MATERIÁLU TL DO 150MM</t>
  </si>
  <si>
    <t>358538044</t>
  </si>
  <si>
    <t>421,56 "úprava sjezdů z asfalt. recyklátu tl. 150mm (stavbou vyvolaný výdaj) - plocha programem"</t>
  </si>
  <si>
    <t>-384345558</t>
  </si>
  <si>
    <t>636,74 "dle položky 574C56"</t>
  </si>
  <si>
    <t>913733995</t>
  </si>
  <si>
    <t>636,74 "dle položky 574A34"</t>
  </si>
  <si>
    <t>-202979909</t>
  </si>
  <si>
    <t>636,74 "úprava křížení a sjezdů (stavbou vyvolaný výdaj) - plocha programem"</t>
  </si>
  <si>
    <t>757042216</t>
  </si>
  <si>
    <t>966160604</t>
  </si>
  <si>
    <t>577,16 "spáry u sjezdů a křížení (stavbou vyvolaný výdaj) - délka programem"</t>
  </si>
  <si>
    <t>-1156298800</t>
  </si>
  <si>
    <t>7,07 + 41,49 + 34,49 "spáry v křížení (stavbou vyvolaný výdaj)"</t>
  </si>
  <si>
    <t>-1035704837</t>
  </si>
  <si>
    <t>494,11 "spáry v místě sjezdů a křižení (stavbou vyvolaný výdaj) - délky programem"</t>
  </si>
  <si>
    <t>-517311414</t>
  </si>
  <si>
    <t>46,668 "skládkovné - dle pol. č. 11332"</t>
  </si>
  <si>
    <t>Část 2 - Nezpůsobilé výdaje</t>
  </si>
  <si>
    <t>000N - Ostatní a vedlejší náklady</t>
  </si>
  <si>
    <t>01400</t>
  </si>
  <si>
    <t>POPLATKY</t>
  </si>
  <si>
    <t>-334385754</t>
  </si>
  <si>
    <t>Poznámka k souboru cen:_x000d_
zahrnuje jinde neuvedené poplatky související s výstavbou</t>
  </si>
  <si>
    <t>Poznámka k položce:_x000d_
Náklady na zřízení bankovní záruky._x000d_
53 705 159,46 * 0,05 "Výše bankovní záruky 5% z ceny díla"_x000d_
2 685 257,97 * 0,005 "Náklady na zřízení bankovní záruky"</t>
  </si>
  <si>
    <t>03100</t>
  </si>
  <si>
    <t>ZAŘÍZENÍ STAVENIŠTĚ - ZŘÍZENÍ, PROVOZ, DEMONTÁŽ</t>
  </si>
  <si>
    <t>877644759</t>
  </si>
  <si>
    <t>Poznámka k souboru cen:_x000d_
zahrnuje objednatelem povolené náklady na pořízení (event. pronájem), provozování, udržování a likvidaci zhotovitelova zařízení</t>
  </si>
  <si>
    <t>Poznámka k položce:_x000d_
Zahrnuje zejména náklady na veškerý materiál a práce nutné ke zřízení, provozu, odstranění a vyklizení staveniště včetně zajištění ploch pro případné deponování stavebního materiálu, zajištění prostor pro konání kontrolních dnů</t>
  </si>
  <si>
    <t>SO101.2 - Autobusová nástupiště</t>
  </si>
  <si>
    <t>-862108005</t>
  </si>
  <si>
    <t>62,69 + 47,32 "sejmutí tl. 0,15m v místě aut. nástupišť - plocha programem"</t>
  </si>
  <si>
    <t>-809818419</t>
  </si>
  <si>
    <t>(9,66 + 39,83) * 0,15 "odkop stávajících nezp. ploch v místě aut. nástupišť - plocha programem"</t>
  </si>
  <si>
    <t>-1299479397</t>
  </si>
  <si>
    <t>120,50 * 0,15 "odkop stáv. zeminy"</t>
  </si>
  <si>
    <t>588288881</t>
  </si>
  <si>
    <t>18,075 * 23 "odvoz na skládku vzdál. 23 km"</t>
  </si>
  <si>
    <t>-1679068739</t>
  </si>
  <si>
    <t xml:space="preserve">7,424 "dle pol. č.  11332"</t>
  </si>
  <si>
    <t>18,075 "dle pol. č. 12273A"</t>
  </si>
  <si>
    <t>465921</t>
  </si>
  <si>
    <t>DLAŽBY Z BETONOVÝCH DLAŽDIC NA SUCHO</t>
  </si>
  <si>
    <t>133834885</t>
  </si>
  <si>
    <t>Poznámka k souboru cen:_x000d_
položka zahrnuje: - nutné zemní práce (svahování, úpravu pláně a pod.) - úpravu podkladu - dodávku a uložení dlažby z předepsaných dlaždic do předepsaného tvaru - spárování, těsnění, tmelení a vyplnění spar případně s vyklínováním - úprava povrchu pro odvedení srážkové vody - nezahrnuje podklad pod dlažbu, vykazuje se samostatně položkami SD 45</t>
  </si>
  <si>
    <t>50,83 + 69,67 "dlažba zastávka km 3,5"</t>
  </si>
  <si>
    <t>56334</t>
  </si>
  <si>
    <t>VOZOVKOVÉ VRSTVY ZE ŠTĚRKODRTI TL. DO 200MM</t>
  </si>
  <si>
    <t>-171014696</t>
  </si>
  <si>
    <t>50,83 + 69,67 "zastávka km 3,5"</t>
  </si>
  <si>
    <t>917212</t>
  </si>
  <si>
    <t>ZÁHONOVÉ OBRUBY Z BETONOVÝCH OBRUBNÍKŮ ŠÍŘ 80MM</t>
  </si>
  <si>
    <t>1000100508</t>
  </si>
  <si>
    <t>51,45+37,20 "zastávka km 3,600"</t>
  </si>
  <si>
    <t>920439575</t>
  </si>
  <si>
    <t>7,424 "skládkovné - dle pol. č. 11332"</t>
  </si>
  <si>
    <t>18,075 "skládkovné - dle pol. č. 12272A"</t>
  </si>
  <si>
    <t>SO101.3 - Oprava objízdné trasy</t>
  </si>
  <si>
    <t>113725</t>
  </si>
  <si>
    <t>FRÉZOVÁNÍ ZPEVNĚNÝCH PLOCH ASFALTOVÝCH, ODVOZ DO 8KM</t>
  </si>
  <si>
    <t>1285566840</t>
  </si>
  <si>
    <t>3600 * 5,5 * 0,04 * 0,03 "Výsprava objízdné trasy (3%) - délky 3,6 km, šířky 5,5 m"</t>
  </si>
  <si>
    <t>572224</t>
  </si>
  <si>
    <t>SPOJOVACÍ POSTŘIK Z MODIFIK EMULZE DO 1,0KG/M2</t>
  </si>
  <si>
    <t>-627645519</t>
  </si>
  <si>
    <t xml:space="preserve">3600 * 5,5 * 0,03 "Výsprava objízdné trasy (3%) -  délky 3,6 km, šířky 5,5 m"</t>
  </si>
  <si>
    <t>-1718220447</t>
  </si>
  <si>
    <t>3600 * 5,5 * 0,03 "Výsprava objízdné trasy (3%) - délky 3,6 km, šířky 5,5 m"</t>
  </si>
  <si>
    <t>SO101.4 - Vozovka na mostě 368-011</t>
  </si>
  <si>
    <t>-1733775829</t>
  </si>
  <si>
    <t>66,26 * 0,1 "Frézování vozovky most 368-011"</t>
  </si>
  <si>
    <t>-1732922312</t>
  </si>
  <si>
    <t>66,26 "dle položky 574C56"</t>
  </si>
  <si>
    <t>2143297302</t>
  </si>
  <si>
    <t>66,26 "dle položky 574A34"</t>
  </si>
  <si>
    <t>-1176050393</t>
  </si>
  <si>
    <t>66,26 "vozovka most 368-011"</t>
  </si>
  <si>
    <t>1266283270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</si>
</sst>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16062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Modernizace silnice II/368 Třebařov - průtah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Třebařov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22. 10. 2018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Pardubický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Laboro atelier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Laboro atelier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ROUND(AS95+AS98+AS103,2)</f>
        <v>0</v>
      </c>
      <c r="AT94" s="114">
        <f>ROUND(SUM(AV94:AW94),2)</f>
        <v>0</v>
      </c>
      <c r="AU94" s="115">
        <f>ROUND(AU95+AU98+AU103,5)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ROUND(AZ95+AZ98+AZ103,2)</f>
        <v>0</v>
      </c>
      <c r="BA94" s="114">
        <f>ROUND(BA95+BA98+BA103,2)</f>
        <v>0</v>
      </c>
      <c r="BB94" s="114">
        <f>ROUND(BB95+BB98+BB103,2)</f>
        <v>0</v>
      </c>
      <c r="BC94" s="114">
        <f>ROUND(BC95+BC98+BC103,2)</f>
        <v>0</v>
      </c>
      <c r="BD94" s="116">
        <f>ROUND(BD95+BD98+BD103,2)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'SO101 - Silnice II-368'!J32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'SO101 - Silnice II-368'!P131</f>
        <v>0</v>
      </c>
      <c r="AV96" s="138">
        <f>'SO101 - Silnice II-368'!J35</f>
        <v>0</v>
      </c>
      <c r="AW96" s="138">
        <f>'SO101 - Silnice II-368'!J36</f>
        <v>0</v>
      </c>
      <c r="AX96" s="138">
        <f>'SO101 - Silnice II-368'!J37</f>
        <v>0</v>
      </c>
      <c r="AY96" s="138">
        <f>'SO101 - Silnice II-368'!J38</f>
        <v>0</v>
      </c>
      <c r="AZ96" s="138">
        <f>'SO101 - Silnice II-368'!F35</f>
        <v>0</v>
      </c>
      <c r="BA96" s="138">
        <f>'SO101 - Silnice II-368'!F36</f>
        <v>0</v>
      </c>
      <c r="BB96" s="138">
        <f>'SO101 - Silnice II-368'!F37</f>
        <v>0</v>
      </c>
      <c r="BC96" s="138">
        <f>'SO101 - Silnice II-368'!F38</f>
        <v>0</v>
      </c>
      <c r="BD96" s="140">
        <f>'SO101 - Silnice II-368'!F39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'SO301 - Dešťová kanalizace'!J32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'SO301 - Dešťová kanalizace'!P125</f>
        <v>0</v>
      </c>
      <c r="AV97" s="138">
        <f>'SO301 - Dešťová kanalizace'!J35</f>
        <v>0</v>
      </c>
      <c r="AW97" s="138">
        <f>'SO301 - Dešťová kanalizace'!J36</f>
        <v>0</v>
      </c>
      <c r="AX97" s="138">
        <f>'SO301 - Dešťová kanalizace'!J37</f>
        <v>0</v>
      </c>
      <c r="AY97" s="138">
        <f>'SO301 - Dešťová kanalizace'!J38</f>
        <v>0</v>
      </c>
      <c r="AZ97" s="138">
        <f>'SO301 - Dešťová kanalizace'!F35</f>
        <v>0</v>
      </c>
      <c r="BA97" s="138">
        <f>'SO301 - Dešťová kanalizace'!F36</f>
        <v>0</v>
      </c>
      <c r="BB97" s="138">
        <f>'SO301 - Dešťová kanalizace'!F37</f>
        <v>0</v>
      </c>
      <c r="BC97" s="138">
        <f>'SO301 - Dešťová kanalizace'!F38</f>
        <v>0</v>
      </c>
      <c r="BD97" s="140">
        <f>'SO301 - Dešťová kanalizace'!F39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7" customFormat="1" ht="24.75" customHeight="1">
      <c r="A98" s="7"/>
      <c r="B98" s="119"/>
      <c r="C98" s="120"/>
      <c r="D98" s="121" t="s">
        <v>94</v>
      </c>
      <c r="E98" s="121"/>
      <c r="F98" s="121"/>
      <c r="G98" s="121"/>
      <c r="H98" s="121"/>
      <c r="I98" s="122"/>
      <c r="J98" s="121" t="s">
        <v>95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ROUND(SUM(AG99:AG102),2)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82</v>
      </c>
      <c r="AR98" s="126"/>
      <c r="AS98" s="127">
        <f>ROUND(SUM(AS99:AS102),2)</f>
        <v>0</v>
      </c>
      <c r="AT98" s="128">
        <f>ROUND(SUM(AV98:AW98),2)</f>
        <v>0</v>
      </c>
      <c r="AU98" s="129">
        <f>ROUND(SUM(AU99:AU102),5)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ROUND(SUM(AZ99:AZ102),2)</f>
        <v>0</v>
      </c>
      <c r="BA98" s="128">
        <f>ROUND(SUM(BA99:BA102),2)</f>
        <v>0</v>
      </c>
      <c r="BB98" s="128">
        <f>ROUND(SUM(BB99:BB102),2)</f>
        <v>0</v>
      </c>
      <c r="BC98" s="128">
        <f>ROUND(SUM(BC99:BC102),2)</f>
        <v>0</v>
      </c>
      <c r="BD98" s="130">
        <f>ROUND(SUM(BD99:BD102),2)</f>
        <v>0</v>
      </c>
      <c r="BE98" s="7"/>
      <c r="BS98" s="131" t="s">
        <v>75</v>
      </c>
      <c r="BT98" s="131" t="s">
        <v>83</v>
      </c>
      <c r="BU98" s="131" t="s">
        <v>77</v>
      </c>
      <c r="BV98" s="131" t="s">
        <v>78</v>
      </c>
      <c r="BW98" s="131" t="s">
        <v>96</v>
      </c>
      <c r="BX98" s="131" t="s">
        <v>5</v>
      </c>
      <c r="CL98" s="131" t="s">
        <v>1</v>
      </c>
      <c r="CM98" s="131" t="s">
        <v>85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'000 - Ostatní a vedlejší 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'000 - Ostatní a vedlejší ...'!P121</f>
        <v>0</v>
      </c>
      <c r="AV99" s="138">
        <f>'000 - Ostatní a vedlejší ...'!J35</f>
        <v>0</v>
      </c>
      <c r="AW99" s="138">
        <f>'000 - Ostatní a vedlejší ...'!J36</f>
        <v>0</v>
      </c>
      <c r="AX99" s="138">
        <f>'000 - Ostatní a vedlejší ...'!J37</f>
        <v>0</v>
      </c>
      <c r="AY99" s="138">
        <f>'000 - Ostatní a vedlejší ...'!J38</f>
        <v>0</v>
      </c>
      <c r="AZ99" s="138">
        <f>'000 - Ostatní a vedlejší ...'!F35</f>
        <v>0</v>
      </c>
      <c r="BA99" s="138">
        <f>'000 - Ostatní a vedlejší ...'!F36</f>
        <v>0</v>
      </c>
      <c r="BB99" s="138">
        <f>'000 - Ostatní a vedlejší ...'!F37</f>
        <v>0</v>
      </c>
      <c r="BC99" s="138">
        <f>'000 - Ostatní a vedlejší ...'!F38</f>
        <v>0</v>
      </c>
      <c r="BD99" s="140">
        <f>'000 - Ostatní a vedlejší 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96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'SO001 - Příprava staveniště'!J32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'SO001 - Příprava staveniště'!P124</f>
        <v>0</v>
      </c>
      <c r="AV100" s="138">
        <f>'SO001 - Příprava staveniště'!J35</f>
        <v>0</v>
      </c>
      <c r="AW100" s="138">
        <f>'SO001 - Příprava staveniště'!J36</f>
        <v>0</v>
      </c>
      <c r="AX100" s="138">
        <f>'SO001 - Příprava staveniště'!J37</f>
        <v>0</v>
      </c>
      <c r="AY100" s="138">
        <f>'SO001 - Příprava staveniště'!J38</f>
        <v>0</v>
      </c>
      <c r="AZ100" s="138">
        <f>'SO001 - Příprava staveniště'!F35</f>
        <v>0</v>
      </c>
      <c r="BA100" s="138">
        <f>'SO001 - Příprava staveniště'!F36</f>
        <v>0</v>
      </c>
      <c r="BB100" s="138">
        <f>'SO001 - Příprava staveniště'!F37</f>
        <v>0</v>
      </c>
      <c r="BC100" s="138">
        <f>'SO001 - Příprava staveniště'!F38</f>
        <v>0</v>
      </c>
      <c r="BD100" s="140">
        <f>'SO001 - Příprava staveniště'!F39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96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'SO001.1 - Pomocné dopravn...'!J32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'SO001.1 - Pomocné dopravn...'!P122</f>
        <v>0</v>
      </c>
      <c r="AV101" s="138">
        <f>'SO001.1 - Pomocné dopravn...'!J35</f>
        <v>0</v>
      </c>
      <c r="AW101" s="138">
        <f>'SO001.1 - Pomocné dopravn...'!J36</f>
        <v>0</v>
      </c>
      <c r="AX101" s="138">
        <f>'SO001.1 - Pomocné dopravn...'!J37</f>
        <v>0</v>
      </c>
      <c r="AY101" s="138">
        <f>'SO001.1 - Pomocné dopravn...'!J38</f>
        <v>0</v>
      </c>
      <c r="AZ101" s="138">
        <f>'SO001.1 - Pomocné dopravn...'!F35</f>
        <v>0</v>
      </c>
      <c r="BA101" s="138">
        <f>'SO001.1 - Pomocné dopravn...'!F36</f>
        <v>0</v>
      </c>
      <c r="BB101" s="138">
        <f>'SO001.1 - Pomocné dopravn...'!F37</f>
        <v>0</v>
      </c>
      <c r="BC101" s="138">
        <f>'SO001.1 - Pomocné dopravn...'!F38</f>
        <v>0</v>
      </c>
      <c r="BD101" s="140">
        <f>'SO001.1 - Pomocné dopravn...'!F39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96</v>
      </c>
      <c r="CL101" s="141" t="s">
        <v>1</v>
      </c>
    </row>
    <row r="102" s="4" customFormat="1" ht="16.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'SO101.1 - Sjezdy a křížení'!J32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'SO101.1 - Sjezdy a křížení'!P126</f>
        <v>0</v>
      </c>
      <c r="AV102" s="138">
        <f>'SO101.1 - Sjezdy a křížení'!J35</f>
        <v>0</v>
      </c>
      <c r="AW102" s="138">
        <f>'SO101.1 - Sjezdy a křížení'!J36</f>
        <v>0</v>
      </c>
      <c r="AX102" s="138">
        <f>'SO101.1 - Sjezdy a křížení'!J37</f>
        <v>0</v>
      </c>
      <c r="AY102" s="138">
        <f>'SO101.1 - Sjezdy a křížení'!J38</f>
        <v>0</v>
      </c>
      <c r="AZ102" s="138">
        <f>'SO101.1 - Sjezdy a křížení'!F35</f>
        <v>0</v>
      </c>
      <c r="BA102" s="138">
        <f>'SO101.1 - Sjezdy a křížení'!F36</f>
        <v>0</v>
      </c>
      <c r="BB102" s="138">
        <f>'SO101.1 - Sjezdy a křížení'!F37</f>
        <v>0</v>
      </c>
      <c r="BC102" s="138">
        <f>'SO101.1 - Sjezdy a křížení'!F38</f>
        <v>0</v>
      </c>
      <c r="BD102" s="140">
        <f>'SO101.1 - Sjezdy a křížení'!F39</f>
        <v>0</v>
      </c>
      <c r="BE102" s="4"/>
      <c r="BT102" s="141" t="s">
        <v>85</v>
      </c>
      <c r="BV102" s="141" t="s">
        <v>78</v>
      </c>
      <c r="BW102" s="141" t="s">
        <v>108</v>
      </c>
      <c r="BX102" s="141" t="s">
        <v>96</v>
      </c>
      <c r="CL102" s="141" t="s">
        <v>1</v>
      </c>
    </row>
    <row r="103" s="7" customFormat="1" ht="16.5" customHeight="1">
      <c r="A103" s="7"/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ROUND(SUM(AG104:AG107),2)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82</v>
      </c>
      <c r="AR103" s="126"/>
      <c r="AS103" s="127">
        <f>ROUND(SUM(AS104:AS107),2)</f>
        <v>0</v>
      </c>
      <c r="AT103" s="128">
        <f>ROUND(SUM(AV103:AW103),2)</f>
        <v>0</v>
      </c>
      <c r="AU103" s="129">
        <f>ROUND(SUM(AU104:AU107),5)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ROUND(SUM(AZ104:AZ107),2)</f>
        <v>0</v>
      </c>
      <c r="BA103" s="128">
        <f>ROUND(SUM(BA104:BA107),2)</f>
        <v>0</v>
      </c>
      <c r="BB103" s="128">
        <f>ROUND(SUM(BB104:BB107),2)</f>
        <v>0</v>
      </c>
      <c r="BC103" s="128">
        <f>ROUND(SUM(BC104:BC107),2)</f>
        <v>0</v>
      </c>
      <c r="BD103" s="130">
        <f>ROUND(SUM(BD104:BD107),2)</f>
        <v>0</v>
      </c>
      <c r="BE103" s="7"/>
      <c r="BS103" s="131" t="s">
        <v>75</v>
      </c>
      <c r="BT103" s="131" t="s">
        <v>83</v>
      </c>
      <c r="BU103" s="131" t="s">
        <v>77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85</v>
      </c>
    </row>
    <row r="104" s="4" customFormat="1" ht="16.5" customHeight="1">
      <c r="A104" s="132" t="s">
        <v>86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98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'000N - Ostatní a vedlejší...'!J32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89</v>
      </c>
      <c r="AR104" s="72"/>
      <c r="AS104" s="137">
        <v>0</v>
      </c>
      <c r="AT104" s="138">
        <f>ROUND(SUM(AV104:AW104),2)</f>
        <v>0</v>
      </c>
      <c r="AU104" s="139">
        <f>'000N - Ostatní a vedlejší...'!P121</f>
        <v>0</v>
      </c>
      <c r="AV104" s="138">
        <f>'000N - Ostatní a vedlejší...'!J35</f>
        <v>0</v>
      </c>
      <c r="AW104" s="138">
        <f>'000N - Ostatní a vedlejší...'!J36</f>
        <v>0</v>
      </c>
      <c r="AX104" s="138">
        <f>'000N - Ostatní a vedlejší...'!J37</f>
        <v>0</v>
      </c>
      <c r="AY104" s="138">
        <f>'000N - Ostatní a vedlejší...'!J38</f>
        <v>0</v>
      </c>
      <c r="AZ104" s="138">
        <f>'000N - Ostatní a vedlejší...'!F35</f>
        <v>0</v>
      </c>
      <c r="BA104" s="138">
        <f>'000N - Ostatní a vedlejší...'!F36</f>
        <v>0</v>
      </c>
      <c r="BB104" s="138">
        <f>'000N - Ostatní a vedlejší...'!F37</f>
        <v>0</v>
      </c>
      <c r="BC104" s="138">
        <f>'000N - Ostatní a vedlejší...'!F38</f>
        <v>0</v>
      </c>
      <c r="BD104" s="140">
        <f>'000N - Ostatní a vedlejší...'!F39</f>
        <v>0</v>
      </c>
      <c r="BE104" s="4"/>
      <c r="BT104" s="141" t="s">
        <v>85</v>
      </c>
      <c r="BV104" s="141" t="s">
        <v>78</v>
      </c>
      <c r="BW104" s="141" t="s">
        <v>113</v>
      </c>
      <c r="BX104" s="141" t="s">
        <v>111</v>
      </c>
      <c r="CL104" s="141" t="s">
        <v>1</v>
      </c>
    </row>
    <row r="105" s="4" customFormat="1" ht="16.5" customHeight="1">
      <c r="A105" s="132" t="s">
        <v>86</v>
      </c>
      <c r="B105" s="70"/>
      <c r="C105" s="133"/>
      <c r="D105" s="133"/>
      <c r="E105" s="134" t="s">
        <v>114</v>
      </c>
      <c r="F105" s="134"/>
      <c r="G105" s="134"/>
      <c r="H105" s="134"/>
      <c r="I105" s="134"/>
      <c r="J105" s="133"/>
      <c r="K105" s="134" t="s">
        <v>115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'SO101.2 - Autobusová nást...'!J32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89</v>
      </c>
      <c r="AR105" s="72"/>
      <c r="AS105" s="137">
        <v>0</v>
      </c>
      <c r="AT105" s="138">
        <f>ROUND(SUM(AV105:AW105),2)</f>
        <v>0</v>
      </c>
      <c r="AU105" s="139">
        <f>'SO101.2 - Autobusová nást...'!P126</f>
        <v>0</v>
      </c>
      <c r="AV105" s="138">
        <f>'SO101.2 - Autobusová nást...'!J35</f>
        <v>0</v>
      </c>
      <c r="AW105" s="138">
        <f>'SO101.2 - Autobusová nást...'!J36</f>
        <v>0</v>
      </c>
      <c r="AX105" s="138">
        <f>'SO101.2 - Autobusová nást...'!J37</f>
        <v>0</v>
      </c>
      <c r="AY105" s="138">
        <f>'SO101.2 - Autobusová nást...'!J38</f>
        <v>0</v>
      </c>
      <c r="AZ105" s="138">
        <f>'SO101.2 - Autobusová nást...'!F35</f>
        <v>0</v>
      </c>
      <c r="BA105" s="138">
        <f>'SO101.2 - Autobusová nást...'!F36</f>
        <v>0</v>
      </c>
      <c r="BB105" s="138">
        <f>'SO101.2 - Autobusová nást...'!F37</f>
        <v>0</v>
      </c>
      <c r="BC105" s="138">
        <f>'SO101.2 - Autobusová nást...'!F38</f>
        <v>0</v>
      </c>
      <c r="BD105" s="140">
        <f>'SO101.2 - Autobusová nást...'!F39</f>
        <v>0</v>
      </c>
      <c r="BE105" s="4"/>
      <c r="BT105" s="141" t="s">
        <v>85</v>
      </c>
      <c r="BV105" s="141" t="s">
        <v>78</v>
      </c>
      <c r="BW105" s="141" t="s">
        <v>116</v>
      </c>
      <c r="BX105" s="141" t="s">
        <v>111</v>
      </c>
      <c r="CL105" s="141" t="s">
        <v>1</v>
      </c>
    </row>
    <row r="106" s="4" customFormat="1" ht="16.5" customHeight="1">
      <c r="A106" s="132" t="s">
        <v>86</v>
      </c>
      <c r="B106" s="70"/>
      <c r="C106" s="133"/>
      <c r="D106" s="133"/>
      <c r="E106" s="134" t="s">
        <v>117</v>
      </c>
      <c r="F106" s="134"/>
      <c r="G106" s="134"/>
      <c r="H106" s="134"/>
      <c r="I106" s="134"/>
      <c r="J106" s="133"/>
      <c r="K106" s="134" t="s">
        <v>118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'SO101.3 - Oprava objízdné...'!J32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89</v>
      </c>
      <c r="AR106" s="72"/>
      <c r="AS106" s="137">
        <v>0</v>
      </c>
      <c r="AT106" s="138">
        <f>ROUND(SUM(AV106:AW106),2)</f>
        <v>0</v>
      </c>
      <c r="AU106" s="139">
        <f>'SO101.3 - Oprava objízdné...'!P123</f>
        <v>0</v>
      </c>
      <c r="AV106" s="138">
        <f>'SO101.3 - Oprava objízdné...'!J35</f>
        <v>0</v>
      </c>
      <c r="AW106" s="138">
        <f>'SO101.3 - Oprava objízdné...'!J36</f>
        <v>0</v>
      </c>
      <c r="AX106" s="138">
        <f>'SO101.3 - Oprava objízdné...'!J37</f>
        <v>0</v>
      </c>
      <c r="AY106" s="138">
        <f>'SO101.3 - Oprava objízdné...'!J38</f>
        <v>0</v>
      </c>
      <c r="AZ106" s="138">
        <f>'SO101.3 - Oprava objízdné...'!F35</f>
        <v>0</v>
      </c>
      <c r="BA106" s="138">
        <f>'SO101.3 - Oprava objízdné...'!F36</f>
        <v>0</v>
      </c>
      <c r="BB106" s="138">
        <f>'SO101.3 - Oprava objízdné...'!F37</f>
        <v>0</v>
      </c>
      <c r="BC106" s="138">
        <f>'SO101.3 - Oprava objízdné...'!F38</f>
        <v>0</v>
      </c>
      <c r="BD106" s="140">
        <f>'SO101.3 - Oprava objízdné...'!F39</f>
        <v>0</v>
      </c>
      <c r="BE106" s="4"/>
      <c r="BT106" s="141" t="s">
        <v>85</v>
      </c>
      <c r="BV106" s="141" t="s">
        <v>78</v>
      </c>
      <c r="BW106" s="141" t="s">
        <v>119</v>
      </c>
      <c r="BX106" s="141" t="s">
        <v>111</v>
      </c>
      <c r="CL106" s="141" t="s">
        <v>1</v>
      </c>
    </row>
    <row r="107" s="4" customFormat="1" ht="16.5" customHeight="1">
      <c r="A107" s="132" t="s">
        <v>86</v>
      </c>
      <c r="B107" s="70"/>
      <c r="C107" s="133"/>
      <c r="D107" s="133"/>
      <c r="E107" s="134" t="s">
        <v>120</v>
      </c>
      <c r="F107" s="134"/>
      <c r="G107" s="134"/>
      <c r="H107" s="134"/>
      <c r="I107" s="134"/>
      <c r="J107" s="133"/>
      <c r="K107" s="134" t="s">
        <v>121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'SO101.4 - Vozovka na most...'!J32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89</v>
      </c>
      <c r="AR107" s="72"/>
      <c r="AS107" s="142">
        <v>0</v>
      </c>
      <c r="AT107" s="143">
        <f>ROUND(SUM(AV107:AW107),2)</f>
        <v>0</v>
      </c>
      <c r="AU107" s="144">
        <f>'SO101.4 - Vozovka na most...'!P123</f>
        <v>0</v>
      </c>
      <c r="AV107" s="143">
        <f>'SO101.4 - Vozovka na most...'!J35</f>
        <v>0</v>
      </c>
      <c r="AW107" s="143">
        <f>'SO101.4 - Vozovka na most...'!J36</f>
        <v>0</v>
      </c>
      <c r="AX107" s="143">
        <f>'SO101.4 - Vozovka na most...'!J37</f>
        <v>0</v>
      </c>
      <c r="AY107" s="143">
        <f>'SO101.4 - Vozovka na most...'!J38</f>
        <v>0</v>
      </c>
      <c r="AZ107" s="143">
        <f>'SO101.4 - Vozovka na most...'!F35</f>
        <v>0</v>
      </c>
      <c r="BA107" s="143">
        <f>'SO101.4 - Vozovka na most...'!F36</f>
        <v>0</v>
      </c>
      <c r="BB107" s="143">
        <f>'SO101.4 - Vozovka na most...'!F37</f>
        <v>0</v>
      </c>
      <c r="BC107" s="143">
        <f>'SO101.4 - Vozovka na most...'!F38</f>
        <v>0</v>
      </c>
      <c r="BD107" s="145">
        <f>'SO101.4 - Vozovka na most...'!F39</f>
        <v>0</v>
      </c>
      <c r="BE107" s="4"/>
      <c r="BT107" s="141" t="s">
        <v>85</v>
      </c>
      <c r="BV107" s="141" t="s">
        <v>78</v>
      </c>
      <c r="BW107" s="141" t="s">
        <v>122</v>
      </c>
      <c r="BX107" s="141" t="s">
        <v>111</v>
      </c>
      <c r="CL107" s="141" t="s">
        <v>1</v>
      </c>
    </row>
    <row r="108" s="2" customFormat="1" ht="30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44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</sheetData>
  <sheetProtection sheet="1" formatColumns="0" formatRows="0" objects="1" scenarios="1" spinCount="100000" saltValue="NvyBLsYKlhyLkRn6OOrIV0FdzlhWRPZCpjQ0LcopqIAfOh3QuGzlSCppLKJ0PK1H4XOsbFJ8ffMXfCGe6swKcg==" hashValue="oleeaIzhJUpspRZhzjf+CvXI2L8CWAcLpFJASpWUaHeTblO4Rt427O16hojwb6WTmhUmUfhdFv4dEaHB3ub2fw==" algorithmName="SHA-512" password="CC35"/>
  <mergeCells count="90">
    <mergeCell ref="C92:G92"/>
    <mergeCell ref="D103:H103"/>
    <mergeCell ref="D98:H98"/>
    <mergeCell ref="D95:H95"/>
    <mergeCell ref="E104:I104"/>
    <mergeCell ref="E102:I102"/>
    <mergeCell ref="E100:I100"/>
    <mergeCell ref="E97:I97"/>
    <mergeCell ref="E99:I99"/>
    <mergeCell ref="E101:I101"/>
    <mergeCell ref="E96:I96"/>
    <mergeCell ref="I92:AF92"/>
    <mergeCell ref="J98:AF98"/>
    <mergeCell ref="J95:AF95"/>
    <mergeCell ref="J103:AF103"/>
    <mergeCell ref="K100:AF100"/>
    <mergeCell ref="K97:AF97"/>
    <mergeCell ref="K99:AF99"/>
    <mergeCell ref="K96:AF96"/>
    <mergeCell ref="K101:AF101"/>
    <mergeCell ref="K102:AF102"/>
    <mergeCell ref="K104:AF104"/>
    <mergeCell ref="L85:AO85"/>
    <mergeCell ref="E105:I105"/>
    <mergeCell ref="K105:AF105"/>
    <mergeCell ref="E106:I106"/>
    <mergeCell ref="K106:AF106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99:AM99"/>
    <mergeCell ref="AG102:AM102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6" location="'SO101 - Silnice II-368'!C2" display="/"/>
    <hyperlink ref="A97" location="'SO301 - Dešťová kanalizace'!C2" display="/"/>
    <hyperlink ref="A99" location="'000 - Ostatní a vedlejší ...'!C2" display="/"/>
    <hyperlink ref="A100" location="'SO001 - Příprava staveniště'!C2" display="/"/>
    <hyperlink ref="A101" location="'SO001.1 - Pomocné dopravn...'!C2" display="/"/>
    <hyperlink ref="A102" location="'SO101.1 - Sjezdy a křížení'!C2" display="/"/>
    <hyperlink ref="A104" location="'000N - Ostatní a vedlejší...'!C2" display="/"/>
    <hyperlink ref="A105" location="'SO101.2 - Autobusová nást...'!C2" display="/"/>
    <hyperlink ref="A106" location="'SO101.3 - Oprava objízdné...'!C2" display="/"/>
    <hyperlink ref="A107" location="'SO101.4 - Vozovka na mo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125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ROUND((SUM(BE131:BE484)),  2)</f>
        <v>0</v>
      </c>
      <c r="G35" s="38"/>
      <c r="H35" s="38"/>
      <c r="I35" s="164">
        <v>0.20999999999999999</v>
      </c>
      <c r="J35" s="163">
        <f>ROUND(((SUM(BE131:BE484))*I35),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ROUND((SUM(BF131:BF484)),  2)</f>
        <v>0</v>
      </c>
      <c r="G36" s="38"/>
      <c r="H36" s="38"/>
      <c r="I36" s="164">
        <v>0.14999999999999999</v>
      </c>
      <c r="J36" s="163">
        <f>ROUND(((SUM(BF131:BF484))*I36),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ROUND((SUM(BG131:BG484)),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ROUND((SUM(BH131:BH484)),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ROUND((SUM(BI131:BI484)),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SO101 - Silnice II/368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134</v>
      </c>
      <c r="E100" s="196"/>
      <c r="F100" s="196"/>
      <c r="G100" s="196"/>
      <c r="H100" s="196"/>
      <c r="I100" s="196"/>
      <c r="J100" s="197">
        <f>J133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135</v>
      </c>
      <c r="E101" s="196"/>
      <c r="F101" s="196"/>
      <c r="G101" s="196"/>
      <c r="H101" s="196"/>
      <c r="I101" s="196"/>
      <c r="J101" s="197">
        <f>J235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136</v>
      </c>
      <c r="E102" s="196"/>
      <c r="F102" s="196"/>
      <c r="G102" s="196"/>
      <c r="H102" s="196"/>
      <c r="I102" s="196"/>
      <c r="J102" s="197">
        <f>J267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137</v>
      </c>
      <c r="E103" s="196"/>
      <c r="F103" s="196"/>
      <c r="G103" s="196"/>
      <c r="H103" s="196"/>
      <c r="I103" s="196"/>
      <c r="J103" s="197">
        <f>J274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138</v>
      </c>
      <c r="E104" s="196"/>
      <c r="F104" s="196"/>
      <c r="G104" s="196"/>
      <c r="H104" s="196"/>
      <c r="I104" s="196"/>
      <c r="J104" s="197">
        <f>J294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139</v>
      </c>
      <c r="E105" s="196"/>
      <c r="F105" s="196"/>
      <c r="G105" s="196"/>
      <c r="H105" s="196"/>
      <c r="I105" s="196"/>
      <c r="J105" s="197">
        <f>J345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140</v>
      </c>
      <c r="E106" s="196"/>
      <c r="F106" s="196"/>
      <c r="G106" s="196"/>
      <c r="H106" s="196"/>
      <c r="I106" s="196"/>
      <c r="J106" s="197">
        <f>J370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141</v>
      </c>
      <c r="E107" s="191"/>
      <c r="F107" s="191"/>
      <c r="G107" s="191"/>
      <c r="H107" s="191"/>
      <c r="I107" s="191"/>
      <c r="J107" s="192">
        <f>J461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142</v>
      </c>
      <c r="E108" s="196"/>
      <c r="F108" s="196"/>
      <c r="G108" s="196"/>
      <c r="H108" s="196"/>
      <c r="I108" s="196"/>
      <c r="J108" s="197">
        <f>J462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8"/>
      <c r="C109" s="189"/>
      <c r="D109" s="190" t="s">
        <v>143</v>
      </c>
      <c r="E109" s="191"/>
      <c r="F109" s="191"/>
      <c r="G109" s="191"/>
      <c r="H109" s="191"/>
      <c r="I109" s="191"/>
      <c r="J109" s="192">
        <f>J472</f>
        <v>0</v>
      </c>
      <c r="K109" s="189"/>
      <c r="L109" s="19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3" t="str">
        <f>E7</f>
        <v>Modernizace silnice II/368 Třebařov - průtah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124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3" t="s">
        <v>125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126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SO101 - Silnice II/368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F14</f>
        <v>Třebařov</v>
      </c>
      <c r="G125" s="40"/>
      <c r="H125" s="40"/>
      <c r="I125" s="32" t="s">
        <v>22</v>
      </c>
      <c r="J125" s="79" t="str">
        <f>IF(J14="","",J14)</f>
        <v>22. 10. 2018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E17</f>
        <v>Pardubický kraj</v>
      </c>
      <c r="G127" s="40"/>
      <c r="H127" s="40"/>
      <c r="I127" s="32" t="s">
        <v>30</v>
      </c>
      <c r="J127" s="36" t="str">
        <f>E23</f>
        <v>Laboro atelier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IF(E20="","",E20)</f>
        <v>Vyplň údaj</v>
      </c>
      <c r="G128" s="40"/>
      <c r="H128" s="40"/>
      <c r="I128" s="32" t="s">
        <v>33</v>
      </c>
      <c r="J128" s="36" t="str">
        <f>E26</f>
        <v>Laboro atelier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9"/>
      <c r="B130" s="200"/>
      <c r="C130" s="201" t="s">
        <v>145</v>
      </c>
      <c r="D130" s="202" t="s">
        <v>61</v>
      </c>
      <c r="E130" s="202" t="s">
        <v>57</v>
      </c>
      <c r="F130" s="202" t="s">
        <v>58</v>
      </c>
      <c r="G130" s="202" t="s">
        <v>146</v>
      </c>
      <c r="H130" s="202" t="s">
        <v>147</v>
      </c>
      <c r="I130" s="202" t="s">
        <v>148</v>
      </c>
      <c r="J130" s="202" t="s">
        <v>130</v>
      </c>
      <c r="K130" s="203" t="s">
        <v>149</v>
      </c>
      <c r="L130" s="204"/>
      <c r="M130" s="100" t="s">
        <v>1</v>
      </c>
      <c r="N130" s="101" t="s">
        <v>40</v>
      </c>
      <c r="O130" s="101" t="s">
        <v>150</v>
      </c>
      <c r="P130" s="101" t="s">
        <v>151</v>
      </c>
      <c r="Q130" s="101" t="s">
        <v>152</v>
      </c>
      <c r="R130" s="101" t="s">
        <v>153</v>
      </c>
      <c r="S130" s="101" t="s">
        <v>154</v>
      </c>
      <c r="T130" s="102" t="s">
        <v>155</v>
      </c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</row>
    <row r="131" s="2" customFormat="1" ht="22.8" customHeight="1">
      <c r="A131" s="38"/>
      <c r="B131" s="39"/>
      <c r="C131" s="107" t="s">
        <v>156</v>
      </c>
      <c r="D131" s="40"/>
      <c r="E131" s="40"/>
      <c r="F131" s="40"/>
      <c r="G131" s="40"/>
      <c r="H131" s="40"/>
      <c r="I131" s="40"/>
      <c r="J131" s="205">
        <f>BK131</f>
        <v>0</v>
      </c>
      <c r="K131" s="40"/>
      <c r="L131" s="44"/>
      <c r="M131" s="103"/>
      <c r="N131" s="206"/>
      <c r="O131" s="104"/>
      <c r="P131" s="207">
        <f>P132+P461+P472</f>
        <v>0</v>
      </c>
      <c r="Q131" s="104"/>
      <c r="R131" s="207">
        <f>R132+R461+R472</f>
        <v>0</v>
      </c>
      <c r="S131" s="104"/>
      <c r="T131" s="208">
        <f>T132+T461+T472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132</v>
      </c>
      <c r="BK131" s="209">
        <f>BK132+BK461+BK472</f>
        <v>0</v>
      </c>
    </row>
    <row r="132" s="12" customFormat="1" ht="25.92" customHeight="1">
      <c r="A132" s="12"/>
      <c r="B132" s="210"/>
      <c r="C132" s="211"/>
      <c r="D132" s="212" t="s">
        <v>75</v>
      </c>
      <c r="E132" s="213" t="s">
        <v>157</v>
      </c>
      <c r="F132" s="213" t="s">
        <v>158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P133+P235+P267+P274+P294+P345+P370</f>
        <v>0</v>
      </c>
      <c r="Q132" s="218"/>
      <c r="R132" s="219">
        <f>R133+R235+R267+R274+R294+R345+R370</f>
        <v>0</v>
      </c>
      <c r="S132" s="218"/>
      <c r="T132" s="220">
        <f>T133+T235+T267+T274+T294+T345+T370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83</v>
      </c>
      <c r="AT132" s="222" t="s">
        <v>75</v>
      </c>
      <c r="AU132" s="222" t="s">
        <v>76</v>
      </c>
      <c r="AY132" s="221" t="s">
        <v>159</v>
      </c>
      <c r="BK132" s="223">
        <f>BK133+BK235+BK267+BK274+BK294+BK345+BK370</f>
        <v>0</v>
      </c>
    </row>
    <row r="133" s="12" customFormat="1" ht="22.8" customHeight="1">
      <c r="A133" s="12"/>
      <c r="B133" s="210"/>
      <c r="C133" s="211"/>
      <c r="D133" s="212" t="s">
        <v>75</v>
      </c>
      <c r="E133" s="224" t="s">
        <v>83</v>
      </c>
      <c r="F133" s="224" t="s">
        <v>160</v>
      </c>
      <c r="G133" s="211"/>
      <c r="H133" s="211"/>
      <c r="I133" s="214"/>
      <c r="J133" s="225">
        <f>BK133</f>
        <v>0</v>
      </c>
      <c r="K133" s="211"/>
      <c r="L133" s="216"/>
      <c r="M133" s="217"/>
      <c r="N133" s="218"/>
      <c r="O133" s="218"/>
      <c r="P133" s="219">
        <f>SUM(P134:P234)</f>
        <v>0</v>
      </c>
      <c r="Q133" s="218"/>
      <c r="R133" s="219">
        <f>SUM(R134:R234)</f>
        <v>0</v>
      </c>
      <c r="S133" s="218"/>
      <c r="T133" s="220">
        <f>SUM(T134:T234)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1" t="s">
        <v>83</v>
      </c>
      <c r="AT133" s="222" t="s">
        <v>75</v>
      </c>
      <c r="AU133" s="222" t="s">
        <v>83</v>
      </c>
      <c r="AY133" s="221" t="s">
        <v>159</v>
      </c>
      <c r="BK133" s="223">
        <f>SUM(BK134:BK234)</f>
        <v>0</v>
      </c>
    </row>
    <row r="134" s="2" customFormat="1" ht="16.5" customHeight="1">
      <c r="A134" s="38"/>
      <c r="B134" s="39"/>
      <c r="C134" s="226" t="s">
        <v>83</v>
      </c>
      <c r="D134" s="226" t="s">
        <v>161</v>
      </c>
      <c r="E134" s="227" t="s">
        <v>162</v>
      </c>
      <c r="F134" s="228" t="s">
        <v>163</v>
      </c>
      <c r="G134" s="229" t="s">
        <v>164</v>
      </c>
      <c r="H134" s="230">
        <v>7379.5200000000004</v>
      </c>
      <c r="I134" s="231"/>
      <c r="J134" s="232">
        <f>ROUND(I134*H134,2)</f>
        <v>0</v>
      </c>
      <c r="K134" s="228" t="s">
        <v>165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166</v>
      </c>
      <c r="AT134" s="237" t="s">
        <v>161</v>
      </c>
      <c r="AU134" s="237" t="s">
        <v>85</v>
      </c>
      <c r="AY134" s="17" t="s">
        <v>159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166</v>
      </c>
      <c r="BM134" s="237" t="s">
        <v>167</v>
      </c>
    </row>
    <row r="135" s="2" customFormat="1">
      <c r="A135" s="38"/>
      <c r="B135" s="39"/>
      <c r="C135" s="40"/>
      <c r="D135" s="239" t="s">
        <v>168</v>
      </c>
      <c r="E135" s="40"/>
      <c r="F135" s="240" t="s">
        <v>163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168</v>
      </c>
      <c r="AU135" s="17" t="s">
        <v>85</v>
      </c>
    </row>
    <row r="136" s="2" customFormat="1">
      <c r="A136" s="38"/>
      <c r="B136" s="39"/>
      <c r="C136" s="40"/>
      <c r="D136" s="239" t="s">
        <v>169</v>
      </c>
      <c r="E136" s="40"/>
      <c r="F136" s="244" t="s">
        <v>170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169</v>
      </c>
      <c r="AU136" s="17" t="s">
        <v>85</v>
      </c>
    </row>
    <row r="137" s="13" customFormat="1">
      <c r="A137" s="13"/>
      <c r="B137" s="245"/>
      <c r="C137" s="246"/>
      <c r="D137" s="239" t="s">
        <v>171</v>
      </c>
      <c r="E137" s="247" t="s">
        <v>1</v>
      </c>
      <c r="F137" s="248" t="s">
        <v>172</v>
      </c>
      <c r="G137" s="246"/>
      <c r="H137" s="249">
        <v>7379.5200000000004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171</v>
      </c>
      <c r="AU137" s="255" t="s">
        <v>85</v>
      </c>
      <c r="AV137" s="13" t="s">
        <v>85</v>
      </c>
      <c r="AW137" s="13" t="s">
        <v>32</v>
      </c>
      <c r="AX137" s="13" t="s">
        <v>83</v>
      </c>
      <c r="AY137" s="255" t="s">
        <v>159</v>
      </c>
    </row>
    <row r="138" s="2" customFormat="1" ht="16.5" customHeight="1">
      <c r="A138" s="38"/>
      <c r="B138" s="39"/>
      <c r="C138" s="226" t="s">
        <v>85</v>
      </c>
      <c r="D138" s="226" t="s">
        <v>161</v>
      </c>
      <c r="E138" s="227" t="s">
        <v>173</v>
      </c>
      <c r="F138" s="228" t="s">
        <v>174</v>
      </c>
      <c r="G138" s="229" t="s">
        <v>164</v>
      </c>
      <c r="H138" s="230">
        <v>7379.5200000000004</v>
      </c>
      <c r="I138" s="231"/>
      <c r="J138" s="232">
        <f>ROUND(I138*H138,2)</f>
        <v>0</v>
      </c>
      <c r="K138" s="228" t="s">
        <v>165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166</v>
      </c>
      <c r="AT138" s="237" t="s">
        <v>161</v>
      </c>
      <c r="AU138" s="237" t="s">
        <v>85</v>
      </c>
      <c r="AY138" s="17" t="s">
        <v>159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166</v>
      </c>
      <c r="BM138" s="237" t="s">
        <v>175</v>
      </c>
    </row>
    <row r="139" s="2" customFormat="1">
      <c r="A139" s="38"/>
      <c r="B139" s="39"/>
      <c r="C139" s="40"/>
      <c r="D139" s="239" t="s">
        <v>168</v>
      </c>
      <c r="E139" s="40"/>
      <c r="F139" s="240" t="s">
        <v>174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168</v>
      </c>
      <c r="AU139" s="17" t="s">
        <v>85</v>
      </c>
    </row>
    <row r="140" s="2" customFormat="1">
      <c r="A140" s="38"/>
      <c r="B140" s="39"/>
      <c r="C140" s="40"/>
      <c r="D140" s="239" t="s">
        <v>169</v>
      </c>
      <c r="E140" s="40"/>
      <c r="F140" s="244" t="s">
        <v>176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169</v>
      </c>
      <c r="AU140" s="17" t="s">
        <v>85</v>
      </c>
    </row>
    <row r="141" s="13" customFormat="1">
      <c r="A141" s="13"/>
      <c r="B141" s="245"/>
      <c r="C141" s="246"/>
      <c r="D141" s="239" t="s">
        <v>171</v>
      </c>
      <c r="E141" s="247" t="s">
        <v>1</v>
      </c>
      <c r="F141" s="248" t="s">
        <v>177</v>
      </c>
      <c r="G141" s="246"/>
      <c r="H141" s="249">
        <v>7379.5200000000004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171</v>
      </c>
      <c r="AU141" s="255" t="s">
        <v>85</v>
      </c>
      <c r="AV141" s="13" t="s">
        <v>85</v>
      </c>
      <c r="AW141" s="13" t="s">
        <v>32</v>
      </c>
      <c r="AX141" s="13" t="s">
        <v>83</v>
      </c>
      <c r="AY141" s="255" t="s">
        <v>159</v>
      </c>
    </row>
    <row r="142" s="2" customFormat="1" ht="16.5" customHeight="1">
      <c r="A142" s="38"/>
      <c r="B142" s="39"/>
      <c r="C142" s="226" t="s">
        <v>178</v>
      </c>
      <c r="D142" s="226" t="s">
        <v>161</v>
      </c>
      <c r="E142" s="227" t="s">
        <v>179</v>
      </c>
      <c r="F142" s="228" t="s">
        <v>180</v>
      </c>
      <c r="G142" s="229" t="s">
        <v>164</v>
      </c>
      <c r="H142" s="230">
        <v>192.96000000000001</v>
      </c>
      <c r="I142" s="231"/>
      <c r="J142" s="232">
        <f>ROUND(I142*H142,2)</f>
        <v>0</v>
      </c>
      <c r="K142" s="228" t="s">
        <v>165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166</v>
      </c>
      <c r="AT142" s="237" t="s">
        <v>161</v>
      </c>
      <c r="AU142" s="237" t="s">
        <v>85</v>
      </c>
      <c r="AY142" s="17" t="s">
        <v>159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166</v>
      </c>
      <c r="BM142" s="237" t="s">
        <v>181</v>
      </c>
    </row>
    <row r="143" s="2" customFormat="1">
      <c r="A143" s="38"/>
      <c r="B143" s="39"/>
      <c r="C143" s="40"/>
      <c r="D143" s="239" t="s">
        <v>168</v>
      </c>
      <c r="E143" s="40"/>
      <c r="F143" s="240" t="s">
        <v>180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168</v>
      </c>
      <c r="AU143" s="17" t="s">
        <v>85</v>
      </c>
    </row>
    <row r="144" s="2" customFormat="1">
      <c r="A144" s="38"/>
      <c r="B144" s="39"/>
      <c r="C144" s="40"/>
      <c r="D144" s="239" t="s">
        <v>169</v>
      </c>
      <c r="E144" s="40"/>
      <c r="F144" s="244" t="s">
        <v>182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169</v>
      </c>
      <c r="AU144" s="17" t="s">
        <v>85</v>
      </c>
    </row>
    <row r="145" s="2" customFormat="1">
      <c r="A145" s="38"/>
      <c r="B145" s="39"/>
      <c r="C145" s="40"/>
      <c r="D145" s="239" t="s">
        <v>183</v>
      </c>
      <c r="E145" s="40"/>
      <c r="F145" s="244" t="s">
        <v>184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183</v>
      </c>
      <c r="AU145" s="17" t="s">
        <v>85</v>
      </c>
    </row>
    <row r="146" s="13" customFormat="1">
      <c r="A146" s="13"/>
      <c r="B146" s="245"/>
      <c r="C146" s="246"/>
      <c r="D146" s="239" t="s">
        <v>171</v>
      </c>
      <c r="E146" s="247" t="s">
        <v>1</v>
      </c>
      <c r="F146" s="248" t="s">
        <v>185</v>
      </c>
      <c r="G146" s="246"/>
      <c r="H146" s="249">
        <v>192.96000000000001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171</v>
      </c>
      <c r="AU146" s="255" t="s">
        <v>85</v>
      </c>
      <c r="AV146" s="13" t="s">
        <v>85</v>
      </c>
      <c r="AW146" s="13" t="s">
        <v>32</v>
      </c>
      <c r="AX146" s="13" t="s">
        <v>83</v>
      </c>
      <c r="AY146" s="255" t="s">
        <v>159</v>
      </c>
    </row>
    <row r="147" s="2" customFormat="1" ht="16.5" customHeight="1">
      <c r="A147" s="38"/>
      <c r="B147" s="39"/>
      <c r="C147" s="226" t="s">
        <v>166</v>
      </c>
      <c r="D147" s="226" t="s">
        <v>161</v>
      </c>
      <c r="E147" s="227" t="s">
        <v>186</v>
      </c>
      <c r="F147" s="228" t="s">
        <v>187</v>
      </c>
      <c r="G147" s="229" t="s">
        <v>188</v>
      </c>
      <c r="H147" s="230">
        <v>414.77699999999999</v>
      </c>
      <c r="I147" s="231"/>
      <c r="J147" s="232">
        <f>ROUND(I147*H147,2)</f>
        <v>0</v>
      </c>
      <c r="K147" s="228" t="s">
        <v>165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166</v>
      </c>
      <c r="AT147" s="237" t="s">
        <v>161</v>
      </c>
      <c r="AU147" s="237" t="s">
        <v>85</v>
      </c>
      <c r="AY147" s="17" t="s">
        <v>159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166</v>
      </c>
      <c r="BM147" s="237" t="s">
        <v>189</v>
      </c>
    </row>
    <row r="148" s="2" customFormat="1">
      <c r="A148" s="38"/>
      <c r="B148" s="39"/>
      <c r="C148" s="40"/>
      <c r="D148" s="239" t="s">
        <v>168</v>
      </c>
      <c r="E148" s="40"/>
      <c r="F148" s="240" t="s">
        <v>187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85</v>
      </c>
    </row>
    <row r="149" s="2" customFormat="1">
      <c r="A149" s="38"/>
      <c r="B149" s="39"/>
      <c r="C149" s="40"/>
      <c r="D149" s="239" t="s">
        <v>169</v>
      </c>
      <c r="E149" s="40"/>
      <c r="F149" s="244" t="s">
        <v>190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169</v>
      </c>
      <c r="AU149" s="17" t="s">
        <v>85</v>
      </c>
    </row>
    <row r="150" s="13" customFormat="1">
      <c r="A150" s="13"/>
      <c r="B150" s="245"/>
      <c r="C150" s="246"/>
      <c r="D150" s="239" t="s">
        <v>171</v>
      </c>
      <c r="E150" s="247" t="s">
        <v>1</v>
      </c>
      <c r="F150" s="248" t="s">
        <v>191</v>
      </c>
      <c r="G150" s="246"/>
      <c r="H150" s="249">
        <v>414.77699999999999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171</v>
      </c>
      <c r="AU150" s="255" t="s">
        <v>85</v>
      </c>
      <c r="AV150" s="13" t="s">
        <v>85</v>
      </c>
      <c r="AW150" s="13" t="s">
        <v>32</v>
      </c>
      <c r="AX150" s="13" t="s">
        <v>83</v>
      </c>
      <c r="AY150" s="255" t="s">
        <v>159</v>
      </c>
    </row>
    <row r="151" s="2" customFormat="1" ht="16.5" customHeight="1">
      <c r="A151" s="38"/>
      <c r="B151" s="39"/>
      <c r="C151" s="226" t="s">
        <v>192</v>
      </c>
      <c r="D151" s="226" t="s">
        <v>161</v>
      </c>
      <c r="E151" s="227" t="s">
        <v>193</v>
      </c>
      <c r="F151" s="228" t="s">
        <v>194</v>
      </c>
      <c r="G151" s="229" t="s">
        <v>188</v>
      </c>
      <c r="H151" s="230">
        <v>320.20800000000003</v>
      </c>
      <c r="I151" s="231"/>
      <c r="J151" s="232">
        <f>ROUND(I151*H151,2)</f>
        <v>0</v>
      </c>
      <c r="K151" s="228" t="s">
        <v>165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166</v>
      </c>
      <c r="AT151" s="237" t="s">
        <v>161</v>
      </c>
      <c r="AU151" s="237" t="s">
        <v>85</v>
      </c>
      <c r="AY151" s="17" t="s">
        <v>159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166</v>
      </c>
      <c r="BM151" s="237" t="s">
        <v>195</v>
      </c>
    </row>
    <row r="152" s="2" customFormat="1">
      <c r="A152" s="38"/>
      <c r="B152" s="39"/>
      <c r="C152" s="40"/>
      <c r="D152" s="239" t="s">
        <v>168</v>
      </c>
      <c r="E152" s="40"/>
      <c r="F152" s="240" t="s">
        <v>194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168</v>
      </c>
      <c r="AU152" s="17" t="s">
        <v>85</v>
      </c>
    </row>
    <row r="153" s="2" customFormat="1">
      <c r="A153" s="38"/>
      <c r="B153" s="39"/>
      <c r="C153" s="40"/>
      <c r="D153" s="239" t="s">
        <v>169</v>
      </c>
      <c r="E153" s="40"/>
      <c r="F153" s="244" t="s">
        <v>190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169</v>
      </c>
      <c r="AU153" s="17" t="s">
        <v>85</v>
      </c>
    </row>
    <row r="154" s="2" customFormat="1">
      <c r="A154" s="38"/>
      <c r="B154" s="39"/>
      <c r="C154" s="40"/>
      <c r="D154" s="239" t="s">
        <v>183</v>
      </c>
      <c r="E154" s="40"/>
      <c r="F154" s="244" t="s">
        <v>184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183</v>
      </c>
      <c r="AU154" s="17" t="s">
        <v>85</v>
      </c>
    </row>
    <row r="155" s="13" customFormat="1">
      <c r="A155" s="13"/>
      <c r="B155" s="245"/>
      <c r="C155" s="246"/>
      <c r="D155" s="239" t="s">
        <v>171</v>
      </c>
      <c r="E155" s="247" t="s">
        <v>1</v>
      </c>
      <c r="F155" s="248" t="s">
        <v>196</v>
      </c>
      <c r="G155" s="246"/>
      <c r="H155" s="249">
        <v>320.20800000000003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171</v>
      </c>
      <c r="AU155" s="255" t="s">
        <v>85</v>
      </c>
      <c r="AV155" s="13" t="s">
        <v>85</v>
      </c>
      <c r="AW155" s="13" t="s">
        <v>32</v>
      </c>
      <c r="AX155" s="13" t="s">
        <v>83</v>
      </c>
      <c r="AY155" s="255" t="s">
        <v>159</v>
      </c>
    </row>
    <row r="156" s="2" customFormat="1" ht="16.5" customHeight="1">
      <c r="A156" s="38"/>
      <c r="B156" s="39"/>
      <c r="C156" s="226" t="s">
        <v>197</v>
      </c>
      <c r="D156" s="226" t="s">
        <v>161</v>
      </c>
      <c r="E156" s="227" t="s">
        <v>198</v>
      </c>
      <c r="F156" s="228" t="s">
        <v>199</v>
      </c>
      <c r="G156" s="229" t="s">
        <v>188</v>
      </c>
      <c r="H156" s="230">
        <v>1926.932</v>
      </c>
      <c r="I156" s="231"/>
      <c r="J156" s="232">
        <f>ROUND(I156*H156,2)</f>
        <v>0</v>
      </c>
      <c r="K156" s="228" t="s">
        <v>165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166</v>
      </c>
      <c r="AT156" s="237" t="s">
        <v>161</v>
      </c>
      <c r="AU156" s="237" t="s">
        <v>85</v>
      </c>
      <c r="AY156" s="17" t="s">
        <v>159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166</v>
      </c>
      <c r="BM156" s="237" t="s">
        <v>200</v>
      </c>
    </row>
    <row r="157" s="2" customFormat="1">
      <c r="A157" s="38"/>
      <c r="B157" s="39"/>
      <c r="C157" s="40"/>
      <c r="D157" s="239" t="s">
        <v>168</v>
      </c>
      <c r="E157" s="40"/>
      <c r="F157" s="240" t="s">
        <v>199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168</v>
      </c>
      <c r="AU157" s="17" t="s">
        <v>85</v>
      </c>
    </row>
    <row r="158" s="2" customFormat="1">
      <c r="A158" s="38"/>
      <c r="B158" s="39"/>
      <c r="C158" s="40"/>
      <c r="D158" s="239" t="s">
        <v>169</v>
      </c>
      <c r="E158" s="40"/>
      <c r="F158" s="244" t="s">
        <v>190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169</v>
      </c>
      <c r="AU158" s="17" t="s">
        <v>85</v>
      </c>
    </row>
    <row r="159" s="2" customFormat="1">
      <c r="A159" s="38"/>
      <c r="B159" s="39"/>
      <c r="C159" s="40"/>
      <c r="D159" s="239" t="s">
        <v>183</v>
      </c>
      <c r="E159" s="40"/>
      <c r="F159" s="244" t="s">
        <v>201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183</v>
      </c>
      <c r="AU159" s="17" t="s">
        <v>85</v>
      </c>
    </row>
    <row r="160" s="13" customFormat="1">
      <c r="A160" s="13"/>
      <c r="B160" s="245"/>
      <c r="C160" s="246"/>
      <c r="D160" s="239" t="s">
        <v>171</v>
      </c>
      <c r="E160" s="247" t="s">
        <v>1</v>
      </c>
      <c r="F160" s="248" t="s">
        <v>202</v>
      </c>
      <c r="G160" s="246"/>
      <c r="H160" s="249">
        <v>1917.55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171</v>
      </c>
      <c r="AU160" s="255" t="s">
        <v>85</v>
      </c>
      <c r="AV160" s="13" t="s">
        <v>85</v>
      </c>
      <c r="AW160" s="13" t="s">
        <v>32</v>
      </c>
      <c r="AX160" s="13" t="s">
        <v>76</v>
      </c>
      <c r="AY160" s="255" t="s">
        <v>159</v>
      </c>
    </row>
    <row r="161" s="13" customFormat="1">
      <c r="A161" s="13"/>
      <c r="B161" s="245"/>
      <c r="C161" s="246"/>
      <c r="D161" s="239" t="s">
        <v>171</v>
      </c>
      <c r="E161" s="247" t="s">
        <v>1</v>
      </c>
      <c r="F161" s="248" t="s">
        <v>203</v>
      </c>
      <c r="G161" s="246"/>
      <c r="H161" s="249">
        <v>16.007999999999999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171</v>
      </c>
      <c r="AU161" s="255" t="s">
        <v>85</v>
      </c>
      <c r="AV161" s="13" t="s">
        <v>85</v>
      </c>
      <c r="AW161" s="13" t="s">
        <v>32</v>
      </c>
      <c r="AX161" s="13" t="s">
        <v>76</v>
      </c>
      <c r="AY161" s="255" t="s">
        <v>159</v>
      </c>
    </row>
    <row r="162" s="13" customFormat="1">
      <c r="A162" s="13"/>
      <c r="B162" s="245"/>
      <c r="C162" s="246"/>
      <c r="D162" s="239" t="s">
        <v>171</v>
      </c>
      <c r="E162" s="247" t="s">
        <v>1</v>
      </c>
      <c r="F162" s="248" t="s">
        <v>204</v>
      </c>
      <c r="G162" s="246"/>
      <c r="H162" s="249">
        <v>-6.6260000000000003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171</v>
      </c>
      <c r="AU162" s="255" t="s">
        <v>85</v>
      </c>
      <c r="AV162" s="13" t="s">
        <v>85</v>
      </c>
      <c r="AW162" s="13" t="s">
        <v>32</v>
      </c>
      <c r="AX162" s="13" t="s">
        <v>76</v>
      </c>
      <c r="AY162" s="255" t="s">
        <v>159</v>
      </c>
    </row>
    <row r="163" s="14" customFormat="1">
      <c r="A163" s="14"/>
      <c r="B163" s="256"/>
      <c r="C163" s="257"/>
      <c r="D163" s="239" t="s">
        <v>171</v>
      </c>
      <c r="E163" s="258" t="s">
        <v>1</v>
      </c>
      <c r="F163" s="259" t="s">
        <v>205</v>
      </c>
      <c r="G163" s="257"/>
      <c r="H163" s="260">
        <v>1926.932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171</v>
      </c>
      <c r="AU163" s="266" t="s">
        <v>85</v>
      </c>
      <c r="AV163" s="14" t="s">
        <v>166</v>
      </c>
      <c r="AW163" s="14" t="s">
        <v>32</v>
      </c>
      <c r="AX163" s="14" t="s">
        <v>83</v>
      </c>
      <c r="AY163" s="266" t="s">
        <v>159</v>
      </c>
    </row>
    <row r="164" s="2" customFormat="1" ht="16.5" customHeight="1">
      <c r="A164" s="38"/>
      <c r="B164" s="39"/>
      <c r="C164" s="226" t="s">
        <v>206</v>
      </c>
      <c r="D164" s="226" t="s">
        <v>161</v>
      </c>
      <c r="E164" s="227" t="s">
        <v>207</v>
      </c>
      <c r="F164" s="228" t="s">
        <v>208</v>
      </c>
      <c r="G164" s="229" t="s">
        <v>188</v>
      </c>
      <c r="H164" s="230">
        <v>5062.9399999999996</v>
      </c>
      <c r="I164" s="231"/>
      <c r="J164" s="232">
        <f>ROUND(I164*H164,2)</f>
        <v>0</v>
      </c>
      <c r="K164" s="228" t="s">
        <v>165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166</v>
      </c>
      <c r="AT164" s="237" t="s">
        <v>161</v>
      </c>
      <c r="AU164" s="237" t="s">
        <v>85</v>
      </c>
      <c r="AY164" s="17" t="s">
        <v>159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166</v>
      </c>
      <c r="BM164" s="237" t="s">
        <v>209</v>
      </c>
    </row>
    <row r="165" s="2" customFormat="1">
      <c r="A165" s="38"/>
      <c r="B165" s="39"/>
      <c r="C165" s="40"/>
      <c r="D165" s="239" t="s">
        <v>168</v>
      </c>
      <c r="E165" s="40"/>
      <c r="F165" s="240" t="s">
        <v>208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168</v>
      </c>
      <c r="AU165" s="17" t="s">
        <v>85</v>
      </c>
    </row>
    <row r="166" s="2" customFormat="1">
      <c r="A166" s="38"/>
      <c r="B166" s="39"/>
      <c r="C166" s="40"/>
      <c r="D166" s="239" t="s">
        <v>169</v>
      </c>
      <c r="E166" s="40"/>
      <c r="F166" s="244" t="s">
        <v>210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169</v>
      </c>
      <c r="AU166" s="17" t="s">
        <v>85</v>
      </c>
    </row>
    <row r="167" s="13" customFormat="1">
      <c r="A167" s="13"/>
      <c r="B167" s="245"/>
      <c r="C167" s="246"/>
      <c r="D167" s="239" t="s">
        <v>171</v>
      </c>
      <c r="E167" s="247" t="s">
        <v>1</v>
      </c>
      <c r="F167" s="248" t="s">
        <v>211</v>
      </c>
      <c r="G167" s="246"/>
      <c r="H167" s="249">
        <v>2582.9899999999998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171</v>
      </c>
      <c r="AU167" s="255" t="s">
        <v>85</v>
      </c>
      <c r="AV167" s="13" t="s">
        <v>85</v>
      </c>
      <c r="AW167" s="13" t="s">
        <v>32</v>
      </c>
      <c r="AX167" s="13" t="s">
        <v>76</v>
      </c>
      <c r="AY167" s="255" t="s">
        <v>159</v>
      </c>
    </row>
    <row r="168" s="13" customFormat="1">
      <c r="A168" s="13"/>
      <c r="B168" s="245"/>
      <c r="C168" s="246"/>
      <c r="D168" s="239" t="s">
        <v>171</v>
      </c>
      <c r="E168" s="247" t="s">
        <v>1</v>
      </c>
      <c r="F168" s="248" t="s">
        <v>212</v>
      </c>
      <c r="G168" s="246"/>
      <c r="H168" s="249">
        <v>2479.9499999999998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171</v>
      </c>
      <c r="AU168" s="255" t="s">
        <v>85</v>
      </c>
      <c r="AV168" s="13" t="s">
        <v>85</v>
      </c>
      <c r="AW168" s="13" t="s">
        <v>32</v>
      </c>
      <c r="AX168" s="13" t="s">
        <v>76</v>
      </c>
      <c r="AY168" s="255" t="s">
        <v>159</v>
      </c>
    </row>
    <row r="169" s="14" customFormat="1">
      <c r="A169" s="14"/>
      <c r="B169" s="256"/>
      <c r="C169" s="257"/>
      <c r="D169" s="239" t="s">
        <v>171</v>
      </c>
      <c r="E169" s="258" t="s">
        <v>1</v>
      </c>
      <c r="F169" s="259" t="s">
        <v>205</v>
      </c>
      <c r="G169" s="257"/>
      <c r="H169" s="260">
        <v>5062.9399999999996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171</v>
      </c>
      <c r="AU169" s="266" t="s">
        <v>85</v>
      </c>
      <c r="AV169" s="14" t="s">
        <v>166</v>
      </c>
      <c r="AW169" s="14" t="s">
        <v>32</v>
      </c>
      <c r="AX169" s="14" t="s">
        <v>83</v>
      </c>
      <c r="AY169" s="266" t="s">
        <v>159</v>
      </c>
    </row>
    <row r="170" s="2" customFormat="1" ht="16.5" customHeight="1">
      <c r="A170" s="38"/>
      <c r="B170" s="39"/>
      <c r="C170" s="226" t="s">
        <v>213</v>
      </c>
      <c r="D170" s="226" t="s">
        <v>161</v>
      </c>
      <c r="E170" s="227" t="s">
        <v>214</v>
      </c>
      <c r="F170" s="228" t="s">
        <v>215</v>
      </c>
      <c r="G170" s="229" t="s">
        <v>216</v>
      </c>
      <c r="H170" s="230">
        <v>116447.62</v>
      </c>
      <c r="I170" s="231"/>
      <c r="J170" s="232">
        <f>ROUND(I170*H170,2)</f>
        <v>0</v>
      </c>
      <c r="K170" s="228" t="s">
        <v>165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166</v>
      </c>
      <c r="AT170" s="237" t="s">
        <v>161</v>
      </c>
      <c r="AU170" s="237" t="s">
        <v>85</v>
      </c>
      <c r="AY170" s="17" t="s">
        <v>159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166</v>
      </c>
      <c r="BM170" s="237" t="s">
        <v>217</v>
      </c>
    </row>
    <row r="171" s="2" customFormat="1">
      <c r="A171" s="38"/>
      <c r="B171" s="39"/>
      <c r="C171" s="40"/>
      <c r="D171" s="239" t="s">
        <v>168</v>
      </c>
      <c r="E171" s="40"/>
      <c r="F171" s="240" t="s">
        <v>215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168</v>
      </c>
      <c r="AU171" s="17" t="s">
        <v>85</v>
      </c>
    </row>
    <row r="172" s="2" customFormat="1">
      <c r="A172" s="38"/>
      <c r="B172" s="39"/>
      <c r="C172" s="40"/>
      <c r="D172" s="239" t="s">
        <v>169</v>
      </c>
      <c r="E172" s="40"/>
      <c r="F172" s="244" t="s">
        <v>218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169</v>
      </c>
      <c r="AU172" s="17" t="s">
        <v>85</v>
      </c>
    </row>
    <row r="173" s="13" customFormat="1">
      <c r="A173" s="13"/>
      <c r="B173" s="245"/>
      <c r="C173" s="246"/>
      <c r="D173" s="239" t="s">
        <v>171</v>
      </c>
      <c r="E173" s="247" t="s">
        <v>1</v>
      </c>
      <c r="F173" s="248" t="s">
        <v>219</v>
      </c>
      <c r="G173" s="246"/>
      <c r="H173" s="249">
        <v>116447.62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171</v>
      </c>
      <c r="AU173" s="255" t="s">
        <v>85</v>
      </c>
      <c r="AV173" s="13" t="s">
        <v>85</v>
      </c>
      <c r="AW173" s="13" t="s">
        <v>32</v>
      </c>
      <c r="AX173" s="13" t="s">
        <v>83</v>
      </c>
      <c r="AY173" s="255" t="s">
        <v>159</v>
      </c>
    </row>
    <row r="174" s="2" customFormat="1" ht="16.5" customHeight="1">
      <c r="A174" s="38"/>
      <c r="B174" s="39"/>
      <c r="C174" s="226" t="s">
        <v>220</v>
      </c>
      <c r="D174" s="226" t="s">
        <v>161</v>
      </c>
      <c r="E174" s="227" t="s">
        <v>221</v>
      </c>
      <c r="F174" s="228" t="s">
        <v>222</v>
      </c>
      <c r="G174" s="229" t="s">
        <v>188</v>
      </c>
      <c r="H174" s="230">
        <v>308.51999999999998</v>
      </c>
      <c r="I174" s="231"/>
      <c r="J174" s="232">
        <f>ROUND(I174*H174,2)</f>
        <v>0</v>
      </c>
      <c r="K174" s="228" t="s">
        <v>165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166</v>
      </c>
      <c r="AT174" s="237" t="s">
        <v>161</v>
      </c>
      <c r="AU174" s="237" t="s">
        <v>85</v>
      </c>
      <c r="AY174" s="17" t="s">
        <v>159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166</v>
      </c>
      <c r="BM174" s="237" t="s">
        <v>223</v>
      </c>
    </row>
    <row r="175" s="2" customFormat="1">
      <c r="A175" s="38"/>
      <c r="B175" s="39"/>
      <c r="C175" s="40"/>
      <c r="D175" s="239" t="s">
        <v>168</v>
      </c>
      <c r="E175" s="40"/>
      <c r="F175" s="240" t="s">
        <v>222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168</v>
      </c>
      <c r="AU175" s="17" t="s">
        <v>85</v>
      </c>
    </row>
    <row r="176" s="2" customFormat="1">
      <c r="A176" s="38"/>
      <c r="B176" s="39"/>
      <c r="C176" s="40"/>
      <c r="D176" s="239" t="s">
        <v>169</v>
      </c>
      <c r="E176" s="40"/>
      <c r="F176" s="244" t="s">
        <v>224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169</v>
      </c>
      <c r="AU176" s="17" t="s">
        <v>85</v>
      </c>
    </row>
    <row r="177" s="13" customFormat="1">
      <c r="A177" s="13"/>
      <c r="B177" s="245"/>
      <c r="C177" s="246"/>
      <c r="D177" s="239" t="s">
        <v>171</v>
      </c>
      <c r="E177" s="247" t="s">
        <v>1</v>
      </c>
      <c r="F177" s="248" t="s">
        <v>225</v>
      </c>
      <c r="G177" s="246"/>
      <c r="H177" s="249">
        <v>83.519999999999996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171</v>
      </c>
      <c r="AU177" s="255" t="s">
        <v>85</v>
      </c>
      <c r="AV177" s="13" t="s">
        <v>85</v>
      </c>
      <c r="AW177" s="13" t="s">
        <v>32</v>
      </c>
      <c r="AX177" s="13" t="s">
        <v>76</v>
      </c>
      <c r="AY177" s="255" t="s">
        <v>159</v>
      </c>
    </row>
    <row r="178" s="13" customFormat="1">
      <c r="A178" s="13"/>
      <c r="B178" s="245"/>
      <c r="C178" s="246"/>
      <c r="D178" s="239" t="s">
        <v>171</v>
      </c>
      <c r="E178" s="247" t="s">
        <v>1</v>
      </c>
      <c r="F178" s="248" t="s">
        <v>226</v>
      </c>
      <c r="G178" s="246"/>
      <c r="H178" s="249">
        <v>225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171</v>
      </c>
      <c r="AU178" s="255" t="s">
        <v>85</v>
      </c>
      <c r="AV178" s="13" t="s">
        <v>85</v>
      </c>
      <c r="AW178" s="13" t="s">
        <v>32</v>
      </c>
      <c r="AX178" s="13" t="s">
        <v>76</v>
      </c>
      <c r="AY178" s="255" t="s">
        <v>159</v>
      </c>
    </row>
    <row r="179" s="14" customFormat="1">
      <c r="A179" s="14"/>
      <c r="B179" s="256"/>
      <c r="C179" s="257"/>
      <c r="D179" s="239" t="s">
        <v>171</v>
      </c>
      <c r="E179" s="258" t="s">
        <v>1</v>
      </c>
      <c r="F179" s="259" t="s">
        <v>205</v>
      </c>
      <c r="G179" s="257"/>
      <c r="H179" s="260">
        <v>308.51999999999998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171</v>
      </c>
      <c r="AU179" s="266" t="s">
        <v>85</v>
      </c>
      <c r="AV179" s="14" t="s">
        <v>166</v>
      </c>
      <c r="AW179" s="14" t="s">
        <v>32</v>
      </c>
      <c r="AX179" s="14" t="s">
        <v>83</v>
      </c>
      <c r="AY179" s="266" t="s">
        <v>159</v>
      </c>
    </row>
    <row r="180" s="2" customFormat="1" ht="16.5" customHeight="1">
      <c r="A180" s="38"/>
      <c r="B180" s="39"/>
      <c r="C180" s="226" t="s">
        <v>227</v>
      </c>
      <c r="D180" s="226" t="s">
        <v>161</v>
      </c>
      <c r="E180" s="227" t="s">
        <v>228</v>
      </c>
      <c r="F180" s="228" t="s">
        <v>229</v>
      </c>
      <c r="G180" s="229" t="s">
        <v>216</v>
      </c>
      <c r="H180" s="230">
        <v>7095.96</v>
      </c>
      <c r="I180" s="231"/>
      <c r="J180" s="232">
        <f>ROUND(I180*H180,2)</f>
        <v>0</v>
      </c>
      <c r="K180" s="228" t="s">
        <v>165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166</v>
      </c>
      <c r="AT180" s="237" t="s">
        <v>161</v>
      </c>
      <c r="AU180" s="237" t="s">
        <v>85</v>
      </c>
      <c r="AY180" s="17" t="s">
        <v>159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166</v>
      </c>
      <c r="BM180" s="237" t="s">
        <v>230</v>
      </c>
    </row>
    <row r="181" s="2" customFormat="1">
      <c r="A181" s="38"/>
      <c r="B181" s="39"/>
      <c r="C181" s="40"/>
      <c r="D181" s="239" t="s">
        <v>168</v>
      </c>
      <c r="E181" s="40"/>
      <c r="F181" s="240" t="s">
        <v>229</v>
      </c>
      <c r="G181" s="40"/>
      <c r="H181" s="40"/>
      <c r="I181" s="241"/>
      <c r="J181" s="40"/>
      <c r="K181" s="40"/>
      <c r="L181" s="44"/>
      <c r="M181" s="242"/>
      <c r="N181" s="24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168</v>
      </c>
      <c r="AU181" s="17" t="s">
        <v>85</v>
      </c>
    </row>
    <row r="182" s="2" customFormat="1">
      <c r="A182" s="38"/>
      <c r="B182" s="39"/>
      <c r="C182" s="40"/>
      <c r="D182" s="239" t="s">
        <v>169</v>
      </c>
      <c r="E182" s="40"/>
      <c r="F182" s="244" t="s">
        <v>218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169</v>
      </c>
      <c r="AU182" s="17" t="s">
        <v>85</v>
      </c>
    </row>
    <row r="183" s="13" customFormat="1">
      <c r="A183" s="13"/>
      <c r="B183" s="245"/>
      <c r="C183" s="246"/>
      <c r="D183" s="239" t="s">
        <v>171</v>
      </c>
      <c r="E183" s="247" t="s">
        <v>1</v>
      </c>
      <c r="F183" s="248" t="s">
        <v>231</v>
      </c>
      <c r="G183" s="246"/>
      <c r="H183" s="249">
        <v>7095.96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171</v>
      </c>
      <c r="AU183" s="255" t="s">
        <v>85</v>
      </c>
      <c r="AV183" s="13" t="s">
        <v>85</v>
      </c>
      <c r="AW183" s="13" t="s">
        <v>32</v>
      </c>
      <c r="AX183" s="13" t="s">
        <v>83</v>
      </c>
      <c r="AY183" s="255" t="s">
        <v>159</v>
      </c>
    </row>
    <row r="184" s="2" customFormat="1" ht="16.5" customHeight="1">
      <c r="A184" s="38"/>
      <c r="B184" s="39"/>
      <c r="C184" s="226" t="s">
        <v>232</v>
      </c>
      <c r="D184" s="226" t="s">
        <v>161</v>
      </c>
      <c r="E184" s="227" t="s">
        <v>233</v>
      </c>
      <c r="F184" s="228" t="s">
        <v>234</v>
      </c>
      <c r="G184" s="229" t="s">
        <v>188</v>
      </c>
      <c r="H184" s="230">
        <v>517.15999999999997</v>
      </c>
      <c r="I184" s="231"/>
      <c r="J184" s="232">
        <f>ROUND(I184*H184,2)</f>
        <v>0</v>
      </c>
      <c r="K184" s="228" t="s">
        <v>165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166</v>
      </c>
      <c r="AT184" s="237" t="s">
        <v>161</v>
      </c>
      <c r="AU184" s="237" t="s">
        <v>85</v>
      </c>
      <c r="AY184" s="17" t="s">
        <v>159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166</v>
      </c>
      <c r="BM184" s="237" t="s">
        <v>235</v>
      </c>
    </row>
    <row r="185" s="2" customFormat="1">
      <c r="A185" s="38"/>
      <c r="B185" s="39"/>
      <c r="C185" s="40"/>
      <c r="D185" s="239" t="s">
        <v>168</v>
      </c>
      <c r="E185" s="40"/>
      <c r="F185" s="240" t="s">
        <v>234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168</v>
      </c>
      <c r="AU185" s="17" t="s">
        <v>85</v>
      </c>
    </row>
    <row r="186" s="2" customFormat="1">
      <c r="A186" s="38"/>
      <c r="B186" s="39"/>
      <c r="C186" s="40"/>
      <c r="D186" s="239" t="s">
        <v>169</v>
      </c>
      <c r="E186" s="40"/>
      <c r="F186" s="244" t="s">
        <v>224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169</v>
      </c>
      <c r="AU186" s="17" t="s">
        <v>85</v>
      </c>
    </row>
    <row r="187" s="13" customFormat="1">
      <c r="A187" s="13"/>
      <c r="B187" s="245"/>
      <c r="C187" s="246"/>
      <c r="D187" s="239" t="s">
        <v>171</v>
      </c>
      <c r="E187" s="247" t="s">
        <v>1</v>
      </c>
      <c r="F187" s="248" t="s">
        <v>236</v>
      </c>
      <c r="G187" s="246"/>
      <c r="H187" s="249">
        <v>45.920000000000002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171</v>
      </c>
      <c r="AU187" s="255" t="s">
        <v>85</v>
      </c>
      <c r="AV187" s="13" t="s">
        <v>85</v>
      </c>
      <c r="AW187" s="13" t="s">
        <v>32</v>
      </c>
      <c r="AX187" s="13" t="s">
        <v>76</v>
      </c>
      <c r="AY187" s="255" t="s">
        <v>159</v>
      </c>
    </row>
    <row r="188" s="13" customFormat="1">
      <c r="A188" s="13"/>
      <c r="B188" s="245"/>
      <c r="C188" s="246"/>
      <c r="D188" s="239" t="s">
        <v>171</v>
      </c>
      <c r="E188" s="247" t="s">
        <v>1</v>
      </c>
      <c r="F188" s="248" t="s">
        <v>237</v>
      </c>
      <c r="G188" s="246"/>
      <c r="H188" s="249">
        <v>14.039999999999999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171</v>
      </c>
      <c r="AU188" s="255" t="s">
        <v>85</v>
      </c>
      <c r="AV188" s="13" t="s">
        <v>85</v>
      </c>
      <c r="AW188" s="13" t="s">
        <v>32</v>
      </c>
      <c r="AX188" s="13" t="s">
        <v>76</v>
      </c>
      <c r="AY188" s="255" t="s">
        <v>159</v>
      </c>
    </row>
    <row r="189" s="13" customFormat="1">
      <c r="A189" s="13"/>
      <c r="B189" s="245"/>
      <c r="C189" s="246"/>
      <c r="D189" s="239" t="s">
        <v>171</v>
      </c>
      <c r="E189" s="247" t="s">
        <v>1</v>
      </c>
      <c r="F189" s="248" t="s">
        <v>238</v>
      </c>
      <c r="G189" s="246"/>
      <c r="H189" s="249">
        <v>457.19999999999999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171</v>
      </c>
      <c r="AU189" s="255" t="s">
        <v>85</v>
      </c>
      <c r="AV189" s="13" t="s">
        <v>85</v>
      </c>
      <c r="AW189" s="13" t="s">
        <v>32</v>
      </c>
      <c r="AX189" s="13" t="s">
        <v>76</v>
      </c>
      <c r="AY189" s="255" t="s">
        <v>159</v>
      </c>
    </row>
    <row r="190" s="14" customFormat="1">
      <c r="A190" s="14"/>
      <c r="B190" s="256"/>
      <c r="C190" s="257"/>
      <c r="D190" s="239" t="s">
        <v>171</v>
      </c>
      <c r="E190" s="258" t="s">
        <v>1</v>
      </c>
      <c r="F190" s="259" t="s">
        <v>205</v>
      </c>
      <c r="G190" s="257"/>
      <c r="H190" s="260">
        <v>517.15999999999997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171</v>
      </c>
      <c r="AU190" s="266" t="s">
        <v>85</v>
      </c>
      <c r="AV190" s="14" t="s">
        <v>166</v>
      </c>
      <c r="AW190" s="14" t="s">
        <v>32</v>
      </c>
      <c r="AX190" s="14" t="s">
        <v>83</v>
      </c>
      <c r="AY190" s="266" t="s">
        <v>159</v>
      </c>
    </row>
    <row r="191" s="2" customFormat="1" ht="16.5" customHeight="1">
      <c r="A191" s="38"/>
      <c r="B191" s="39"/>
      <c r="C191" s="226" t="s">
        <v>239</v>
      </c>
      <c r="D191" s="226" t="s">
        <v>161</v>
      </c>
      <c r="E191" s="227" t="s">
        <v>240</v>
      </c>
      <c r="F191" s="228" t="s">
        <v>241</v>
      </c>
      <c r="G191" s="229" t="s">
        <v>216</v>
      </c>
      <c r="H191" s="230">
        <v>11067.232</v>
      </c>
      <c r="I191" s="231"/>
      <c r="J191" s="232">
        <f>ROUND(I191*H191,2)</f>
        <v>0</v>
      </c>
      <c r="K191" s="228" t="s">
        <v>165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166</v>
      </c>
      <c r="AT191" s="237" t="s">
        <v>161</v>
      </c>
      <c r="AU191" s="237" t="s">
        <v>85</v>
      </c>
      <c r="AY191" s="17" t="s">
        <v>159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166</v>
      </c>
      <c r="BM191" s="237" t="s">
        <v>242</v>
      </c>
    </row>
    <row r="192" s="2" customFormat="1">
      <c r="A192" s="38"/>
      <c r="B192" s="39"/>
      <c r="C192" s="40"/>
      <c r="D192" s="239" t="s">
        <v>168</v>
      </c>
      <c r="E192" s="40"/>
      <c r="F192" s="240" t="s">
        <v>241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85</v>
      </c>
    </row>
    <row r="193" s="2" customFormat="1">
      <c r="A193" s="38"/>
      <c r="B193" s="39"/>
      <c r="C193" s="40"/>
      <c r="D193" s="239" t="s">
        <v>169</v>
      </c>
      <c r="E193" s="40"/>
      <c r="F193" s="244" t="s">
        <v>218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169</v>
      </c>
      <c r="AU193" s="17" t="s">
        <v>85</v>
      </c>
    </row>
    <row r="194" s="13" customFormat="1">
      <c r="A194" s="13"/>
      <c r="B194" s="245"/>
      <c r="C194" s="246"/>
      <c r="D194" s="239" t="s">
        <v>171</v>
      </c>
      <c r="E194" s="247" t="s">
        <v>1</v>
      </c>
      <c r="F194" s="248" t="s">
        <v>243</v>
      </c>
      <c r="G194" s="246"/>
      <c r="H194" s="249">
        <v>11067.232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171</v>
      </c>
      <c r="AU194" s="255" t="s">
        <v>85</v>
      </c>
      <c r="AV194" s="13" t="s">
        <v>85</v>
      </c>
      <c r="AW194" s="13" t="s">
        <v>32</v>
      </c>
      <c r="AX194" s="13" t="s">
        <v>83</v>
      </c>
      <c r="AY194" s="255" t="s">
        <v>159</v>
      </c>
    </row>
    <row r="195" s="2" customFormat="1" ht="16.5" customHeight="1">
      <c r="A195" s="38"/>
      <c r="B195" s="39"/>
      <c r="C195" s="226" t="s">
        <v>244</v>
      </c>
      <c r="D195" s="226" t="s">
        <v>161</v>
      </c>
      <c r="E195" s="227" t="s">
        <v>245</v>
      </c>
      <c r="F195" s="228" t="s">
        <v>246</v>
      </c>
      <c r="G195" s="229" t="s">
        <v>188</v>
      </c>
      <c r="H195" s="230">
        <v>6267.4210000000003</v>
      </c>
      <c r="I195" s="231"/>
      <c r="J195" s="232">
        <f>ROUND(I195*H195,2)</f>
        <v>0</v>
      </c>
      <c r="K195" s="228" t="s">
        <v>165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166</v>
      </c>
      <c r="AT195" s="237" t="s">
        <v>161</v>
      </c>
      <c r="AU195" s="237" t="s">
        <v>85</v>
      </c>
      <c r="AY195" s="17" t="s">
        <v>159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166</v>
      </c>
      <c r="BM195" s="237" t="s">
        <v>247</v>
      </c>
    </row>
    <row r="196" s="2" customFormat="1">
      <c r="A196" s="38"/>
      <c r="B196" s="39"/>
      <c r="C196" s="40"/>
      <c r="D196" s="239" t="s">
        <v>168</v>
      </c>
      <c r="E196" s="40"/>
      <c r="F196" s="240" t="s">
        <v>246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168</v>
      </c>
      <c r="AU196" s="17" t="s">
        <v>85</v>
      </c>
    </row>
    <row r="197" s="2" customFormat="1">
      <c r="A197" s="38"/>
      <c r="B197" s="39"/>
      <c r="C197" s="40"/>
      <c r="D197" s="239" t="s">
        <v>169</v>
      </c>
      <c r="E197" s="40"/>
      <c r="F197" s="244" t="s">
        <v>248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169</v>
      </c>
      <c r="AU197" s="17" t="s">
        <v>85</v>
      </c>
    </row>
    <row r="198" s="15" customFormat="1">
      <c r="A198" s="15"/>
      <c r="B198" s="267"/>
      <c r="C198" s="268"/>
      <c r="D198" s="239" t="s">
        <v>171</v>
      </c>
      <c r="E198" s="269" t="s">
        <v>1</v>
      </c>
      <c r="F198" s="270" t="s">
        <v>249</v>
      </c>
      <c r="G198" s="268"/>
      <c r="H198" s="269" t="s">
        <v>1</v>
      </c>
      <c r="I198" s="271"/>
      <c r="J198" s="268"/>
      <c r="K198" s="268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171</v>
      </c>
      <c r="AU198" s="276" t="s">
        <v>85</v>
      </c>
      <c r="AV198" s="15" t="s">
        <v>83</v>
      </c>
      <c r="AW198" s="15" t="s">
        <v>32</v>
      </c>
      <c r="AX198" s="15" t="s">
        <v>76</v>
      </c>
      <c r="AY198" s="276" t="s">
        <v>159</v>
      </c>
    </row>
    <row r="199" s="13" customFormat="1">
      <c r="A199" s="13"/>
      <c r="B199" s="245"/>
      <c r="C199" s="246"/>
      <c r="D199" s="239" t="s">
        <v>171</v>
      </c>
      <c r="E199" s="247" t="s">
        <v>1</v>
      </c>
      <c r="F199" s="248" t="s">
        <v>250</v>
      </c>
      <c r="G199" s="246"/>
      <c r="H199" s="249">
        <v>414.77699999999999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171</v>
      </c>
      <c r="AU199" s="255" t="s">
        <v>85</v>
      </c>
      <c r="AV199" s="13" t="s">
        <v>85</v>
      </c>
      <c r="AW199" s="13" t="s">
        <v>32</v>
      </c>
      <c r="AX199" s="13" t="s">
        <v>76</v>
      </c>
      <c r="AY199" s="255" t="s">
        <v>159</v>
      </c>
    </row>
    <row r="200" s="13" customFormat="1">
      <c r="A200" s="13"/>
      <c r="B200" s="245"/>
      <c r="C200" s="246"/>
      <c r="D200" s="239" t="s">
        <v>171</v>
      </c>
      <c r="E200" s="247" t="s">
        <v>1</v>
      </c>
      <c r="F200" s="248" t="s">
        <v>251</v>
      </c>
      <c r="G200" s="246"/>
      <c r="H200" s="249">
        <v>5062.9399999999996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171</v>
      </c>
      <c r="AU200" s="255" t="s">
        <v>85</v>
      </c>
      <c r="AV200" s="13" t="s">
        <v>85</v>
      </c>
      <c r="AW200" s="13" t="s">
        <v>32</v>
      </c>
      <c r="AX200" s="13" t="s">
        <v>76</v>
      </c>
      <c r="AY200" s="255" t="s">
        <v>159</v>
      </c>
    </row>
    <row r="201" s="13" customFormat="1">
      <c r="A201" s="13"/>
      <c r="B201" s="245"/>
      <c r="C201" s="246"/>
      <c r="D201" s="239" t="s">
        <v>171</v>
      </c>
      <c r="E201" s="247" t="s">
        <v>1</v>
      </c>
      <c r="F201" s="248" t="s">
        <v>252</v>
      </c>
      <c r="G201" s="246"/>
      <c r="H201" s="249">
        <v>789.70399999999995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171</v>
      </c>
      <c r="AU201" s="255" t="s">
        <v>85</v>
      </c>
      <c r="AV201" s="13" t="s">
        <v>85</v>
      </c>
      <c r="AW201" s="13" t="s">
        <v>32</v>
      </c>
      <c r="AX201" s="13" t="s">
        <v>76</v>
      </c>
      <c r="AY201" s="255" t="s">
        <v>159</v>
      </c>
    </row>
    <row r="202" s="14" customFormat="1">
      <c r="A202" s="14"/>
      <c r="B202" s="256"/>
      <c r="C202" s="257"/>
      <c r="D202" s="239" t="s">
        <v>171</v>
      </c>
      <c r="E202" s="258" t="s">
        <v>1</v>
      </c>
      <c r="F202" s="259" t="s">
        <v>205</v>
      </c>
      <c r="G202" s="257"/>
      <c r="H202" s="260">
        <v>6267.4209999999994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171</v>
      </c>
      <c r="AU202" s="266" t="s">
        <v>85</v>
      </c>
      <c r="AV202" s="14" t="s">
        <v>166</v>
      </c>
      <c r="AW202" s="14" t="s">
        <v>32</v>
      </c>
      <c r="AX202" s="14" t="s">
        <v>83</v>
      </c>
      <c r="AY202" s="266" t="s">
        <v>159</v>
      </c>
    </row>
    <row r="203" s="2" customFormat="1" ht="16.5" customHeight="1">
      <c r="A203" s="38"/>
      <c r="B203" s="39"/>
      <c r="C203" s="226" t="s">
        <v>253</v>
      </c>
      <c r="D203" s="226" t="s">
        <v>161</v>
      </c>
      <c r="E203" s="227" t="s">
        <v>254</v>
      </c>
      <c r="F203" s="228" t="s">
        <v>255</v>
      </c>
      <c r="G203" s="229" t="s">
        <v>188</v>
      </c>
      <c r="H203" s="230">
        <v>35.975999999999999</v>
      </c>
      <c r="I203" s="231"/>
      <c r="J203" s="232">
        <f>ROUND(I203*H203,2)</f>
        <v>0</v>
      </c>
      <c r="K203" s="228" t="s">
        <v>165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166</v>
      </c>
      <c r="AT203" s="237" t="s">
        <v>161</v>
      </c>
      <c r="AU203" s="237" t="s">
        <v>85</v>
      </c>
      <c r="AY203" s="17" t="s">
        <v>159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166</v>
      </c>
      <c r="BM203" s="237" t="s">
        <v>256</v>
      </c>
    </row>
    <row r="204" s="2" customFormat="1">
      <c r="A204" s="38"/>
      <c r="B204" s="39"/>
      <c r="C204" s="40"/>
      <c r="D204" s="239" t="s">
        <v>168</v>
      </c>
      <c r="E204" s="40"/>
      <c r="F204" s="240" t="s">
        <v>255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168</v>
      </c>
      <c r="AU204" s="17" t="s">
        <v>85</v>
      </c>
    </row>
    <row r="205" s="2" customFormat="1">
      <c r="A205" s="38"/>
      <c r="B205" s="39"/>
      <c r="C205" s="40"/>
      <c r="D205" s="239" t="s">
        <v>169</v>
      </c>
      <c r="E205" s="40"/>
      <c r="F205" s="244" t="s">
        <v>257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169</v>
      </c>
      <c r="AU205" s="17" t="s">
        <v>85</v>
      </c>
    </row>
    <row r="206" s="13" customFormat="1">
      <c r="A206" s="13"/>
      <c r="B206" s="245"/>
      <c r="C206" s="246"/>
      <c r="D206" s="239" t="s">
        <v>171</v>
      </c>
      <c r="E206" s="247" t="s">
        <v>1</v>
      </c>
      <c r="F206" s="248" t="s">
        <v>258</v>
      </c>
      <c r="G206" s="246"/>
      <c r="H206" s="249">
        <v>27.552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171</v>
      </c>
      <c r="AU206" s="255" t="s">
        <v>85</v>
      </c>
      <c r="AV206" s="13" t="s">
        <v>85</v>
      </c>
      <c r="AW206" s="13" t="s">
        <v>32</v>
      </c>
      <c r="AX206" s="13" t="s">
        <v>76</v>
      </c>
      <c r="AY206" s="255" t="s">
        <v>159</v>
      </c>
    </row>
    <row r="207" s="13" customFormat="1">
      <c r="A207" s="13"/>
      <c r="B207" s="245"/>
      <c r="C207" s="246"/>
      <c r="D207" s="239" t="s">
        <v>171</v>
      </c>
      <c r="E207" s="247" t="s">
        <v>1</v>
      </c>
      <c r="F207" s="248" t="s">
        <v>259</v>
      </c>
      <c r="G207" s="246"/>
      <c r="H207" s="249">
        <v>8.4239999999999995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171</v>
      </c>
      <c r="AU207" s="255" t="s">
        <v>85</v>
      </c>
      <c r="AV207" s="13" t="s">
        <v>85</v>
      </c>
      <c r="AW207" s="13" t="s">
        <v>32</v>
      </c>
      <c r="AX207" s="13" t="s">
        <v>76</v>
      </c>
      <c r="AY207" s="255" t="s">
        <v>159</v>
      </c>
    </row>
    <row r="208" s="14" customFormat="1">
      <c r="A208" s="14"/>
      <c r="B208" s="256"/>
      <c r="C208" s="257"/>
      <c r="D208" s="239" t="s">
        <v>171</v>
      </c>
      <c r="E208" s="258" t="s">
        <v>1</v>
      </c>
      <c r="F208" s="259" t="s">
        <v>205</v>
      </c>
      <c r="G208" s="257"/>
      <c r="H208" s="260">
        <v>35.975999999999999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171</v>
      </c>
      <c r="AU208" s="266" t="s">
        <v>85</v>
      </c>
      <c r="AV208" s="14" t="s">
        <v>166</v>
      </c>
      <c r="AW208" s="14" t="s">
        <v>32</v>
      </c>
      <c r="AX208" s="14" t="s">
        <v>83</v>
      </c>
      <c r="AY208" s="266" t="s">
        <v>159</v>
      </c>
    </row>
    <row r="209" s="2" customFormat="1" ht="16.5" customHeight="1">
      <c r="A209" s="38"/>
      <c r="B209" s="39"/>
      <c r="C209" s="226" t="s">
        <v>8</v>
      </c>
      <c r="D209" s="226" t="s">
        <v>161</v>
      </c>
      <c r="E209" s="227" t="s">
        <v>260</v>
      </c>
      <c r="F209" s="228" t="s">
        <v>261</v>
      </c>
      <c r="G209" s="229" t="s">
        <v>188</v>
      </c>
      <c r="H209" s="230">
        <v>480.01400000000001</v>
      </c>
      <c r="I209" s="231"/>
      <c r="J209" s="232">
        <f>ROUND(I209*H209,2)</f>
        <v>0</v>
      </c>
      <c r="K209" s="228" t="s">
        <v>165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166</v>
      </c>
      <c r="AT209" s="237" t="s">
        <v>161</v>
      </c>
      <c r="AU209" s="237" t="s">
        <v>85</v>
      </c>
      <c r="AY209" s="17" t="s">
        <v>159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166</v>
      </c>
      <c r="BM209" s="237" t="s">
        <v>262</v>
      </c>
    </row>
    <row r="210" s="2" customFormat="1">
      <c r="A210" s="38"/>
      <c r="B210" s="39"/>
      <c r="C210" s="40"/>
      <c r="D210" s="239" t="s">
        <v>168</v>
      </c>
      <c r="E210" s="40"/>
      <c r="F210" s="240" t="s">
        <v>261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168</v>
      </c>
      <c r="AU210" s="17" t="s">
        <v>85</v>
      </c>
    </row>
    <row r="211" s="2" customFormat="1">
      <c r="A211" s="38"/>
      <c r="B211" s="39"/>
      <c r="C211" s="40"/>
      <c r="D211" s="239" t="s">
        <v>169</v>
      </c>
      <c r="E211" s="40"/>
      <c r="F211" s="244" t="s">
        <v>263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169</v>
      </c>
      <c r="AU211" s="17" t="s">
        <v>85</v>
      </c>
    </row>
    <row r="212" s="13" customFormat="1">
      <c r="A212" s="13"/>
      <c r="B212" s="245"/>
      <c r="C212" s="246"/>
      <c r="D212" s="239" t="s">
        <v>171</v>
      </c>
      <c r="E212" s="247" t="s">
        <v>1</v>
      </c>
      <c r="F212" s="248" t="s">
        <v>264</v>
      </c>
      <c r="G212" s="246"/>
      <c r="H212" s="249">
        <v>18.367999999999999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171</v>
      </c>
      <c r="AU212" s="255" t="s">
        <v>85</v>
      </c>
      <c r="AV212" s="13" t="s">
        <v>85</v>
      </c>
      <c r="AW212" s="13" t="s">
        <v>32</v>
      </c>
      <c r="AX212" s="13" t="s">
        <v>76</v>
      </c>
      <c r="AY212" s="255" t="s">
        <v>159</v>
      </c>
    </row>
    <row r="213" s="13" customFormat="1">
      <c r="A213" s="13"/>
      <c r="B213" s="245"/>
      <c r="C213" s="246"/>
      <c r="D213" s="239" t="s">
        <v>171</v>
      </c>
      <c r="E213" s="247" t="s">
        <v>1</v>
      </c>
      <c r="F213" s="248" t="s">
        <v>265</v>
      </c>
      <c r="G213" s="246"/>
      <c r="H213" s="249">
        <v>5.6159999999999997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171</v>
      </c>
      <c r="AU213" s="255" t="s">
        <v>85</v>
      </c>
      <c r="AV213" s="13" t="s">
        <v>85</v>
      </c>
      <c r="AW213" s="13" t="s">
        <v>32</v>
      </c>
      <c r="AX213" s="13" t="s">
        <v>76</v>
      </c>
      <c r="AY213" s="255" t="s">
        <v>159</v>
      </c>
    </row>
    <row r="214" s="13" customFormat="1">
      <c r="A214" s="13"/>
      <c r="B214" s="245"/>
      <c r="C214" s="246"/>
      <c r="D214" s="239" t="s">
        <v>171</v>
      </c>
      <c r="E214" s="247" t="s">
        <v>1</v>
      </c>
      <c r="F214" s="248" t="s">
        <v>266</v>
      </c>
      <c r="G214" s="246"/>
      <c r="H214" s="249">
        <v>312.02999999999997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171</v>
      </c>
      <c r="AU214" s="255" t="s">
        <v>85</v>
      </c>
      <c r="AV214" s="13" t="s">
        <v>85</v>
      </c>
      <c r="AW214" s="13" t="s">
        <v>32</v>
      </c>
      <c r="AX214" s="13" t="s">
        <v>76</v>
      </c>
      <c r="AY214" s="255" t="s">
        <v>159</v>
      </c>
    </row>
    <row r="215" s="13" customFormat="1">
      <c r="A215" s="13"/>
      <c r="B215" s="245"/>
      <c r="C215" s="246"/>
      <c r="D215" s="239" t="s">
        <v>171</v>
      </c>
      <c r="E215" s="247" t="s">
        <v>1</v>
      </c>
      <c r="F215" s="248" t="s">
        <v>267</v>
      </c>
      <c r="G215" s="246"/>
      <c r="H215" s="249">
        <v>144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171</v>
      </c>
      <c r="AU215" s="255" t="s">
        <v>85</v>
      </c>
      <c r="AV215" s="13" t="s">
        <v>85</v>
      </c>
      <c r="AW215" s="13" t="s">
        <v>32</v>
      </c>
      <c r="AX215" s="13" t="s">
        <v>76</v>
      </c>
      <c r="AY215" s="255" t="s">
        <v>159</v>
      </c>
    </row>
    <row r="216" s="14" customFormat="1">
      <c r="A216" s="14"/>
      <c r="B216" s="256"/>
      <c r="C216" s="257"/>
      <c r="D216" s="239" t="s">
        <v>171</v>
      </c>
      <c r="E216" s="258" t="s">
        <v>1</v>
      </c>
      <c r="F216" s="259" t="s">
        <v>205</v>
      </c>
      <c r="G216" s="257"/>
      <c r="H216" s="260">
        <v>480.01399999999995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171</v>
      </c>
      <c r="AU216" s="266" t="s">
        <v>85</v>
      </c>
      <c r="AV216" s="14" t="s">
        <v>166</v>
      </c>
      <c r="AW216" s="14" t="s">
        <v>32</v>
      </c>
      <c r="AX216" s="14" t="s">
        <v>83</v>
      </c>
      <c r="AY216" s="266" t="s">
        <v>159</v>
      </c>
    </row>
    <row r="217" s="2" customFormat="1" ht="16.5" customHeight="1">
      <c r="A217" s="38"/>
      <c r="B217" s="39"/>
      <c r="C217" s="226" t="s">
        <v>268</v>
      </c>
      <c r="D217" s="226" t="s">
        <v>161</v>
      </c>
      <c r="E217" s="227" t="s">
        <v>269</v>
      </c>
      <c r="F217" s="228" t="s">
        <v>270</v>
      </c>
      <c r="G217" s="229" t="s">
        <v>164</v>
      </c>
      <c r="H217" s="230">
        <v>436.5</v>
      </c>
      <c r="I217" s="231"/>
      <c r="J217" s="232">
        <f>ROUND(I217*H217,2)</f>
        <v>0</v>
      </c>
      <c r="K217" s="228" t="s">
        <v>165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166</v>
      </c>
      <c r="AT217" s="237" t="s">
        <v>161</v>
      </c>
      <c r="AU217" s="237" t="s">
        <v>85</v>
      </c>
      <c r="AY217" s="17" t="s">
        <v>159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166</v>
      </c>
      <c r="BM217" s="237" t="s">
        <v>271</v>
      </c>
    </row>
    <row r="218" s="2" customFormat="1">
      <c r="A218" s="38"/>
      <c r="B218" s="39"/>
      <c r="C218" s="40"/>
      <c r="D218" s="239" t="s">
        <v>168</v>
      </c>
      <c r="E218" s="40"/>
      <c r="F218" s="240" t="s">
        <v>270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168</v>
      </c>
      <c r="AU218" s="17" t="s">
        <v>85</v>
      </c>
    </row>
    <row r="219" s="15" customFormat="1">
      <c r="A219" s="15"/>
      <c r="B219" s="267"/>
      <c r="C219" s="268"/>
      <c r="D219" s="239" t="s">
        <v>171</v>
      </c>
      <c r="E219" s="269" t="s">
        <v>1</v>
      </c>
      <c r="F219" s="270" t="s">
        <v>272</v>
      </c>
      <c r="G219" s="268"/>
      <c r="H219" s="269" t="s">
        <v>1</v>
      </c>
      <c r="I219" s="271"/>
      <c r="J219" s="268"/>
      <c r="K219" s="268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171</v>
      </c>
      <c r="AU219" s="276" t="s">
        <v>85</v>
      </c>
      <c r="AV219" s="15" t="s">
        <v>83</v>
      </c>
      <c r="AW219" s="15" t="s">
        <v>32</v>
      </c>
      <c r="AX219" s="15" t="s">
        <v>76</v>
      </c>
      <c r="AY219" s="276" t="s">
        <v>159</v>
      </c>
    </row>
    <row r="220" s="13" customFormat="1">
      <c r="A220" s="13"/>
      <c r="B220" s="245"/>
      <c r="C220" s="246"/>
      <c r="D220" s="239" t="s">
        <v>171</v>
      </c>
      <c r="E220" s="247" t="s">
        <v>1</v>
      </c>
      <c r="F220" s="248" t="s">
        <v>273</v>
      </c>
      <c r="G220" s="246"/>
      <c r="H220" s="249">
        <v>414.89999999999998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171</v>
      </c>
      <c r="AU220" s="255" t="s">
        <v>85</v>
      </c>
      <c r="AV220" s="13" t="s">
        <v>85</v>
      </c>
      <c r="AW220" s="13" t="s">
        <v>32</v>
      </c>
      <c r="AX220" s="13" t="s">
        <v>76</v>
      </c>
      <c r="AY220" s="255" t="s">
        <v>159</v>
      </c>
    </row>
    <row r="221" s="13" customFormat="1">
      <c r="A221" s="13"/>
      <c r="B221" s="245"/>
      <c r="C221" s="246"/>
      <c r="D221" s="239" t="s">
        <v>171</v>
      </c>
      <c r="E221" s="247" t="s">
        <v>1</v>
      </c>
      <c r="F221" s="248" t="s">
        <v>274</v>
      </c>
      <c r="G221" s="246"/>
      <c r="H221" s="249">
        <v>21.600000000000001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171</v>
      </c>
      <c r="AU221" s="255" t="s">
        <v>85</v>
      </c>
      <c r="AV221" s="13" t="s">
        <v>85</v>
      </c>
      <c r="AW221" s="13" t="s">
        <v>32</v>
      </c>
      <c r="AX221" s="13" t="s">
        <v>76</v>
      </c>
      <c r="AY221" s="255" t="s">
        <v>159</v>
      </c>
    </row>
    <row r="222" s="14" customFormat="1">
      <c r="A222" s="14"/>
      <c r="B222" s="256"/>
      <c r="C222" s="257"/>
      <c r="D222" s="239" t="s">
        <v>171</v>
      </c>
      <c r="E222" s="258" t="s">
        <v>1</v>
      </c>
      <c r="F222" s="259" t="s">
        <v>205</v>
      </c>
      <c r="G222" s="257"/>
      <c r="H222" s="260">
        <v>436.5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171</v>
      </c>
      <c r="AU222" s="266" t="s">
        <v>85</v>
      </c>
      <c r="AV222" s="14" t="s">
        <v>166</v>
      </c>
      <c r="AW222" s="14" t="s">
        <v>32</v>
      </c>
      <c r="AX222" s="14" t="s">
        <v>83</v>
      </c>
      <c r="AY222" s="266" t="s">
        <v>159</v>
      </c>
    </row>
    <row r="223" s="2" customFormat="1" ht="16.5" customHeight="1">
      <c r="A223" s="38"/>
      <c r="B223" s="39"/>
      <c r="C223" s="226" t="s">
        <v>275</v>
      </c>
      <c r="D223" s="226" t="s">
        <v>161</v>
      </c>
      <c r="E223" s="227" t="s">
        <v>276</v>
      </c>
      <c r="F223" s="228" t="s">
        <v>277</v>
      </c>
      <c r="G223" s="229" t="s">
        <v>164</v>
      </c>
      <c r="H223" s="230">
        <v>6790.46</v>
      </c>
      <c r="I223" s="231"/>
      <c r="J223" s="232">
        <f>ROUND(I223*H223,2)</f>
        <v>0</v>
      </c>
      <c r="K223" s="228" t="s">
        <v>165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166</v>
      </c>
      <c r="AT223" s="237" t="s">
        <v>161</v>
      </c>
      <c r="AU223" s="237" t="s">
        <v>85</v>
      </c>
      <c r="AY223" s="17" t="s">
        <v>159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166</v>
      </c>
      <c r="BM223" s="237" t="s">
        <v>278</v>
      </c>
    </row>
    <row r="224" s="2" customFormat="1">
      <c r="A224" s="38"/>
      <c r="B224" s="39"/>
      <c r="C224" s="40"/>
      <c r="D224" s="239" t="s">
        <v>168</v>
      </c>
      <c r="E224" s="40"/>
      <c r="F224" s="240" t="s">
        <v>277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168</v>
      </c>
      <c r="AU224" s="17" t="s">
        <v>85</v>
      </c>
    </row>
    <row r="225" s="2" customFormat="1">
      <c r="A225" s="38"/>
      <c r="B225" s="39"/>
      <c r="C225" s="40"/>
      <c r="D225" s="239" t="s">
        <v>169</v>
      </c>
      <c r="E225" s="40"/>
      <c r="F225" s="244" t="s">
        <v>279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169</v>
      </c>
      <c r="AU225" s="17" t="s">
        <v>85</v>
      </c>
    </row>
    <row r="226" s="13" customFormat="1">
      <c r="A226" s="13"/>
      <c r="B226" s="245"/>
      <c r="C226" s="246"/>
      <c r="D226" s="239" t="s">
        <v>171</v>
      </c>
      <c r="E226" s="247" t="s">
        <v>1</v>
      </c>
      <c r="F226" s="248" t="s">
        <v>280</v>
      </c>
      <c r="G226" s="246"/>
      <c r="H226" s="249">
        <v>2787.9200000000001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171</v>
      </c>
      <c r="AU226" s="255" t="s">
        <v>85</v>
      </c>
      <c r="AV226" s="13" t="s">
        <v>85</v>
      </c>
      <c r="AW226" s="13" t="s">
        <v>32</v>
      </c>
      <c r="AX226" s="13" t="s">
        <v>76</v>
      </c>
      <c r="AY226" s="255" t="s">
        <v>159</v>
      </c>
    </row>
    <row r="227" s="13" customFormat="1">
      <c r="A227" s="13"/>
      <c r="B227" s="245"/>
      <c r="C227" s="246"/>
      <c r="D227" s="239" t="s">
        <v>171</v>
      </c>
      <c r="E227" s="247" t="s">
        <v>1</v>
      </c>
      <c r="F227" s="248" t="s">
        <v>281</v>
      </c>
      <c r="G227" s="246"/>
      <c r="H227" s="249">
        <v>4002.54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171</v>
      </c>
      <c r="AU227" s="255" t="s">
        <v>85</v>
      </c>
      <c r="AV227" s="13" t="s">
        <v>85</v>
      </c>
      <c r="AW227" s="13" t="s">
        <v>32</v>
      </c>
      <c r="AX227" s="13" t="s">
        <v>76</v>
      </c>
      <c r="AY227" s="255" t="s">
        <v>159</v>
      </c>
    </row>
    <row r="228" s="14" customFormat="1">
      <c r="A228" s="14"/>
      <c r="B228" s="256"/>
      <c r="C228" s="257"/>
      <c r="D228" s="239" t="s">
        <v>171</v>
      </c>
      <c r="E228" s="258" t="s">
        <v>1</v>
      </c>
      <c r="F228" s="259" t="s">
        <v>205</v>
      </c>
      <c r="G228" s="257"/>
      <c r="H228" s="260">
        <v>6790.46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171</v>
      </c>
      <c r="AU228" s="266" t="s">
        <v>85</v>
      </c>
      <c r="AV228" s="14" t="s">
        <v>166</v>
      </c>
      <c r="AW228" s="14" t="s">
        <v>32</v>
      </c>
      <c r="AX228" s="14" t="s">
        <v>83</v>
      </c>
      <c r="AY228" s="266" t="s">
        <v>159</v>
      </c>
    </row>
    <row r="229" s="2" customFormat="1" ht="16.5" customHeight="1">
      <c r="A229" s="38"/>
      <c r="B229" s="39"/>
      <c r="C229" s="226" t="s">
        <v>282</v>
      </c>
      <c r="D229" s="226" t="s">
        <v>161</v>
      </c>
      <c r="E229" s="227" t="s">
        <v>283</v>
      </c>
      <c r="F229" s="228" t="s">
        <v>284</v>
      </c>
      <c r="G229" s="229" t="s">
        <v>164</v>
      </c>
      <c r="H229" s="230">
        <v>6790.46</v>
      </c>
      <c r="I229" s="231"/>
      <c r="J229" s="232">
        <f>ROUND(I229*H229,2)</f>
        <v>0</v>
      </c>
      <c r="K229" s="228" t="s">
        <v>165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166</v>
      </c>
      <c r="AT229" s="237" t="s">
        <v>161</v>
      </c>
      <c r="AU229" s="237" t="s">
        <v>85</v>
      </c>
      <c r="AY229" s="17" t="s">
        <v>159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166</v>
      </c>
      <c r="BM229" s="237" t="s">
        <v>285</v>
      </c>
    </row>
    <row r="230" s="2" customFormat="1">
      <c r="A230" s="38"/>
      <c r="B230" s="39"/>
      <c r="C230" s="40"/>
      <c r="D230" s="239" t="s">
        <v>168</v>
      </c>
      <c r="E230" s="40"/>
      <c r="F230" s="240" t="s">
        <v>284</v>
      </c>
      <c r="G230" s="40"/>
      <c r="H230" s="40"/>
      <c r="I230" s="241"/>
      <c r="J230" s="40"/>
      <c r="K230" s="40"/>
      <c r="L230" s="44"/>
      <c r="M230" s="242"/>
      <c r="N230" s="243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168</v>
      </c>
      <c r="AU230" s="17" t="s">
        <v>85</v>
      </c>
    </row>
    <row r="231" s="2" customFormat="1">
      <c r="A231" s="38"/>
      <c r="B231" s="39"/>
      <c r="C231" s="40"/>
      <c r="D231" s="239" t="s">
        <v>169</v>
      </c>
      <c r="E231" s="40"/>
      <c r="F231" s="244" t="s">
        <v>286</v>
      </c>
      <c r="G231" s="40"/>
      <c r="H231" s="40"/>
      <c r="I231" s="241"/>
      <c r="J231" s="40"/>
      <c r="K231" s="40"/>
      <c r="L231" s="44"/>
      <c r="M231" s="242"/>
      <c r="N231" s="243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169</v>
      </c>
      <c r="AU231" s="17" t="s">
        <v>85</v>
      </c>
    </row>
    <row r="232" s="13" customFormat="1">
      <c r="A232" s="13"/>
      <c r="B232" s="245"/>
      <c r="C232" s="246"/>
      <c r="D232" s="239" t="s">
        <v>171</v>
      </c>
      <c r="E232" s="247" t="s">
        <v>1</v>
      </c>
      <c r="F232" s="248" t="s">
        <v>280</v>
      </c>
      <c r="G232" s="246"/>
      <c r="H232" s="249">
        <v>2787.9200000000001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171</v>
      </c>
      <c r="AU232" s="255" t="s">
        <v>85</v>
      </c>
      <c r="AV232" s="13" t="s">
        <v>85</v>
      </c>
      <c r="AW232" s="13" t="s">
        <v>32</v>
      </c>
      <c r="AX232" s="13" t="s">
        <v>76</v>
      </c>
      <c r="AY232" s="255" t="s">
        <v>159</v>
      </c>
    </row>
    <row r="233" s="13" customFormat="1">
      <c r="A233" s="13"/>
      <c r="B233" s="245"/>
      <c r="C233" s="246"/>
      <c r="D233" s="239" t="s">
        <v>171</v>
      </c>
      <c r="E233" s="247" t="s">
        <v>1</v>
      </c>
      <c r="F233" s="248" t="s">
        <v>281</v>
      </c>
      <c r="G233" s="246"/>
      <c r="H233" s="249">
        <v>4002.54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171</v>
      </c>
      <c r="AU233" s="255" t="s">
        <v>85</v>
      </c>
      <c r="AV233" s="13" t="s">
        <v>85</v>
      </c>
      <c r="AW233" s="13" t="s">
        <v>32</v>
      </c>
      <c r="AX233" s="13" t="s">
        <v>76</v>
      </c>
      <c r="AY233" s="255" t="s">
        <v>159</v>
      </c>
    </row>
    <row r="234" s="14" customFormat="1">
      <c r="A234" s="14"/>
      <c r="B234" s="256"/>
      <c r="C234" s="257"/>
      <c r="D234" s="239" t="s">
        <v>171</v>
      </c>
      <c r="E234" s="258" t="s">
        <v>1</v>
      </c>
      <c r="F234" s="259" t="s">
        <v>205</v>
      </c>
      <c r="G234" s="257"/>
      <c r="H234" s="260">
        <v>6790.46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171</v>
      </c>
      <c r="AU234" s="266" t="s">
        <v>85</v>
      </c>
      <c r="AV234" s="14" t="s">
        <v>166</v>
      </c>
      <c r="AW234" s="14" t="s">
        <v>32</v>
      </c>
      <c r="AX234" s="14" t="s">
        <v>83</v>
      </c>
      <c r="AY234" s="266" t="s">
        <v>159</v>
      </c>
    </row>
    <row r="235" s="12" customFormat="1" ht="22.8" customHeight="1">
      <c r="A235" s="12"/>
      <c r="B235" s="210"/>
      <c r="C235" s="211"/>
      <c r="D235" s="212" t="s">
        <v>75</v>
      </c>
      <c r="E235" s="224" t="s">
        <v>85</v>
      </c>
      <c r="F235" s="224" t="s">
        <v>287</v>
      </c>
      <c r="G235" s="211"/>
      <c r="H235" s="211"/>
      <c r="I235" s="214"/>
      <c r="J235" s="225">
        <f>BK235</f>
        <v>0</v>
      </c>
      <c r="K235" s="211"/>
      <c r="L235" s="216"/>
      <c r="M235" s="217"/>
      <c r="N235" s="218"/>
      <c r="O235" s="218"/>
      <c r="P235" s="219">
        <f>SUM(P236:P266)</f>
        <v>0</v>
      </c>
      <c r="Q235" s="218"/>
      <c r="R235" s="219">
        <f>SUM(R236:R266)</f>
        <v>0</v>
      </c>
      <c r="S235" s="218"/>
      <c r="T235" s="220">
        <f>SUM(T236:T266)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1" t="s">
        <v>83</v>
      </c>
      <c r="AT235" s="222" t="s">
        <v>75</v>
      </c>
      <c r="AU235" s="222" t="s">
        <v>83</v>
      </c>
      <c r="AY235" s="221" t="s">
        <v>159</v>
      </c>
      <c r="BK235" s="223">
        <f>SUM(BK236:BK266)</f>
        <v>0</v>
      </c>
    </row>
    <row r="236" s="2" customFormat="1" ht="16.5" customHeight="1">
      <c r="A236" s="38"/>
      <c r="B236" s="39"/>
      <c r="C236" s="226" t="s">
        <v>288</v>
      </c>
      <c r="D236" s="226" t="s">
        <v>161</v>
      </c>
      <c r="E236" s="227" t="s">
        <v>289</v>
      </c>
      <c r="F236" s="228" t="s">
        <v>290</v>
      </c>
      <c r="G236" s="229" t="s">
        <v>164</v>
      </c>
      <c r="H236" s="230">
        <v>3033.3000000000002</v>
      </c>
      <c r="I236" s="231"/>
      <c r="J236" s="232">
        <f>ROUND(I236*H236,2)</f>
        <v>0</v>
      </c>
      <c r="K236" s="228" t="s">
        <v>165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166</v>
      </c>
      <c r="AT236" s="237" t="s">
        <v>161</v>
      </c>
      <c r="AU236" s="237" t="s">
        <v>85</v>
      </c>
      <c r="AY236" s="17" t="s">
        <v>159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166</v>
      </c>
      <c r="BM236" s="237" t="s">
        <v>291</v>
      </c>
    </row>
    <row r="237" s="2" customFormat="1">
      <c r="A237" s="38"/>
      <c r="B237" s="39"/>
      <c r="C237" s="40"/>
      <c r="D237" s="239" t="s">
        <v>168</v>
      </c>
      <c r="E237" s="40"/>
      <c r="F237" s="240" t="s">
        <v>290</v>
      </c>
      <c r="G237" s="40"/>
      <c r="H237" s="40"/>
      <c r="I237" s="241"/>
      <c r="J237" s="40"/>
      <c r="K237" s="40"/>
      <c r="L237" s="44"/>
      <c r="M237" s="242"/>
      <c r="N237" s="24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168</v>
      </c>
      <c r="AU237" s="17" t="s">
        <v>85</v>
      </c>
    </row>
    <row r="238" s="13" customFormat="1">
      <c r="A238" s="13"/>
      <c r="B238" s="245"/>
      <c r="C238" s="246"/>
      <c r="D238" s="239" t="s">
        <v>171</v>
      </c>
      <c r="E238" s="247" t="s">
        <v>1</v>
      </c>
      <c r="F238" s="248" t="s">
        <v>292</v>
      </c>
      <c r="G238" s="246"/>
      <c r="H238" s="249">
        <v>3033.3000000000002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171</v>
      </c>
      <c r="AU238" s="255" t="s">
        <v>85</v>
      </c>
      <c r="AV238" s="13" t="s">
        <v>85</v>
      </c>
      <c r="AW238" s="13" t="s">
        <v>32</v>
      </c>
      <c r="AX238" s="13" t="s">
        <v>83</v>
      </c>
      <c r="AY238" s="255" t="s">
        <v>159</v>
      </c>
    </row>
    <row r="239" s="2" customFormat="1" ht="16.5" customHeight="1">
      <c r="A239" s="38"/>
      <c r="B239" s="39"/>
      <c r="C239" s="226" t="s">
        <v>293</v>
      </c>
      <c r="D239" s="226" t="s">
        <v>161</v>
      </c>
      <c r="E239" s="227" t="s">
        <v>294</v>
      </c>
      <c r="F239" s="228" t="s">
        <v>295</v>
      </c>
      <c r="G239" s="229" t="s">
        <v>296</v>
      </c>
      <c r="H239" s="230">
        <v>2147</v>
      </c>
      <c r="I239" s="231"/>
      <c r="J239" s="232">
        <f>ROUND(I239*H239,2)</f>
        <v>0</v>
      </c>
      <c r="K239" s="228" t="s">
        <v>165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166</v>
      </c>
      <c r="AT239" s="237" t="s">
        <v>161</v>
      </c>
      <c r="AU239" s="237" t="s">
        <v>85</v>
      </c>
      <c r="AY239" s="17" t="s">
        <v>159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166</v>
      </c>
      <c r="BM239" s="237" t="s">
        <v>297</v>
      </c>
    </row>
    <row r="240" s="2" customFormat="1">
      <c r="A240" s="38"/>
      <c r="B240" s="39"/>
      <c r="C240" s="40"/>
      <c r="D240" s="239" t="s">
        <v>168</v>
      </c>
      <c r="E240" s="40"/>
      <c r="F240" s="240" t="s">
        <v>295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168</v>
      </c>
      <c r="AU240" s="17" t="s">
        <v>85</v>
      </c>
    </row>
    <row r="241" s="2" customFormat="1">
      <c r="A241" s="38"/>
      <c r="B241" s="39"/>
      <c r="C241" s="40"/>
      <c r="D241" s="239" t="s">
        <v>169</v>
      </c>
      <c r="E241" s="40"/>
      <c r="F241" s="244" t="s">
        <v>298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169</v>
      </c>
      <c r="AU241" s="17" t="s">
        <v>85</v>
      </c>
    </row>
    <row r="242" s="13" customFormat="1">
      <c r="A242" s="13"/>
      <c r="B242" s="245"/>
      <c r="C242" s="246"/>
      <c r="D242" s="239" t="s">
        <v>171</v>
      </c>
      <c r="E242" s="247" t="s">
        <v>1</v>
      </c>
      <c r="F242" s="248" t="s">
        <v>299</v>
      </c>
      <c r="G242" s="246"/>
      <c r="H242" s="249">
        <v>1267.7000000000001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171</v>
      </c>
      <c r="AU242" s="255" t="s">
        <v>85</v>
      </c>
      <c r="AV242" s="13" t="s">
        <v>85</v>
      </c>
      <c r="AW242" s="13" t="s">
        <v>32</v>
      </c>
      <c r="AX242" s="13" t="s">
        <v>76</v>
      </c>
      <c r="AY242" s="255" t="s">
        <v>159</v>
      </c>
    </row>
    <row r="243" s="13" customFormat="1">
      <c r="A243" s="13"/>
      <c r="B243" s="245"/>
      <c r="C243" s="246"/>
      <c r="D243" s="239" t="s">
        <v>171</v>
      </c>
      <c r="E243" s="247" t="s">
        <v>1</v>
      </c>
      <c r="F243" s="248" t="s">
        <v>300</v>
      </c>
      <c r="G243" s="246"/>
      <c r="H243" s="249">
        <v>879.29999999999995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171</v>
      </c>
      <c r="AU243" s="255" t="s">
        <v>85</v>
      </c>
      <c r="AV243" s="13" t="s">
        <v>85</v>
      </c>
      <c r="AW243" s="13" t="s">
        <v>32</v>
      </c>
      <c r="AX243" s="13" t="s">
        <v>76</v>
      </c>
      <c r="AY243" s="255" t="s">
        <v>159</v>
      </c>
    </row>
    <row r="244" s="14" customFormat="1">
      <c r="A244" s="14"/>
      <c r="B244" s="256"/>
      <c r="C244" s="257"/>
      <c r="D244" s="239" t="s">
        <v>171</v>
      </c>
      <c r="E244" s="258" t="s">
        <v>1</v>
      </c>
      <c r="F244" s="259" t="s">
        <v>205</v>
      </c>
      <c r="G244" s="257"/>
      <c r="H244" s="260">
        <v>2147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171</v>
      </c>
      <c r="AU244" s="266" t="s">
        <v>85</v>
      </c>
      <c r="AV244" s="14" t="s">
        <v>166</v>
      </c>
      <c r="AW244" s="14" t="s">
        <v>32</v>
      </c>
      <c r="AX244" s="14" t="s">
        <v>83</v>
      </c>
      <c r="AY244" s="266" t="s">
        <v>159</v>
      </c>
    </row>
    <row r="245" s="2" customFormat="1" ht="16.5" customHeight="1">
      <c r="A245" s="38"/>
      <c r="B245" s="39"/>
      <c r="C245" s="226" t="s">
        <v>7</v>
      </c>
      <c r="D245" s="226" t="s">
        <v>161</v>
      </c>
      <c r="E245" s="227" t="s">
        <v>301</v>
      </c>
      <c r="F245" s="228" t="s">
        <v>302</v>
      </c>
      <c r="G245" s="229" t="s">
        <v>296</v>
      </c>
      <c r="H245" s="230">
        <v>2022.2000000000001</v>
      </c>
      <c r="I245" s="231"/>
      <c r="J245" s="232">
        <f>ROUND(I245*H245,2)</f>
        <v>0</v>
      </c>
      <c r="K245" s="228" t="s">
        <v>165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166</v>
      </c>
      <c r="AT245" s="237" t="s">
        <v>161</v>
      </c>
      <c r="AU245" s="237" t="s">
        <v>85</v>
      </c>
      <c r="AY245" s="17" t="s">
        <v>159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166</v>
      </c>
      <c r="BM245" s="237" t="s">
        <v>303</v>
      </c>
    </row>
    <row r="246" s="2" customFormat="1">
      <c r="A246" s="38"/>
      <c r="B246" s="39"/>
      <c r="C246" s="40"/>
      <c r="D246" s="239" t="s">
        <v>168</v>
      </c>
      <c r="E246" s="40"/>
      <c r="F246" s="240" t="s">
        <v>302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168</v>
      </c>
      <c r="AU246" s="17" t="s">
        <v>85</v>
      </c>
    </row>
    <row r="247" s="2" customFormat="1">
      <c r="A247" s="38"/>
      <c r="B247" s="39"/>
      <c r="C247" s="40"/>
      <c r="D247" s="239" t="s">
        <v>169</v>
      </c>
      <c r="E247" s="40"/>
      <c r="F247" s="244" t="s">
        <v>298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169</v>
      </c>
      <c r="AU247" s="17" t="s">
        <v>85</v>
      </c>
    </row>
    <row r="248" s="13" customFormat="1">
      <c r="A248" s="13"/>
      <c r="B248" s="245"/>
      <c r="C248" s="246"/>
      <c r="D248" s="239" t="s">
        <v>171</v>
      </c>
      <c r="E248" s="247" t="s">
        <v>1</v>
      </c>
      <c r="F248" s="248" t="s">
        <v>304</v>
      </c>
      <c r="G248" s="246"/>
      <c r="H248" s="249">
        <v>1351.0999999999999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171</v>
      </c>
      <c r="AU248" s="255" t="s">
        <v>85</v>
      </c>
      <c r="AV248" s="13" t="s">
        <v>85</v>
      </c>
      <c r="AW248" s="13" t="s">
        <v>32</v>
      </c>
      <c r="AX248" s="13" t="s">
        <v>76</v>
      </c>
      <c r="AY248" s="255" t="s">
        <v>159</v>
      </c>
    </row>
    <row r="249" s="13" customFormat="1">
      <c r="A249" s="13"/>
      <c r="B249" s="245"/>
      <c r="C249" s="246"/>
      <c r="D249" s="239" t="s">
        <v>171</v>
      </c>
      <c r="E249" s="247" t="s">
        <v>1</v>
      </c>
      <c r="F249" s="248" t="s">
        <v>305</v>
      </c>
      <c r="G249" s="246"/>
      <c r="H249" s="249">
        <v>671.10000000000002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171</v>
      </c>
      <c r="AU249" s="255" t="s">
        <v>85</v>
      </c>
      <c r="AV249" s="13" t="s">
        <v>85</v>
      </c>
      <c r="AW249" s="13" t="s">
        <v>32</v>
      </c>
      <c r="AX249" s="13" t="s">
        <v>76</v>
      </c>
      <c r="AY249" s="255" t="s">
        <v>159</v>
      </c>
    </row>
    <row r="250" s="14" customFormat="1">
      <c r="A250" s="14"/>
      <c r="B250" s="256"/>
      <c r="C250" s="257"/>
      <c r="D250" s="239" t="s">
        <v>171</v>
      </c>
      <c r="E250" s="258" t="s">
        <v>1</v>
      </c>
      <c r="F250" s="259" t="s">
        <v>205</v>
      </c>
      <c r="G250" s="257"/>
      <c r="H250" s="260">
        <v>2022.1999999999998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171</v>
      </c>
      <c r="AU250" s="266" t="s">
        <v>85</v>
      </c>
      <c r="AV250" s="14" t="s">
        <v>166</v>
      </c>
      <c r="AW250" s="14" t="s">
        <v>32</v>
      </c>
      <c r="AX250" s="14" t="s">
        <v>83</v>
      </c>
      <c r="AY250" s="266" t="s">
        <v>159</v>
      </c>
    </row>
    <row r="251" s="2" customFormat="1" ht="16.5" customHeight="1">
      <c r="A251" s="38"/>
      <c r="B251" s="39"/>
      <c r="C251" s="226" t="s">
        <v>306</v>
      </c>
      <c r="D251" s="226" t="s">
        <v>161</v>
      </c>
      <c r="E251" s="227" t="s">
        <v>307</v>
      </c>
      <c r="F251" s="228" t="s">
        <v>308</v>
      </c>
      <c r="G251" s="229" t="s">
        <v>164</v>
      </c>
      <c r="H251" s="230">
        <v>10209.969999999999</v>
      </c>
      <c r="I251" s="231"/>
      <c r="J251" s="232">
        <f>ROUND(I251*H251,2)</f>
        <v>0</v>
      </c>
      <c r="K251" s="228" t="s">
        <v>165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166</v>
      </c>
      <c r="AT251" s="237" t="s">
        <v>161</v>
      </c>
      <c r="AU251" s="237" t="s">
        <v>85</v>
      </c>
      <c r="AY251" s="17" t="s">
        <v>159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166</v>
      </c>
      <c r="BM251" s="237" t="s">
        <v>309</v>
      </c>
    </row>
    <row r="252" s="2" customFormat="1">
      <c r="A252" s="38"/>
      <c r="B252" s="39"/>
      <c r="C252" s="40"/>
      <c r="D252" s="239" t="s">
        <v>168</v>
      </c>
      <c r="E252" s="40"/>
      <c r="F252" s="240" t="s">
        <v>308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168</v>
      </c>
      <c r="AU252" s="17" t="s">
        <v>85</v>
      </c>
    </row>
    <row r="253" s="2" customFormat="1">
      <c r="A253" s="38"/>
      <c r="B253" s="39"/>
      <c r="C253" s="40"/>
      <c r="D253" s="239" t="s">
        <v>169</v>
      </c>
      <c r="E253" s="40"/>
      <c r="F253" s="244" t="s">
        <v>310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169</v>
      </c>
      <c r="AU253" s="17" t="s">
        <v>85</v>
      </c>
    </row>
    <row r="254" s="13" customFormat="1">
      <c r="A254" s="13"/>
      <c r="B254" s="245"/>
      <c r="C254" s="246"/>
      <c r="D254" s="239" t="s">
        <v>171</v>
      </c>
      <c r="E254" s="247" t="s">
        <v>1</v>
      </c>
      <c r="F254" s="248" t="s">
        <v>311</v>
      </c>
      <c r="G254" s="246"/>
      <c r="H254" s="249">
        <v>5236.1400000000003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171</v>
      </c>
      <c r="AU254" s="255" t="s">
        <v>85</v>
      </c>
      <c r="AV254" s="13" t="s">
        <v>85</v>
      </c>
      <c r="AW254" s="13" t="s">
        <v>32</v>
      </c>
      <c r="AX254" s="13" t="s">
        <v>76</v>
      </c>
      <c r="AY254" s="255" t="s">
        <v>159</v>
      </c>
    </row>
    <row r="255" s="13" customFormat="1">
      <c r="A255" s="13"/>
      <c r="B255" s="245"/>
      <c r="C255" s="246"/>
      <c r="D255" s="239" t="s">
        <v>171</v>
      </c>
      <c r="E255" s="247" t="s">
        <v>1</v>
      </c>
      <c r="F255" s="248" t="s">
        <v>312</v>
      </c>
      <c r="G255" s="246"/>
      <c r="H255" s="249">
        <v>4973.8299999999999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171</v>
      </c>
      <c r="AU255" s="255" t="s">
        <v>85</v>
      </c>
      <c r="AV255" s="13" t="s">
        <v>85</v>
      </c>
      <c r="AW255" s="13" t="s">
        <v>32</v>
      </c>
      <c r="AX255" s="13" t="s">
        <v>76</v>
      </c>
      <c r="AY255" s="255" t="s">
        <v>159</v>
      </c>
    </row>
    <row r="256" s="14" customFormat="1">
      <c r="A256" s="14"/>
      <c r="B256" s="256"/>
      <c r="C256" s="257"/>
      <c r="D256" s="239" t="s">
        <v>171</v>
      </c>
      <c r="E256" s="258" t="s">
        <v>1</v>
      </c>
      <c r="F256" s="259" t="s">
        <v>205</v>
      </c>
      <c r="G256" s="257"/>
      <c r="H256" s="260">
        <v>10209.969999999999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171</v>
      </c>
      <c r="AU256" s="266" t="s">
        <v>85</v>
      </c>
      <c r="AV256" s="14" t="s">
        <v>166</v>
      </c>
      <c r="AW256" s="14" t="s">
        <v>32</v>
      </c>
      <c r="AX256" s="14" t="s">
        <v>83</v>
      </c>
      <c r="AY256" s="266" t="s">
        <v>159</v>
      </c>
    </row>
    <row r="257" s="2" customFormat="1" ht="16.5" customHeight="1">
      <c r="A257" s="38"/>
      <c r="B257" s="39"/>
      <c r="C257" s="226" t="s">
        <v>313</v>
      </c>
      <c r="D257" s="226" t="s">
        <v>161</v>
      </c>
      <c r="E257" s="227" t="s">
        <v>314</v>
      </c>
      <c r="F257" s="228" t="s">
        <v>315</v>
      </c>
      <c r="G257" s="229" t="s">
        <v>188</v>
      </c>
      <c r="H257" s="230">
        <v>6.0750000000000002</v>
      </c>
      <c r="I257" s="231"/>
      <c r="J257" s="232">
        <f>ROUND(I257*H257,2)</f>
        <v>0</v>
      </c>
      <c r="K257" s="228" t="s">
        <v>165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166</v>
      </c>
      <c r="AT257" s="237" t="s">
        <v>161</v>
      </c>
      <c r="AU257" s="237" t="s">
        <v>85</v>
      </c>
      <c r="AY257" s="17" t="s">
        <v>159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166</v>
      </c>
      <c r="BM257" s="237" t="s">
        <v>316</v>
      </c>
    </row>
    <row r="258" s="2" customFormat="1">
      <c r="A258" s="38"/>
      <c r="B258" s="39"/>
      <c r="C258" s="40"/>
      <c r="D258" s="239" t="s">
        <v>168</v>
      </c>
      <c r="E258" s="40"/>
      <c r="F258" s="240" t="s">
        <v>315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168</v>
      </c>
      <c r="AU258" s="17" t="s">
        <v>85</v>
      </c>
    </row>
    <row r="259" s="13" customFormat="1">
      <c r="A259" s="13"/>
      <c r="B259" s="245"/>
      <c r="C259" s="246"/>
      <c r="D259" s="239" t="s">
        <v>171</v>
      </c>
      <c r="E259" s="247" t="s">
        <v>1</v>
      </c>
      <c r="F259" s="248" t="s">
        <v>317</v>
      </c>
      <c r="G259" s="246"/>
      <c r="H259" s="249">
        <v>6.0750000000000002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171</v>
      </c>
      <c r="AU259" s="255" t="s">
        <v>85</v>
      </c>
      <c r="AV259" s="13" t="s">
        <v>85</v>
      </c>
      <c r="AW259" s="13" t="s">
        <v>32</v>
      </c>
      <c r="AX259" s="13" t="s">
        <v>83</v>
      </c>
      <c r="AY259" s="255" t="s">
        <v>159</v>
      </c>
    </row>
    <row r="260" s="2" customFormat="1" ht="16.5" customHeight="1">
      <c r="A260" s="38"/>
      <c r="B260" s="39"/>
      <c r="C260" s="226" t="s">
        <v>318</v>
      </c>
      <c r="D260" s="226" t="s">
        <v>161</v>
      </c>
      <c r="E260" s="227" t="s">
        <v>319</v>
      </c>
      <c r="F260" s="228" t="s">
        <v>320</v>
      </c>
      <c r="G260" s="229" t="s">
        <v>164</v>
      </c>
      <c r="H260" s="230">
        <v>170</v>
      </c>
      <c r="I260" s="231"/>
      <c r="J260" s="232">
        <f>ROUND(I260*H260,2)</f>
        <v>0</v>
      </c>
      <c r="K260" s="228" t="s">
        <v>165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166</v>
      </c>
      <c r="AT260" s="237" t="s">
        <v>161</v>
      </c>
      <c r="AU260" s="237" t="s">
        <v>85</v>
      </c>
      <c r="AY260" s="17" t="s">
        <v>159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166</v>
      </c>
      <c r="BM260" s="237" t="s">
        <v>321</v>
      </c>
    </row>
    <row r="261" s="2" customFormat="1">
      <c r="A261" s="38"/>
      <c r="B261" s="39"/>
      <c r="C261" s="40"/>
      <c r="D261" s="239" t="s">
        <v>168</v>
      </c>
      <c r="E261" s="40"/>
      <c r="F261" s="240" t="s">
        <v>320</v>
      </c>
      <c r="G261" s="40"/>
      <c r="H261" s="40"/>
      <c r="I261" s="241"/>
      <c r="J261" s="40"/>
      <c r="K261" s="40"/>
      <c r="L261" s="44"/>
      <c r="M261" s="242"/>
      <c r="N261" s="243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168</v>
      </c>
      <c r="AU261" s="17" t="s">
        <v>85</v>
      </c>
    </row>
    <row r="262" s="2" customFormat="1">
      <c r="A262" s="38"/>
      <c r="B262" s="39"/>
      <c r="C262" s="40"/>
      <c r="D262" s="239" t="s">
        <v>169</v>
      </c>
      <c r="E262" s="40"/>
      <c r="F262" s="244" t="s">
        <v>322</v>
      </c>
      <c r="G262" s="40"/>
      <c r="H262" s="40"/>
      <c r="I262" s="241"/>
      <c r="J262" s="40"/>
      <c r="K262" s="40"/>
      <c r="L262" s="44"/>
      <c r="M262" s="242"/>
      <c r="N262" s="24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169</v>
      </c>
      <c r="AU262" s="17" t="s">
        <v>85</v>
      </c>
    </row>
    <row r="263" s="13" customFormat="1">
      <c r="A263" s="13"/>
      <c r="B263" s="245"/>
      <c r="C263" s="246"/>
      <c r="D263" s="239" t="s">
        <v>171</v>
      </c>
      <c r="E263" s="247" t="s">
        <v>1</v>
      </c>
      <c r="F263" s="248" t="s">
        <v>323</v>
      </c>
      <c r="G263" s="246"/>
      <c r="H263" s="249">
        <v>170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171</v>
      </c>
      <c r="AU263" s="255" t="s">
        <v>85</v>
      </c>
      <c r="AV263" s="13" t="s">
        <v>85</v>
      </c>
      <c r="AW263" s="13" t="s">
        <v>32</v>
      </c>
      <c r="AX263" s="13" t="s">
        <v>83</v>
      </c>
      <c r="AY263" s="255" t="s">
        <v>159</v>
      </c>
    </row>
    <row r="264" s="2" customFormat="1" ht="16.5" customHeight="1">
      <c r="A264" s="38"/>
      <c r="B264" s="39"/>
      <c r="C264" s="226" t="s">
        <v>324</v>
      </c>
      <c r="D264" s="226" t="s">
        <v>161</v>
      </c>
      <c r="E264" s="227" t="s">
        <v>325</v>
      </c>
      <c r="F264" s="228" t="s">
        <v>326</v>
      </c>
      <c r="G264" s="229" t="s">
        <v>164</v>
      </c>
      <c r="H264" s="230">
        <v>216</v>
      </c>
      <c r="I264" s="231"/>
      <c r="J264" s="232">
        <f>ROUND(I264*H264,2)</f>
        <v>0</v>
      </c>
      <c r="K264" s="228" t="s">
        <v>165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166</v>
      </c>
      <c r="AT264" s="237" t="s">
        <v>161</v>
      </c>
      <c r="AU264" s="237" t="s">
        <v>85</v>
      </c>
      <c r="AY264" s="17" t="s">
        <v>159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166</v>
      </c>
      <c r="BM264" s="237" t="s">
        <v>327</v>
      </c>
    </row>
    <row r="265" s="2" customFormat="1">
      <c r="A265" s="38"/>
      <c r="B265" s="39"/>
      <c r="C265" s="40"/>
      <c r="D265" s="239" t="s">
        <v>168</v>
      </c>
      <c r="E265" s="40"/>
      <c r="F265" s="240" t="s">
        <v>326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168</v>
      </c>
      <c r="AU265" s="17" t="s">
        <v>85</v>
      </c>
    </row>
    <row r="266" s="13" customFormat="1">
      <c r="A266" s="13"/>
      <c r="B266" s="245"/>
      <c r="C266" s="246"/>
      <c r="D266" s="239" t="s">
        <v>171</v>
      </c>
      <c r="E266" s="247" t="s">
        <v>1</v>
      </c>
      <c r="F266" s="248" t="s">
        <v>328</v>
      </c>
      <c r="G266" s="246"/>
      <c r="H266" s="249">
        <v>216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171</v>
      </c>
      <c r="AU266" s="255" t="s">
        <v>85</v>
      </c>
      <c r="AV266" s="13" t="s">
        <v>85</v>
      </c>
      <c r="AW266" s="13" t="s">
        <v>32</v>
      </c>
      <c r="AX266" s="13" t="s">
        <v>83</v>
      </c>
      <c r="AY266" s="255" t="s">
        <v>159</v>
      </c>
    </row>
    <row r="267" s="12" customFormat="1" ht="22.8" customHeight="1">
      <c r="A267" s="12"/>
      <c r="B267" s="210"/>
      <c r="C267" s="211"/>
      <c r="D267" s="212" t="s">
        <v>75</v>
      </c>
      <c r="E267" s="224" t="s">
        <v>178</v>
      </c>
      <c r="F267" s="224" t="s">
        <v>329</v>
      </c>
      <c r="G267" s="211"/>
      <c r="H267" s="211"/>
      <c r="I267" s="214"/>
      <c r="J267" s="225">
        <f>BK267</f>
        <v>0</v>
      </c>
      <c r="K267" s="211"/>
      <c r="L267" s="216"/>
      <c r="M267" s="217"/>
      <c r="N267" s="218"/>
      <c r="O267" s="218"/>
      <c r="P267" s="219">
        <f>SUM(P268:P273)</f>
        <v>0</v>
      </c>
      <c r="Q267" s="218"/>
      <c r="R267" s="219">
        <f>SUM(R268:R273)</f>
        <v>0</v>
      </c>
      <c r="S267" s="218"/>
      <c r="T267" s="22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1" t="s">
        <v>83</v>
      </c>
      <c r="AT267" s="222" t="s">
        <v>75</v>
      </c>
      <c r="AU267" s="222" t="s">
        <v>83</v>
      </c>
      <c r="AY267" s="221" t="s">
        <v>159</v>
      </c>
      <c r="BK267" s="223">
        <f>SUM(BK268:BK273)</f>
        <v>0</v>
      </c>
    </row>
    <row r="268" s="2" customFormat="1" ht="16.5" customHeight="1">
      <c r="A268" s="38"/>
      <c r="B268" s="39"/>
      <c r="C268" s="226" t="s">
        <v>330</v>
      </c>
      <c r="D268" s="226" t="s">
        <v>161</v>
      </c>
      <c r="E268" s="227" t="s">
        <v>331</v>
      </c>
      <c r="F268" s="228" t="s">
        <v>332</v>
      </c>
      <c r="G268" s="229" t="s">
        <v>188</v>
      </c>
      <c r="H268" s="230">
        <v>0.28000000000000003</v>
      </c>
      <c r="I268" s="231"/>
      <c r="J268" s="232">
        <f>ROUND(I268*H268,2)</f>
        <v>0</v>
      </c>
      <c r="K268" s="228" t="s">
        <v>165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166</v>
      </c>
      <c r="AT268" s="237" t="s">
        <v>161</v>
      </c>
      <c r="AU268" s="237" t="s">
        <v>85</v>
      </c>
      <c r="AY268" s="17" t="s">
        <v>159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166</v>
      </c>
      <c r="BM268" s="237" t="s">
        <v>333</v>
      </c>
    </row>
    <row r="269" s="2" customFormat="1">
      <c r="A269" s="38"/>
      <c r="B269" s="39"/>
      <c r="C269" s="40"/>
      <c r="D269" s="239" t="s">
        <v>168</v>
      </c>
      <c r="E269" s="40"/>
      <c r="F269" s="240" t="s">
        <v>332</v>
      </c>
      <c r="G269" s="40"/>
      <c r="H269" s="40"/>
      <c r="I269" s="241"/>
      <c r="J269" s="40"/>
      <c r="K269" s="40"/>
      <c r="L269" s="44"/>
      <c r="M269" s="242"/>
      <c r="N269" s="243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168</v>
      </c>
      <c r="AU269" s="17" t="s">
        <v>85</v>
      </c>
    </row>
    <row r="270" s="13" customFormat="1">
      <c r="A270" s="13"/>
      <c r="B270" s="245"/>
      <c r="C270" s="246"/>
      <c r="D270" s="239" t="s">
        <v>171</v>
      </c>
      <c r="E270" s="247" t="s">
        <v>1</v>
      </c>
      <c r="F270" s="248" t="s">
        <v>334</v>
      </c>
      <c r="G270" s="246"/>
      <c r="H270" s="249">
        <v>0.28000000000000003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171</v>
      </c>
      <c r="AU270" s="255" t="s">
        <v>85</v>
      </c>
      <c r="AV270" s="13" t="s">
        <v>85</v>
      </c>
      <c r="AW270" s="13" t="s">
        <v>32</v>
      </c>
      <c r="AX270" s="13" t="s">
        <v>83</v>
      </c>
      <c r="AY270" s="255" t="s">
        <v>159</v>
      </c>
    </row>
    <row r="271" s="2" customFormat="1" ht="16.5" customHeight="1">
      <c r="A271" s="38"/>
      <c r="B271" s="39"/>
      <c r="C271" s="226" t="s">
        <v>335</v>
      </c>
      <c r="D271" s="226" t="s">
        <v>161</v>
      </c>
      <c r="E271" s="227" t="s">
        <v>336</v>
      </c>
      <c r="F271" s="228" t="s">
        <v>337</v>
      </c>
      <c r="G271" s="229" t="s">
        <v>338</v>
      </c>
      <c r="H271" s="230">
        <v>0.034000000000000002</v>
      </c>
      <c r="I271" s="231"/>
      <c r="J271" s="232">
        <f>ROUND(I271*H271,2)</f>
        <v>0</v>
      </c>
      <c r="K271" s="228" t="s">
        <v>165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166</v>
      </c>
      <c r="AT271" s="237" t="s">
        <v>161</v>
      </c>
      <c r="AU271" s="237" t="s">
        <v>85</v>
      </c>
      <c r="AY271" s="17" t="s">
        <v>159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166</v>
      </c>
      <c r="BM271" s="237" t="s">
        <v>339</v>
      </c>
    </row>
    <row r="272" s="2" customFormat="1">
      <c r="A272" s="38"/>
      <c r="B272" s="39"/>
      <c r="C272" s="40"/>
      <c r="D272" s="239" t="s">
        <v>168</v>
      </c>
      <c r="E272" s="40"/>
      <c r="F272" s="240" t="s">
        <v>337</v>
      </c>
      <c r="G272" s="40"/>
      <c r="H272" s="40"/>
      <c r="I272" s="241"/>
      <c r="J272" s="40"/>
      <c r="K272" s="40"/>
      <c r="L272" s="44"/>
      <c r="M272" s="242"/>
      <c r="N272" s="243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168</v>
      </c>
      <c r="AU272" s="17" t="s">
        <v>85</v>
      </c>
    </row>
    <row r="273" s="13" customFormat="1">
      <c r="A273" s="13"/>
      <c r="B273" s="245"/>
      <c r="C273" s="246"/>
      <c r="D273" s="239" t="s">
        <v>171</v>
      </c>
      <c r="E273" s="247" t="s">
        <v>1</v>
      </c>
      <c r="F273" s="248" t="s">
        <v>340</v>
      </c>
      <c r="G273" s="246"/>
      <c r="H273" s="249">
        <v>0.034000000000000002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171</v>
      </c>
      <c r="AU273" s="255" t="s">
        <v>85</v>
      </c>
      <c r="AV273" s="13" t="s">
        <v>85</v>
      </c>
      <c r="AW273" s="13" t="s">
        <v>32</v>
      </c>
      <c r="AX273" s="13" t="s">
        <v>83</v>
      </c>
      <c r="AY273" s="255" t="s">
        <v>159</v>
      </c>
    </row>
    <row r="274" s="12" customFormat="1" ht="22.8" customHeight="1">
      <c r="A274" s="12"/>
      <c r="B274" s="210"/>
      <c r="C274" s="211"/>
      <c r="D274" s="212" t="s">
        <v>75</v>
      </c>
      <c r="E274" s="224" t="s">
        <v>166</v>
      </c>
      <c r="F274" s="224" t="s">
        <v>341</v>
      </c>
      <c r="G274" s="211"/>
      <c r="H274" s="211"/>
      <c r="I274" s="214"/>
      <c r="J274" s="225">
        <f>BK274</f>
        <v>0</v>
      </c>
      <c r="K274" s="211"/>
      <c r="L274" s="216"/>
      <c r="M274" s="217"/>
      <c r="N274" s="218"/>
      <c r="O274" s="218"/>
      <c r="P274" s="219">
        <f>SUM(P275:P293)</f>
        <v>0</v>
      </c>
      <c r="Q274" s="218"/>
      <c r="R274" s="219">
        <f>SUM(R275:R293)</f>
        <v>0</v>
      </c>
      <c r="S274" s="218"/>
      <c r="T274" s="22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83</v>
      </c>
      <c r="AT274" s="222" t="s">
        <v>75</v>
      </c>
      <c r="AU274" s="222" t="s">
        <v>83</v>
      </c>
      <c r="AY274" s="221" t="s">
        <v>159</v>
      </c>
      <c r="BK274" s="223">
        <f>SUM(BK275:BK293)</f>
        <v>0</v>
      </c>
    </row>
    <row r="275" s="2" customFormat="1" ht="16.5" customHeight="1">
      <c r="A275" s="38"/>
      <c r="B275" s="39"/>
      <c r="C275" s="226" t="s">
        <v>342</v>
      </c>
      <c r="D275" s="226" t="s">
        <v>161</v>
      </c>
      <c r="E275" s="227" t="s">
        <v>343</v>
      </c>
      <c r="F275" s="228" t="s">
        <v>344</v>
      </c>
      <c r="G275" s="229" t="s">
        <v>188</v>
      </c>
      <c r="H275" s="230">
        <v>47.969999999999999</v>
      </c>
      <c r="I275" s="231"/>
      <c r="J275" s="232">
        <f>ROUND(I275*H275,2)</f>
        <v>0</v>
      </c>
      <c r="K275" s="228" t="s">
        <v>165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166</v>
      </c>
      <c r="AT275" s="237" t="s">
        <v>161</v>
      </c>
      <c r="AU275" s="237" t="s">
        <v>85</v>
      </c>
      <c r="AY275" s="17" t="s">
        <v>159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166</v>
      </c>
      <c r="BM275" s="237" t="s">
        <v>345</v>
      </c>
    </row>
    <row r="276" s="2" customFormat="1">
      <c r="A276" s="38"/>
      <c r="B276" s="39"/>
      <c r="C276" s="40"/>
      <c r="D276" s="239" t="s">
        <v>168</v>
      </c>
      <c r="E276" s="40"/>
      <c r="F276" s="240" t="s">
        <v>344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168</v>
      </c>
      <c r="AU276" s="17" t="s">
        <v>85</v>
      </c>
    </row>
    <row r="277" s="13" customFormat="1">
      <c r="A277" s="13"/>
      <c r="B277" s="245"/>
      <c r="C277" s="246"/>
      <c r="D277" s="239" t="s">
        <v>171</v>
      </c>
      <c r="E277" s="247" t="s">
        <v>1</v>
      </c>
      <c r="F277" s="248" t="s">
        <v>346</v>
      </c>
      <c r="G277" s="246"/>
      <c r="H277" s="249">
        <v>41.490000000000002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171</v>
      </c>
      <c r="AU277" s="255" t="s">
        <v>85</v>
      </c>
      <c r="AV277" s="13" t="s">
        <v>85</v>
      </c>
      <c r="AW277" s="13" t="s">
        <v>32</v>
      </c>
      <c r="AX277" s="13" t="s">
        <v>76</v>
      </c>
      <c r="AY277" s="255" t="s">
        <v>159</v>
      </c>
    </row>
    <row r="278" s="13" customFormat="1">
      <c r="A278" s="13"/>
      <c r="B278" s="245"/>
      <c r="C278" s="246"/>
      <c r="D278" s="239" t="s">
        <v>171</v>
      </c>
      <c r="E278" s="247" t="s">
        <v>1</v>
      </c>
      <c r="F278" s="248" t="s">
        <v>347</v>
      </c>
      <c r="G278" s="246"/>
      <c r="H278" s="249">
        <v>6.4800000000000004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171</v>
      </c>
      <c r="AU278" s="255" t="s">
        <v>85</v>
      </c>
      <c r="AV278" s="13" t="s">
        <v>85</v>
      </c>
      <c r="AW278" s="13" t="s">
        <v>32</v>
      </c>
      <c r="AX278" s="13" t="s">
        <v>76</v>
      </c>
      <c r="AY278" s="255" t="s">
        <v>159</v>
      </c>
    </row>
    <row r="279" s="14" customFormat="1">
      <c r="A279" s="14"/>
      <c r="B279" s="256"/>
      <c r="C279" s="257"/>
      <c r="D279" s="239" t="s">
        <v>171</v>
      </c>
      <c r="E279" s="258" t="s">
        <v>1</v>
      </c>
      <c r="F279" s="259" t="s">
        <v>205</v>
      </c>
      <c r="G279" s="257"/>
      <c r="H279" s="260">
        <v>47.969999999999999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171</v>
      </c>
      <c r="AU279" s="266" t="s">
        <v>85</v>
      </c>
      <c r="AV279" s="14" t="s">
        <v>166</v>
      </c>
      <c r="AW279" s="14" t="s">
        <v>32</v>
      </c>
      <c r="AX279" s="14" t="s">
        <v>83</v>
      </c>
      <c r="AY279" s="266" t="s">
        <v>159</v>
      </c>
    </row>
    <row r="280" s="2" customFormat="1" ht="16.5" customHeight="1">
      <c r="A280" s="38"/>
      <c r="B280" s="39"/>
      <c r="C280" s="226" t="s">
        <v>348</v>
      </c>
      <c r="D280" s="226" t="s">
        <v>161</v>
      </c>
      <c r="E280" s="227" t="s">
        <v>349</v>
      </c>
      <c r="F280" s="228" t="s">
        <v>350</v>
      </c>
      <c r="G280" s="229" t="s">
        <v>188</v>
      </c>
      <c r="H280" s="230">
        <v>168.36000000000001</v>
      </c>
      <c r="I280" s="231"/>
      <c r="J280" s="232">
        <f>ROUND(I280*H280,2)</f>
        <v>0</v>
      </c>
      <c r="K280" s="228" t="s">
        <v>165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166</v>
      </c>
      <c r="AT280" s="237" t="s">
        <v>161</v>
      </c>
      <c r="AU280" s="237" t="s">
        <v>85</v>
      </c>
      <c r="AY280" s="17" t="s">
        <v>159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166</v>
      </c>
      <c r="BM280" s="237" t="s">
        <v>351</v>
      </c>
    </row>
    <row r="281" s="2" customFormat="1">
      <c r="A281" s="38"/>
      <c r="B281" s="39"/>
      <c r="C281" s="40"/>
      <c r="D281" s="239" t="s">
        <v>168</v>
      </c>
      <c r="E281" s="40"/>
      <c r="F281" s="240" t="s">
        <v>350</v>
      </c>
      <c r="G281" s="40"/>
      <c r="H281" s="40"/>
      <c r="I281" s="241"/>
      <c r="J281" s="40"/>
      <c r="K281" s="40"/>
      <c r="L281" s="44"/>
      <c r="M281" s="242"/>
      <c r="N281" s="243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168</v>
      </c>
      <c r="AU281" s="17" t="s">
        <v>85</v>
      </c>
    </row>
    <row r="282" s="13" customFormat="1">
      <c r="A282" s="13"/>
      <c r="B282" s="245"/>
      <c r="C282" s="246"/>
      <c r="D282" s="239" t="s">
        <v>171</v>
      </c>
      <c r="E282" s="247" t="s">
        <v>1</v>
      </c>
      <c r="F282" s="248" t="s">
        <v>352</v>
      </c>
      <c r="G282" s="246"/>
      <c r="H282" s="249">
        <v>165.96000000000001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171</v>
      </c>
      <c r="AU282" s="255" t="s">
        <v>85</v>
      </c>
      <c r="AV282" s="13" t="s">
        <v>85</v>
      </c>
      <c r="AW282" s="13" t="s">
        <v>32</v>
      </c>
      <c r="AX282" s="13" t="s">
        <v>76</v>
      </c>
      <c r="AY282" s="255" t="s">
        <v>159</v>
      </c>
    </row>
    <row r="283" s="13" customFormat="1">
      <c r="A283" s="13"/>
      <c r="B283" s="245"/>
      <c r="C283" s="246"/>
      <c r="D283" s="239" t="s">
        <v>171</v>
      </c>
      <c r="E283" s="247" t="s">
        <v>1</v>
      </c>
      <c r="F283" s="248" t="s">
        <v>353</v>
      </c>
      <c r="G283" s="246"/>
      <c r="H283" s="249">
        <v>2.3999999999999999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171</v>
      </c>
      <c r="AU283" s="255" t="s">
        <v>85</v>
      </c>
      <c r="AV283" s="13" t="s">
        <v>85</v>
      </c>
      <c r="AW283" s="13" t="s">
        <v>32</v>
      </c>
      <c r="AX283" s="13" t="s">
        <v>76</v>
      </c>
      <c r="AY283" s="255" t="s">
        <v>159</v>
      </c>
    </row>
    <row r="284" s="14" customFormat="1">
      <c r="A284" s="14"/>
      <c r="B284" s="256"/>
      <c r="C284" s="257"/>
      <c r="D284" s="239" t="s">
        <v>171</v>
      </c>
      <c r="E284" s="258" t="s">
        <v>1</v>
      </c>
      <c r="F284" s="259" t="s">
        <v>205</v>
      </c>
      <c r="G284" s="257"/>
      <c r="H284" s="260">
        <v>168.36000000000001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171</v>
      </c>
      <c r="AU284" s="266" t="s">
        <v>85</v>
      </c>
      <c r="AV284" s="14" t="s">
        <v>166</v>
      </c>
      <c r="AW284" s="14" t="s">
        <v>32</v>
      </c>
      <c r="AX284" s="14" t="s">
        <v>83</v>
      </c>
      <c r="AY284" s="266" t="s">
        <v>159</v>
      </c>
    </row>
    <row r="285" s="2" customFormat="1" ht="16.5" customHeight="1">
      <c r="A285" s="38"/>
      <c r="B285" s="39"/>
      <c r="C285" s="226" t="s">
        <v>354</v>
      </c>
      <c r="D285" s="226" t="s">
        <v>161</v>
      </c>
      <c r="E285" s="227" t="s">
        <v>355</v>
      </c>
      <c r="F285" s="228" t="s">
        <v>356</v>
      </c>
      <c r="G285" s="229" t="s">
        <v>188</v>
      </c>
      <c r="H285" s="230">
        <v>1.5980000000000001</v>
      </c>
      <c r="I285" s="231"/>
      <c r="J285" s="232">
        <f>ROUND(I285*H285,2)</f>
        <v>0</v>
      </c>
      <c r="K285" s="228" t="s">
        <v>165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166</v>
      </c>
      <c r="AT285" s="237" t="s">
        <v>161</v>
      </c>
      <c r="AU285" s="237" t="s">
        <v>85</v>
      </c>
      <c r="AY285" s="17" t="s">
        <v>159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166</v>
      </c>
      <c r="BM285" s="237" t="s">
        <v>357</v>
      </c>
    </row>
    <row r="286" s="2" customFormat="1">
      <c r="A286" s="38"/>
      <c r="B286" s="39"/>
      <c r="C286" s="40"/>
      <c r="D286" s="239" t="s">
        <v>168</v>
      </c>
      <c r="E286" s="40"/>
      <c r="F286" s="240" t="s">
        <v>356</v>
      </c>
      <c r="G286" s="40"/>
      <c r="H286" s="40"/>
      <c r="I286" s="241"/>
      <c r="J286" s="40"/>
      <c r="K286" s="40"/>
      <c r="L286" s="44"/>
      <c r="M286" s="242"/>
      <c r="N286" s="24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168</v>
      </c>
      <c r="AU286" s="17" t="s">
        <v>85</v>
      </c>
    </row>
    <row r="287" s="13" customFormat="1">
      <c r="A287" s="13"/>
      <c r="B287" s="245"/>
      <c r="C287" s="246"/>
      <c r="D287" s="239" t="s">
        <v>171</v>
      </c>
      <c r="E287" s="247" t="s">
        <v>1</v>
      </c>
      <c r="F287" s="248" t="s">
        <v>358</v>
      </c>
      <c r="G287" s="246"/>
      <c r="H287" s="249">
        <v>1.5980000000000001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171</v>
      </c>
      <c r="AU287" s="255" t="s">
        <v>85</v>
      </c>
      <c r="AV287" s="13" t="s">
        <v>85</v>
      </c>
      <c r="AW287" s="13" t="s">
        <v>32</v>
      </c>
      <c r="AX287" s="13" t="s">
        <v>83</v>
      </c>
      <c r="AY287" s="255" t="s">
        <v>159</v>
      </c>
    </row>
    <row r="288" s="2" customFormat="1" ht="16.5" customHeight="1">
      <c r="A288" s="38"/>
      <c r="B288" s="39"/>
      <c r="C288" s="226" t="s">
        <v>359</v>
      </c>
      <c r="D288" s="226" t="s">
        <v>161</v>
      </c>
      <c r="E288" s="227" t="s">
        <v>360</v>
      </c>
      <c r="F288" s="228" t="s">
        <v>361</v>
      </c>
      <c r="G288" s="229" t="s">
        <v>188</v>
      </c>
      <c r="H288" s="230">
        <v>4.2750000000000004</v>
      </c>
      <c r="I288" s="231"/>
      <c r="J288" s="232">
        <f>ROUND(I288*H288,2)</f>
        <v>0</v>
      </c>
      <c r="K288" s="228" t="s">
        <v>165</v>
      </c>
      <c r="L288" s="44"/>
      <c r="M288" s="233" t="s">
        <v>1</v>
      </c>
      <c r="N288" s="234" t="s">
        <v>41</v>
      </c>
      <c r="O288" s="91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166</v>
      </c>
      <c r="AT288" s="237" t="s">
        <v>161</v>
      </c>
      <c r="AU288" s="237" t="s">
        <v>85</v>
      </c>
      <c r="AY288" s="17" t="s">
        <v>159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7" t="s">
        <v>83</v>
      </c>
      <c r="BK288" s="238">
        <f>ROUND(I288*H288,2)</f>
        <v>0</v>
      </c>
      <c r="BL288" s="17" t="s">
        <v>166</v>
      </c>
      <c r="BM288" s="237" t="s">
        <v>362</v>
      </c>
    </row>
    <row r="289" s="2" customFormat="1">
      <c r="A289" s="38"/>
      <c r="B289" s="39"/>
      <c r="C289" s="40"/>
      <c r="D289" s="239" t="s">
        <v>168</v>
      </c>
      <c r="E289" s="40"/>
      <c r="F289" s="240" t="s">
        <v>361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168</v>
      </c>
      <c r="AU289" s="17" t="s">
        <v>85</v>
      </c>
    </row>
    <row r="290" s="13" customFormat="1">
      <c r="A290" s="13"/>
      <c r="B290" s="245"/>
      <c r="C290" s="246"/>
      <c r="D290" s="239" t="s">
        <v>171</v>
      </c>
      <c r="E290" s="247" t="s">
        <v>1</v>
      </c>
      <c r="F290" s="248" t="s">
        <v>363</v>
      </c>
      <c r="G290" s="246"/>
      <c r="H290" s="249">
        <v>4.2750000000000004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171</v>
      </c>
      <c r="AU290" s="255" t="s">
        <v>85</v>
      </c>
      <c r="AV290" s="13" t="s">
        <v>85</v>
      </c>
      <c r="AW290" s="13" t="s">
        <v>32</v>
      </c>
      <c r="AX290" s="13" t="s">
        <v>83</v>
      </c>
      <c r="AY290" s="255" t="s">
        <v>159</v>
      </c>
    </row>
    <row r="291" s="2" customFormat="1" ht="16.5" customHeight="1">
      <c r="A291" s="38"/>
      <c r="B291" s="39"/>
      <c r="C291" s="226" t="s">
        <v>364</v>
      </c>
      <c r="D291" s="226" t="s">
        <v>161</v>
      </c>
      <c r="E291" s="227" t="s">
        <v>365</v>
      </c>
      <c r="F291" s="228" t="s">
        <v>366</v>
      </c>
      <c r="G291" s="229" t="s">
        <v>188</v>
      </c>
      <c r="H291" s="230">
        <v>28.5</v>
      </c>
      <c r="I291" s="231"/>
      <c r="J291" s="232">
        <f>ROUND(I291*H291,2)</f>
        <v>0</v>
      </c>
      <c r="K291" s="228" t="s">
        <v>165</v>
      </c>
      <c r="L291" s="44"/>
      <c r="M291" s="233" t="s">
        <v>1</v>
      </c>
      <c r="N291" s="234" t="s">
        <v>41</v>
      </c>
      <c r="O291" s="91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166</v>
      </c>
      <c r="AT291" s="237" t="s">
        <v>161</v>
      </c>
      <c r="AU291" s="237" t="s">
        <v>85</v>
      </c>
      <c r="AY291" s="17" t="s">
        <v>159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166</v>
      </c>
      <c r="BM291" s="237" t="s">
        <v>367</v>
      </c>
    </row>
    <row r="292" s="2" customFormat="1">
      <c r="A292" s="38"/>
      <c r="B292" s="39"/>
      <c r="C292" s="40"/>
      <c r="D292" s="239" t="s">
        <v>168</v>
      </c>
      <c r="E292" s="40"/>
      <c r="F292" s="240" t="s">
        <v>366</v>
      </c>
      <c r="G292" s="40"/>
      <c r="H292" s="40"/>
      <c r="I292" s="241"/>
      <c r="J292" s="40"/>
      <c r="K292" s="40"/>
      <c r="L292" s="44"/>
      <c r="M292" s="242"/>
      <c r="N292" s="243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168</v>
      </c>
      <c r="AU292" s="17" t="s">
        <v>85</v>
      </c>
    </row>
    <row r="293" s="13" customFormat="1">
      <c r="A293" s="13"/>
      <c r="B293" s="245"/>
      <c r="C293" s="246"/>
      <c r="D293" s="239" t="s">
        <v>171</v>
      </c>
      <c r="E293" s="247" t="s">
        <v>1</v>
      </c>
      <c r="F293" s="248" t="s">
        <v>368</v>
      </c>
      <c r="G293" s="246"/>
      <c r="H293" s="249">
        <v>28.5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171</v>
      </c>
      <c r="AU293" s="255" t="s">
        <v>85</v>
      </c>
      <c r="AV293" s="13" t="s">
        <v>85</v>
      </c>
      <c r="AW293" s="13" t="s">
        <v>32</v>
      </c>
      <c r="AX293" s="13" t="s">
        <v>83</v>
      </c>
      <c r="AY293" s="255" t="s">
        <v>159</v>
      </c>
    </row>
    <row r="294" s="12" customFormat="1" ht="22.8" customHeight="1">
      <c r="A294" s="12"/>
      <c r="B294" s="210"/>
      <c r="C294" s="211"/>
      <c r="D294" s="212" t="s">
        <v>75</v>
      </c>
      <c r="E294" s="224" t="s">
        <v>192</v>
      </c>
      <c r="F294" s="224" t="s">
        <v>369</v>
      </c>
      <c r="G294" s="211"/>
      <c r="H294" s="211"/>
      <c r="I294" s="214"/>
      <c r="J294" s="225">
        <f>BK294</f>
        <v>0</v>
      </c>
      <c r="K294" s="211"/>
      <c r="L294" s="216"/>
      <c r="M294" s="217"/>
      <c r="N294" s="218"/>
      <c r="O294" s="218"/>
      <c r="P294" s="219">
        <f>SUM(P295:P344)</f>
        <v>0</v>
      </c>
      <c r="Q294" s="218"/>
      <c r="R294" s="219">
        <f>SUM(R295:R344)</f>
        <v>0</v>
      </c>
      <c r="S294" s="218"/>
      <c r="T294" s="220">
        <f>SUM(T295:T344)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1" t="s">
        <v>83</v>
      </c>
      <c r="AT294" s="222" t="s">
        <v>75</v>
      </c>
      <c r="AU294" s="222" t="s">
        <v>83</v>
      </c>
      <c r="AY294" s="221" t="s">
        <v>159</v>
      </c>
      <c r="BK294" s="223">
        <f>SUM(BK295:BK344)</f>
        <v>0</v>
      </c>
    </row>
    <row r="295" s="2" customFormat="1" ht="16.5" customHeight="1">
      <c r="A295" s="38"/>
      <c r="B295" s="39"/>
      <c r="C295" s="226" t="s">
        <v>370</v>
      </c>
      <c r="D295" s="226" t="s">
        <v>161</v>
      </c>
      <c r="E295" s="227" t="s">
        <v>371</v>
      </c>
      <c r="F295" s="228" t="s">
        <v>372</v>
      </c>
      <c r="G295" s="229" t="s">
        <v>164</v>
      </c>
      <c r="H295" s="230">
        <v>28259.299999999999</v>
      </c>
      <c r="I295" s="231"/>
      <c r="J295" s="232">
        <f>ROUND(I295*H295,2)</f>
        <v>0</v>
      </c>
      <c r="K295" s="228" t="s">
        <v>165</v>
      </c>
      <c r="L295" s="44"/>
      <c r="M295" s="233" t="s">
        <v>1</v>
      </c>
      <c r="N295" s="234" t="s">
        <v>41</v>
      </c>
      <c r="O295" s="91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166</v>
      </c>
      <c r="AT295" s="237" t="s">
        <v>161</v>
      </c>
      <c r="AU295" s="237" t="s">
        <v>85</v>
      </c>
      <c r="AY295" s="17" t="s">
        <v>159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83</v>
      </c>
      <c r="BK295" s="238">
        <f>ROUND(I295*H295,2)</f>
        <v>0</v>
      </c>
      <c r="BL295" s="17" t="s">
        <v>166</v>
      </c>
      <c r="BM295" s="237" t="s">
        <v>373</v>
      </c>
    </row>
    <row r="296" s="2" customFormat="1">
      <c r="A296" s="38"/>
      <c r="B296" s="39"/>
      <c r="C296" s="40"/>
      <c r="D296" s="239" t="s">
        <v>168</v>
      </c>
      <c r="E296" s="40"/>
      <c r="F296" s="240" t="s">
        <v>372</v>
      </c>
      <c r="G296" s="40"/>
      <c r="H296" s="40"/>
      <c r="I296" s="241"/>
      <c r="J296" s="40"/>
      <c r="K296" s="40"/>
      <c r="L296" s="44"/>
      <c r="M296" s="242"/>
      <c r="N296" s="243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168</v>
      </c>
      <c r="AU296" s="17" t="s">
        <v>85</v>
      </c>
    </row>
    <row r="297" s="2" customFormat="1">
      <c r="A297" s="38"/>
      <c r="B297" s="39"/>
      <c r="C297" s="40"/>
      <c r="D297" s="239" t="s">
        <v>169</v>
      </c>
      <c r="E297" s="40"/>
      <c r="F297" s="244" t="s">
        <v>374</v>
      </c>
      <c r="G297" s="40"/>
      <c r="H297" s="40"/>
      <c r="I297" s="241"/>
      <c r="J297" s="40"/>
      <c r="K297" s="40"/>
      <c r="L297" s="44"/>
      <c r="M297" s="242"/>
      <c r="N297" s="24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169</v>
      </c>
      <c r="AU297" s="17" t="s">
        <v>85</v>
      </c>
    </row>
    <row r="298" s="13" customFormat="1">
      <c r="A298" s="13"/>
      <c r="B298" s="245"/>
      <c r="C298" s="246"/>
      <c r="D298" s="239" t="s">
        <v>171</v>
      </c>
      <c r="E298" s="247" t="s">
        <v>1</v>
      </c>
      <c r="F298" s="248" t="s">
        <v>375</v>
      </c>
      <c r="G298" s="246"/>
      <c r="H298" s="249">
        <v>13803.950000000001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171</v>
      </c>
      <c r="AU298" s="255" t="s">
        <v>85</v>
      </c>
      <c r="AV298" s="13" t="s">
        <v>85</v>
      </c>
      <c r="AW298" s="13" t="s">
        <v>32</v>
      </c>
      <c r="AX298" s="13" t="s">
        <v>76</v>
      </c>
      <c r="AY298" s="255" t="s">
        <v>159</v>
      </c>
    </row>
    <row r="299" s="13" customFormat="1">
      <c r="A299" s="13"/>
      <c r="B299" s="245"/>
      <c r="C299" s="246"/>
      <c r="D299" s="239" t="s">
        <v>171</v>
      </c>
      <c r="E299" s="247" t="s">
        <v>1</v>
      </c>
      <c r="F299" s="248" t="s">
        <v>376</v>
      </c>
      <c r="G299" s="246"/>
      <c r="H299" s="249">
        <v>14455.35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171</v>
      </c>
      <c r="AU299" s="255" t="s">
        <v>85</v>
      </c>
      <c r="AV299" s="13" t="s">
        <v>85</v>
      </c>
      <c r="AW299" s="13" t="s">
        <v>32</v>
      </c>
      <c r="AX299" s="13" t="s">
        <v>76</v>
      </c>
      <c r="AY299" s="255" t="s">
        <v>159</v>
      </c>
    </row>
    <row r="300" s="14" customFormat="1">
      <c r="A300" s="14"/>
      <c r="B300" s="256"/>
      <c r="C300" s="257"/>
      <c r="D300" s="239" t="s">
        <v>171</v>
      </c>
      <c r="E300" s="258" t="s">
        <v>1</v>
      </c>
      <c r="F300" s="259" t="s">
        <v>205</v>
      </c>
      <c r="G300" s="257"/>
      <c r="H300" s="260">
        <v>28259.300000000003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171</v>
      </c>
      <c r="AU300" s="266" t="s">
        <v>85</v>
      </c>
      <c r="AV300" s="14" t="s">
        <v>166</v>
      </c>
      <c r="AW300" s="14" t="s">
        <v>32</v>
      </c>
      <c r="AX300" s="14" t="s">
        <v>83</v>
      </c>
      <c r="AY300" s="266" t="s">
        <v>159</v>
      </c>
    </row>
    <row r="301" s="2" customFormat="1" ht="16.5" customHeight="1">
      <c r="A301" s="38"/>
      <c r="B301" s="39"/>
      <c r="C301" s="226" t="s">
        <v>377</v>
      </c>
      <c r="D301" s="226" t="s">
        <v>161</v>
      </c>
      <c r="E301" s="227" t="s">
        <v>378</v>
      </c>
      <c r="F301" s="228" t="s">
        <v>379</v>
      </c>
      <c r="G301" s="229" t="s">
        <v>164</v>
      </c>
      <c r="H301" s="230">
        <v>23466.700000000001</v>
      </c>
      <c r="I301" s="231"/>
      <c r="J301" s="232">
        <f>ROUND(I301*H301,2)</f>
        <v>0</v>
      </c>
      <c r="K301" s="228" t="s">
        <v>165</v>
      </c>
      <c r="L301" s="44"/>
      <c r="M301" s="233" t="s">
        <v>1</v>
      </c>
      <c r="N301" s="234" t="s">
        <v>41</v>
      </c>
      <c r="O301" s="91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166</v>
      </c>
      <c r="AT301" s="237" t="s">
        <v>161</v>
      </c>
      <c r="AU301" s="237" t="s">
        <v>85</v>
      </c>
      <c r="AY301" s="17" t="s">
        <v>159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83</v>
      </c>
      <c r="BK301" s="238">
        <f>ROUND(I301*H301,2)</f>
        <v>0</v>
      </c>
      <c r="BL301" s="17" t="s">
        <v>166</v>
      </c>
      <c r="BM301" s="237" t="s">
        <v>380</v>
      </c>
    </row>
    <row r="302" s="2" customFormat="1">
      <c r="A302" s="38"/>
      <c r="B302" s="39"/>
      <c r="C302" s="40"/>
      <c r="D302" s="239" t="s">
        <v>168</v>
      </c>
      <c r="E302" s="40"/>
      <c r="F302" s="240" t="s">
        <v>379</v>
      </c>
      <c r="G302" s="40"/>
      <c r="H302" s="40"/>
      <c r="I302" s="241"/>
      <c r="J302" s="40"/>
      <c r="K302" s="40"/>
      <c r="L302" s="44"/>
      <c r="M302" s="242"/>
      <c r="N302" s="24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168</v>
      </c>
      <c r="AU302" s="17" t="s">
        <v>85</v>
      </c>
    </row>
    <row r="303" s="2" customFormat="1">
      <c r="A303" s="38"/>
      <c r="B303" s="39"/>
      <c r="C303" s="40"/>
      <c r="D303" s="239" t="s">
        <v>169</v>
      </c>
      <c r="E303" s="40"/>
      <c r="F303" s="244" t="s">
        <v>381</v>
      </c>
      <c r="G303" s="40"/>
      <c r="H303" s="40"/>
      <c r="I303" s="241"/>
      <c r="J303" s="40"/>
      <c r="K303" s="40"/>
      <c r="L303" s="44"/>
      <c r="M303" s="242"/>
      <c r="N303" s="243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169</v>
      </c>
      <c r="AU303" s="17" t="s">
        <v>85</v>
      </c>
    </row>
    <row r="304" s="13" customFormat="1">
      <c r="A304" s="13"/>
      <c r="B304" s="245"/>
      <c r="C304" s="246"/>
      <c r="D304" s="239" t="s">
        <v>171</v>
      </c>
      <c r="E304" s="247" t="s">
        <v>1</v>
      </c>
      <c r="F304" s="248" t="s">
        <v>382</v>
      </c>
      <c r="G304" s="246"/>
      <c r="H304" s="249">
        <v>23466.700000000001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171</v>
      </c>
      <c r="AU304" s="255" t="s">
        <v>85</v>
      </c>
      <c r="AV304" s="13" t="s">
        <v>85</v>
      </c>
      <c r="AW304" s="13" t="s">
        <v>32</v>
      </c>
      <c r="AX304" s="13" t="s">
        <v>83</v>
      </c>
      <c r="AY304" s="255" t="s">
        <v>159</v>
      </c>
    </row>
    <row r="305" s="2" customFormat="1" ht="16.5" customHeight="1">
      <c r="A305" s="38"/>
      <c r="B305" s="39"/>
      <c r="C305" s="226" t="s">
        <v>383</v>
      </c>
      <c r="D305" s="226" t="s">
        <v>161</v>
      </c>
      <c r="E305" s="227" t="s">
        <v>384</v>
      </c>
      <c r="F305" s="228" t="s">
        <v>385</v>
      </c>
      <c r="G305" s="229" t="s">
        <v>164</v>
      </c>
      <c r="H305" s="230">
        <v>1292.3299999999999</v>
      </c>
      <c r="I305" s="231"/>
      <c r="J305" s="232">
        <f>ROUND(I305*H305,2)</f>
        <v>0</v>
      </c>
      <c r="K305" s="228" t="s">
        <v>165</v>
      </c>
      <c r="L305" s="44"/>
      <c r="M305" s="233" t="s">
        <v>1</v>
      </c>
      <c r="N305" s="234" t="s">
        <v>41</v>
      </c>
      <c r="O305" s="91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166</v>
      </c>
      <c r="AT305" s="237" t="s">
        <v>161</v>
      </c>
      <c r="AU305" s="237" t="s">
        <v>85</v>
      </c>
      <c r="AY305" s="17" t="s">
        <v>159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166</v>
      </c>
      <c r="BM305" s="237" t="s">
        <v>386</v>
      </c>
    </row>
    <row r="306" s="2" customFormat="1">
      <c r="A306" s="38"/>
      <c r="B306" s="39"/>
      <c r="C306" s="40"/>
      <c r="D306" s="239" t="s">
        <v>168</v>
      </c>
      <c r="E306" s="40"/>
      <c r="F306" s="240" t="s">
        <v>385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168</v>
      </c>
      <c r="AU306" s="17" t="s">
        <v>85</v>
      </c>
    </row>
    <row r="307" s="2" customFormat="1">
      <c r="A307" s="38"/>
      <c r="B307" s="39"/>
      <c r="C307" s="40"/>
      <c r="D307" s="239" t="s">
        <v>169</v>
      </c>
      <c r="E307" s="40"/>
      <c r="F307" s="244" t="s">
        <v>387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169</v>
      </c>
      <c r="AU307" s="17" t="s">
        <v>85</v>
      </c>
    </row>
    <row r="308" s="13" customFormat="1">
      <c r="A308" s="13"/>
      <c r="B308" s="245"/>
      <c r="C308" s="246"/>
      <c r="D308" s="239" t="s">
        <v>171</v>
      </c>
      <c r="E308" s="247" t="s">
        <v>1</v>
      </c>
      <c r="F308" s="248" t="s">
        <v>388</v>
      </c>
      <c r="G308" s="246"/>
      <c r="H308" s="249">
        <v>1004.42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171</v>
      </c>
      <c r="AU308" s="255" t="s">
        <v>85</v>
      </c>
      <c r="AV308" s="13" t="s">
        <v>85</v>
      </c>
      <c r="AW308" s="13" t="s">
        <v>32</v>
      </c>
      <c r="AX308" s="13" t="s">
        <v>76</v>
      </c>
      <c r="AY308" s="255" t="s">
        <v>159</v>
      </c>
    </row>
    <row r="309" s="13" customFormat="1">
      <c r="A309" s="13"/>
      <c r="B309" s="245"/>
      <c r="C309" s="246"/>
      <c r="D309" s="239" t="s">
        <v>171</v>
      </c>
      <c r="E309" s="247" t="s">
        <v>1</v>
      </c>
      <c r="F309" s="248" t="s">
        <v>389</v>
      </c>
      <c r="G309" s="246"/>
      <c r="H309" s="249">
        <v>287.91000000000003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171</v>
      </c>
      <c r="AU309" s="255" t="s">
        <v>85</v>
      </c>
      <c r="AV309" s="13" t="s">
        <v>85</v>
      </c>
      <c r="AW309" s="13" t="s">
        <v>32</v>
      </c>
      <c r="AX309" s="13" t="s">
        <v>76</v>
      </c>
      <c r="AY309" s="255" t="s">
        <v>159</v>
      </c>
    </row>
    <row r="310" s="14" customFormat="1">
      <c r="A310" s="14"/>
      <c r="B310" s="256"/>
      <c r="C310" s="257"/>
      <c r="D310" s="239" t="s">
        <v>171</v>
      </c>
      <c r="E310" s="258" t="s">
        <v>1</v>
      </c>
      <c r="F310" s="259" t="s">
        <v>205</v>
      </c>
      <c r="G310" s="257"/>
      <c r="H310" s="260">
        <v>1292.3299999999999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171</v>
      </c>
      <c r="AU310" s="266" t="s">
        <v>85</v>
      </c>
      <c r="AV310" s="14" t="s">
        <v>166</v>
      </c>
      <c r="AW310" s="14" t="s">
        <v>32</v>
      </c>
      <c r="AX310" s="14" t="s">
        <v>83</v>
      </c>
      <c r="AY310" s="266" t="s">
        <v>159</v>
      </c>
    </row>
    <row r="311" s="2" customFormat="1" ht="16.5" customHeight="1">
      <c r="A311" s="38"/>
      <c r="B311" s="39"/>
      <c r="C311" s="226" t="s">
        <v>390</v>
      </c>
      <c r="D311" s="226" t="s">
        <v>161</v>
      </c>
      <c r="E311" s="227" t="s">
        <v>391</v>
      </c>
      <c r="F311" s="228" t="s">
        <v>392</v>
      </c>
      <c r="G311" s="229" t="s">
        <v>164</v>
      </c>
      <c r="H311" s="230">
        <v>24188.733</v>
      </c>
      <c r="I311" s="231"/>
      <c r="J311" s="232">
        <f>ROUND(I311*H311,2)</f>
        <v>0</v>
      </c>
      <c r="K311" s="228" t="s">
        <v>165</v>
      </c>
      <c r="L311" s="44"/>
      <c r="M311" s="233" t="s">
        <v>1</v>
      </c>
      <c r="N311" s="234" t="s">
        <v>41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166</v>
      </c>
      <c r="AT311" s="237" t="s">
        <v>161</v>
      </c>
      <c r="AU311" s="237" t="s">
        <v>85</v>
      </c>
      <c r="AY311" s="17" t="s">
        <v>159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166</v>
      </c>
      <c r="BM311" s="237" t="s">
        <v>393</v>
      </c>
    </row>
    <row r="312" s="2" customFormat="1">
      <c r="A312" s="38"/>
      <c r="B312" s="39"/>
      <c r="C312" s="40"/>
      <c r="D312" s="239" t="s">
        <v>168</v>
      </c>
      <c r="E312" s="40"/>
      <c r="F312" s="240" t="s">
        <v>392</v>
      </c>
      <c r="G312" s="40"/>
      <c r="H312" s="40"/>
      <c r="I312" s="241"/>
      <c r="J312" s="40"/>
      <c r="K312" s="40"/>
      <c r="L312" s="44"/>
      <c r="M312" s="242"/>
      <c r="N312" s="243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168</v>
      </c>
      <c r="AU312" s="17" t="s">
        <v>85</v>
      </c>
    </row>
    <row r="313" s="2" customFormat="1">
      <c r="A313" s="38"/>
      <c r="B313" s="39"/>
      <c r="C313" s="40"/>
      <c r="D313" s="239" t="s">
        <v>169</v>
      </c>
      <c r="E313" s="40"/>
      <c r="F313" s="244" t="s">
        <v>394</v>
      </c>
      <c r="G313" s="40"/>
      <c r="H313" s="40"/>
      <c r="I313" s="241"/>
      <c r="J313" s="40"/>
      <c r="K313" s="40"/>
      <c r="L313" s="44"/>
      <c r="M313" s="242"/>
      <c r="N313" s="243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169</v>
      </c>
      <c r="AU313" s="17" t="s">
        <v>85</v>
      </c>
    </row>
    <row r="314" s="13" customFormat="1">
      <c r="A314" s="13"/>
      <c r="B314" s="245"/>
      <c r="C314" s="246"/>
      <c r="D314" s="239" t="s">
        <v>171</v>
      </c>
      <c r="E314" s="247" t="s">
        <v>1</v>
      </c>
      <c r="F314" s="248" t="s">
        <v>395</v>
      </c>
      <c r="G314" s="246"/>
      <c r="H314" s="249">
        <v>24254.992999999999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171</v>
      </c>
      <c r="AU314" s="255" t="s">
        <v>85</v>
      </c>
      <c r="AV314" s="13" t="s">
        <v>85</v>
      </c>
      <c r="AW314" s="13" t="s">
        <v>32</v>
      </c>
      <c r="AX314" s="13" t="s">
        <v>76</v>
      </c>
      <c r="AY314" s="255" t="s">
        <v>159</v>
      </c>
    </row>
    <row r="315" s="13" customFormat="1">
      <c r="A315" s="13"/>
      <c r="B315" s="245"/>
      <c r="C315" s="246"/>
      <c r="D315" s="239" t="s">
        <v>171</v>
      </c>
      <c r="E315" s="247" t="s">
        <v>1</v>
      </c>
      <c r="F315" s="248" t="s">
        <v>396</v>
      </c>
      <c r="G315" s="246"/>
      <c r="H315" s="249">
        <v>-66.260000000000005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171</v>
      </c>
      <c r="AU315" s="255" t="s">
        <v>85</v>
      </c>
      <c r="AV315" s="13" t="s">
        <v>85</v>
      </c>
      <c r="AW315" s="13" t="s">
        <v>32</v>
      </c>
      <c r="AX315" s="13" t="s">
        <v>76</v>
      </c>
      <c r="AY315" s="255" t="s">
        <v>159</v>
      </c>
    </row>
    <row r="316" s="14" customFormat="1">
      <c r="A316" s="14"/>
      <c r="B316" s="256"/>
      <c r="C316" s="257"/>
      <c r="D316" s="239" t="s">
        <v>171</v>
      </c>
      <c r="E316" s="258" t="s">
        <v>1</v>
      </c>
      <c r="F316" s="259" t="s">
        <v>205</v>
      </c>
      <c r="G316" s="257"/>
      <c r="H316" s="260">
        <v>24188.733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171</v>
      </c>
      <c r="AU316" s="266" t="s">
        <v>85</v>
      </c>
      <c r="AV316" s="14" t="s">
        <v>166</v>
      </c>
      <c r="AW316" s="14" t="s">
        <v>32</v>
      </c>
      <c r="AX316" s="14" t="s">
        <v>83</v>
      </c>
      <c r="AY316" s="266" t="s">
        <v>159</v>
      </c>
    </row>
    <row r="317" s="2" customFormat="1" ht="16.5" customHeight="1">
      <c r="A317" s="38"/>
      <c r="B317" s="39"/>
      <c r="C317" s="226" t="s">
        <v>397</v>
      </c>
      <c r="D317" s="226" t="s">
        <v>161</v>
      </c>
      <c r="E317" s="227" t="s">
        <v>398</v>
      </c>
      <c r="F317" s="228" t="s">
        <v>399</v>
      </c>
      <c r="G317" s="229" t="s">
        <v>164</v>
      </c>
      <c r="H317" s="230">
        <v>48079.832999999999</v>
      </c>
      <c r="I317" s="231"/>
      <c r="J317" s="232">
        <f>ROUND(I317*H317,2)</f>
        <v>0</v>
      </c>
      <c r="K317" s="228" t="s">
        <v>165</v>
      </c>
      <c r="L317" s="44"/>
      <c r="M317" s="233" t="s">
        <v>1</v>
      </c>
      <c r="N317" s="234" t="s">
        <v>41</v>
      </c>
      <c r="O317" s="91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7" t="s">
        <v>166</v>
      </c>
      <c r="AT317" s="237" t="s">
        <v>161</v>
      </c>
      <c r="AU317" s="237" t="s">
        <v>85</v>
      </c>
      <c r="AY317" s="17" t="s">
        <v>159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7" t="s">
        <v>83</v>
      </c>
      <c r="BK317" s="238">
        <f>ROUND(I317*H317,2)</f>
        <v>0</v>
      </c>
      <c r="BL317" s="17" t="s">
        <v>166</v>
      </c>
      <c r="BM317" s="237" t="s">
        <v>400</v>
      </c>
    </row>
    <row r="318" s="2" customFormat="1">
      <c r="A318" s="38"/>
      <c r="B318" s="39"/>
      <c r="C318" s="40"/>
      <c r="D318" s="239" t="s">
        <v>168</v>
      </c>
      <c r="E318" s="40"/>
      <c r="F318" s="240" t="s">
        <v>399</v>
      </c>
      <c r="G318" s="40"/>
      <c r="H318" s="40"/>
      <c r="I318" s="241"/>
      <c r="J318" s="40"/>
      <c r="K318" s="40"/>
      <c r="L318" s="44"/>
      <c r="M318" s="242"/>
      <c r="N318" s="24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168</v>
      </c>
      <c r="AU318" s="17" t="s">
        <v>85</v>
      </c>
    </row>
    <row r="319" s="2" customFormat="1">
      <c r="A319" s="38"/>
      <c r="B319" s="39"/>
      <c r="C319" s="40"/>
      <c r="D319" s="239" t="s">
        <v>169</v>
      </c>
      <c r="E319" s="40"/>
      <c r="F319" s="244" t="s">
        <v>394</v>
      </c>
      <c r="G319" s="40"/>
      <c r="H319" s="40"/>
      <c r="I319" s="241"/>
      <c r="J319" s="40"/>
      <c r="K319" s="40"/>
      <c r="L319" s="44"/>
      <c r="M319" s="242"/>
      <c r="N319" s="24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169</v>
      </c>
      <c r="AU319" s="17" t="s">
        <v>85</v>
      </c>
    </row>
    <row r="320" s="13" customFormat="1">
      <c r="A320" s="13"/>
      <c r="B320" s="245"/>
      <c r="C320" s="246"/>
      <c r="D320" s="239" t="s">
        <v>171</v>
      </c>
      <c r="E320" s="247" t="s">
        <v>1</v>
      </c>
      <c r="F320" s="248" t="s">
        <v>395</v>
      </c>
      <c r="G320" s="246"/>
      <c r="H320" s="249">
        <v>24254.992999999999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171</v>
      </c>
      <c r="AU320" s="255" t="s">
        <v>85</v>
      </c>
      <c r="AV320" s="13" t="s">
        <v>85</v>
      </c>
      <c r="AW320" s="13" t="s">
        <v>32</v>
      </c>
      <c r="AX320" s="13" t="s">
        <v>76</v>
      </c>
      <c r="AY320" s="255" t="s">
        <v>159</v>
      </c>
    </row>
    <row r="321" s="13" customFormat="1">
      <c r="A321" s="13"/>
      <c r="B321" s="245"/>
      <c r="C321" s="246"/>
      <c r="D321" s="239" t="s">
        <v>171</v>
      </c>
      <c r="E321" s="247" t="s">
        <v>1</v>
      </c>
      <c r="F321" s="248" t="s">
        <v>401</v>
      </c>
      <c r="G321" s="246"/>
      <c r="H321" s="249">
        <v>23957.360000000001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171</v>
      </c>
      <c r="AU321" s="255" t="s">
        <v>85</v>
      </c>
      <c r="AV321" s="13" t="s">
        <v>85</v>
      </c>
      <c r="AW321" s="13" t="s">
        <v>32</v>
      </c>
      <c r="AX321" s="13" t="s">
        <v>76</v>
      </c>
      <c r="AY321" s="255" t="s">
        <v>159</v>
      </c>
    </row>
    <row r="322" s="13" customFormat="1">
      <c r="A322" s="13"/>
      <c r="B322" s="245"/>
      <c r="C322" s="246"/>
      <c r="D322" s="239" t="s">
        <v>171</v>
      </c>
      <c r="E322" s="247" t="s">
        <v>1</v>
      </c>
      <c r="F322" s="248" t="s">
        <v>402</v>
      </c>
      <c r="G322" s="246"/>
      <c r="H322" s="249">
        <v>-132.52000000000001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171</v>
      </c>
      <c r="AU322" s="255" t="s">
        <v>85</v>
      </c>
      <c r="AV322" s="13" t="s">
        <v>85</v>
      </c>
      <c r="AW322" s="13" t="s">
        <v>32</v>
      </c>
      <c r="AX322" s="13" t="s">
        <v>76</v>
      </c>
      <c r="AY322" s="255" t="s">
        <v>159</v>
      </c>
    </row>
    <row r="323" s="14" customFormat="1">
      <c r="A323" s="14"/>
      <c r="B323" s="256"/>
      <c r="C323" s="257"/>
      <c r="D323" s="239" t="s">
        <v>171</v>
      </c>
      <c r="E323" s="258" t="s">
        <v>1</v>
      </c>
      <c r="F323" s="259" t="s">
        <v>205</v>
      </c>
      <c r="G323" s="257"/>
      <c r="H323" s="260">
        <v>48079.833000000006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171</v>
      </c>
      <c r="AU323" s="266" t="s">
        <v>85</v>
      </c>
      <c r="AV323" s="14" t="s">
        <v>166</v>
      </c>
      <c r="AW323" s="14" t="s">
        <v>32</v>
      </c>
      <c r="AX323" s="14" t="s">
        <v>83</v>
      </c>
      <c r="AY323" s="266" t="s">
        <v>159</v>
      </c>
    </row>
    <row r="324" s="2" customFormat="1" ht="16.5" customHeight="1">
      <c r="A324" s="38"/>
      <c r="B324" s="39"/>
      <c r="C324" s="226" t="s">
        <v>403</v>
      </c>
      <c r="D324" s="226" t="s">
        <v>161</v>
      </c>
      <c r="E324" s="227" t="s">
        <v>404</v>
      </c>
      <c r="F324" s="228" t="s">
        <v>405</v>
      </c>
      <c r="G324" s="229" t="s">
        <v>164</v>
      </c>
      <c r="H324" s="230">
        <v>23957.360000000001</v>
      </c>
      <c r="I324" s="231"/>
      <c r="J324" s="232">
        <f>ROUND(I324*H324,2)</f>
        <v>0</v>
      </c>
      <c r="K324" s="228" t="s">
        <v>165</v>
      </c>
      <c r="L324" s="44"/>
      <c r="M324" s="233" t="s">
        <v>1</v>
      </c>
      <c r="N324" s="234" t="s">
        <v>41</v>
      </c>
      <c r="O324" s="91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7" t="s">
        <v>166</v>
      </c>
      <c r="AT324" s="237" t="s">
        <v>161</v>
      </c>
      <c r="AU324" s="237" t="s">
        <v>85</v>
      </c>
      <c r="AY324" s="17" t="s">
        <v>159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7" t="s">
        <v>83</v>
      </c>
      <c r="BK324" s="238">
        <f>ROUND(I324*H324,2)</f>
        <v>0</v>
      </c>
      <c r="BL324" s="17" t="s">
        <v>166</v>
      </c>
      <c r="BM324" s="237" t="s">
        <v>406</v>
      </c>
    </row>
    <row r="325" s="2" customFormat="1">
      <c r="A325" s="38"/>
      <c r="B325" s="39"/>
      <c r="C325" s="40"/>
      <c r="D325" s="239" t="s">
        <v>168</v>
      </c>
      <c r="E325" s="40"/>
      <c r="F325" s="240" t="s">
        <v>405</v>
      </c>
      <c r="G325" s="40"/>
      <c r="H325" s="40"/>
      <c r="I325" s="241"/>
      <c r="J325" s="40"/>
      <c r="K325" s="40"/>
      <c r="L325" s="44"/>
      <c r="M325" s="242"/>
      <c r="N325" s="243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168</v>
      </c>
      <c r="AU325" s="17" t="s">
        <v>85</v>
      </c>
    </row>
    <row r="326" s="2" customFormat="1">
      <c r="A326" s="38"/>
      <c r="B326" s="39"/>
      <c r="C326" s="40"/>
      <c r="D326" s="239" t="s">
        <v>169</v>
      </c>
      <c r="E326" s="40"/>
      <c r="F326" s="244" t="s">
        <v>407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169</v>
      </c>
      <c r="AU326" s="17" t="s">
        <v>85</v>
      </c>
    </row>
    <row r="327" s="13" customFormat="1">
      <c r="A327" s="13"/>
      <c r="B327" s="245"/>
      <c r="C327" s="246"/>
      <c r="D327" s="239" t="s">
        <v>171</v>
      </c>
      <c r="E327" s="247" t="s">
        <v>1</v>
      </c>
      <c r="F327" s="248" t="s">
        <v>408</v>
      </c>
      <c r="G327" s="246"/>
      <c r="H327" s="249">
        <v>23726.150000000001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171</v>
      </c>
      <c r="AU327" s="255" t="s">
        <v>85</v>
      </c>
      <c r="AV327" s="13" t="s">
        <v>85</v>
      </c>
      <c r="AW327" s="13" t="s">
        <v>32</v>
      </c>
      <c r="AX327" s="13" t="s">
        <v>76</v>
      </c>
      <c r="AY327" s="255" t="s">
        <v>159</v>
      </c>
    </row>
    <row r="328" s="13" customFormat="1">
      <c r="A328" s="13"/>
      <c r="B328" s="245"/>
      <c r="C328" s="246"/>
      <c r="D328" s="239" t="s">
        <v>171</v>
      </c>
      <c r="E328" s="247" t="s">
        <v>1</v>
      </c>
      <c r="F328" s="248" t="s">
        <v>409</v>
      </c>
      <c r="G328" s="246"/>
      <c r="H328" s="249">
        <v>297.47000000000003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171</v>
      </c>
      <c r="AU328" s="255" t="s">
        <v>85</v>
      </c>
      <c r="AV328" s="13" t="s">
        <v>85</v>
      </c>
      <c r="AW328" s="13" t="s">
        <v>32</v>
      </c>
      <c r="AX328" s="13" t="s">
        <v>76</v>
      </c>
      <c r="AY328" s="255" t="s">
        <v>159</v>
      </c>
    </row>
    <row r="329" s="13" customFormat="1">
      <c r="A329" s="13"/>
      <c r="B329" s="245"/>
      <c r="C329" s="246"/>
      <c r="D329" s="239" t="s">
        <v>171</v>
      </c>
      <c r="E329" s="247" t="s">
        <v>1</v>
      </c>
      <c r="F329" s="248" t="s">
        <v>410</v>
      </c>
      <c r="G329" s="246"/>
      <c r="H329" s="249">
        <v>-66.260000000000005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171</v>
      </c>
      <c r="AU329" s="255" t="s">
        <v>85</v>
      </c>
      <c r="AV329" s="13" t="s">
        <v>85</v>
      </c>
      <c r="AW329" s="13" t="s">
        <v>32</v>
      </c>
      <c r="AX329" s="13" t="s">
        <v>76</v>
      </c>
      <c r="AY329" s="255" t="s">
        <v>159</v>
      </c>
    </row>
    <row r="330" s="14" customFormat="1">
      <c r="A330" s="14"/>
      <c r="B330" s="256"/>
      <c r="C330" s="257"/>
      <c r="D330" s="239" t="s">
        <v>171</v>
      </c>
      <c r="E330" s="258" t="s">
        <v>1</v>
      </c>
      <c r="F330" s="259" t="s">
        <v>205</v>
      </c>
      <c r="G330" s="257"/>
      <c r="H330" s="260">
        <v>23957.360000000004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171</v>
      </c>
      <c r="AU330" s="266" t="s">
        <v>85</v>
      </c>
      <c r="AV330" s="14" t="s">
        <v>166</v>
      </c>
      <c r="AW330" s="14" t="s">
        <v>32</v>
      </c>
      <c r="AX330" s="14" t="s">
        <v>83</v>
      </c>
      <c r="AY330" s="266" t="s">
        <v>159</v>
      </c>
    </row>
    <row r="331" s="2" customFormat="1" ht="16.5" customHeight="1">
      <c r="A331" s="38"/>
      <c r="B331" s="39"/>
      <c r="C331" s="226" t="s">
        <v>411</v>
      </c>
      <c r="D331" s="226" t="s">
        <v>161</v>
      </c>
      <c r="E331" s="227" t="s">
        <v>412</v>
      </c>
      <c r="F331" s="228" t="s">
        <v>413</v>
      </c>
      <c r="G331" s="229" t="s">
        <v>164</v>
      </c>
      <c r="H331" s="230">
        <v>24254.992999999999</v>
      </c>
      <c r="I331" s="231"/>
      <c r="J331" s="232">
        <f>ROUND(I331*H331,2)</f>
        <v>0</v>
      </c>
      <c r="K331" s="228" t="s">
        <v>165</v>
      </c>
      <c r="L331" s="44"/>
      <c r="M331" s="233" t="s">
        <v>1</v>
      </c>
      <c r="N331" s="234" t="s">
        <v>41</v>
      </c>
      <c r="O331" s="91"/>
      <c r="P331" s="235">
        <f>O331*H331</f>
        <v>0</v>
      </c>
      <c r="Q331" s="235">
        <v>0</v>
      </c>
      <c r="R331" s="235">
        <f>Q331*H331</f>
        <v>0</v>
      </c>
      <c r="S331" s="235">
        <v>0</v>
      </c>
      <c r="T331" s="23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7" t="s">
        <v>166</v>
      </c>
      <c r="AT331" s="237" t="s">
        <v>161</v>
      </c>
      <c r="AU331" s="237" t="s">
        <v>85</v>
      </c>
      <c r="AY331" s="17" t="s">
        <v>159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7" t="s">
        <v>83</v>
      </c>
      <c r="BK331" s="238">
        <f>ROUND(I331*H331,2)</f>
        <v>0</v>
      </c>
      <c r="BL331" s="17" t="s">
        <v>166</v>
      </c>
      <c r="BM331" s="237" t="s">
        <v>414</v>
      </c>
    </row>
    <row r="332" s="2" customFormat="1">
      <c r="A332" s="38"/>
      <c r="B332" s="39"/>
      <c r="C332" s="40"/>
      <c r="D332" s="239" t="s">
        <v>168</v>
      </c>
      <c r="E332" s="40"/>
      <c r="F332" s="240" t="s">
        <v>413</v>
      </c>
      <c r="G332" s="40"/>
      <c r="H332" s="40"/>
      <c r="I332" s="241"/>
      <c r="J332" s="40"/>
      <c r="K332" s="40"/>
      <c r="L332" s="44"/>
      <c r="M332" s="242"/>
      <c r="N332" s="243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168</v>
      </c>
      <c r="AU332" s="17" t="s">
        <v>85</v>
      </c>
    </row>
    <row r="333" s="2" customFormat="1">
      <c r="A333" s="38"/>
      <c r="B333" s="39"/>
      <c r="C333" s="40"/>
      <c r="D333" s="239" t="s">
        <v>169</v>
      </c>
      <c r="E333" s="40"/>
      <c r="F333" s="244" t="s">
        <v>407</v>
      </c>
      <c r="G333" s="40"/>
      <c r="H333" s="40"/>
      <c r="I333" s="241"/>
      <c r="J333" s="40"/>
      <c r="K333" s="40"/>
      <c r="L333" s="44"/>
      <c r="M333" s="242"/>
      <c r="N333" s="243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169</v>
      </c>
      <c r="AU333" s="17" t="s">
        <v>85</v>
      </c>
    </row>
    <row r="334" s="13" customFormat="1">
      <c r="A334" s="13"/>
      <c r="B334" s="245"/>
      <c r="C334" s="246"/>
      <c r="D334" s="239" t="s">
        <v>171</v>
      </c>
      <c r="E334" s="247" t="s">
        <v>1</v>
      </c>
      <c r="F334" s="248" t="s">
        <v>408</v>
      </c>
      <c r="G334" s="246"/>
      <c r="H334" s="249">
        <v>23726.150000000001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171</v>
      </c>
      <c r="AU334" s="255" t="s">
        <v>85</v>
      </c>
      <c r="AV334" s="13" t="s">
        <v>85</v>
      </c>
      <c r="AW334" s="13" t="s">
        <v>32</v>
      </c>
      <c r="AX334" s="13" t="s">
        <v>76</v>
      </c>
      <c r="AY334" s="255" t="s">
        <v>159</v>
      </c>
    </row>
    <row r="335" s="13" customFormat="1">
      <c r="A335" s="13"/>
      <c r="B335" s="245"/>
      <c r="C335" s="246"/>
      <c r="D335" s="239" t="s">
        <v>171</v>
      </c>
      <c r="E335" s="247" t="s">
        <v>1</v>
      </c>
      <c r="F335" s="248" t="s">
        <v>415</v>
      </c>
      <c r="G335" s="246"/>
      <c r="H335" s="249">
        <v>297.63299999999998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171</v>
      </c>
      <c r="AU335" s="255" t="s">
        <v>85</v>
      </c>
      <c r="AV335" s="13" t="s">
        <v>85</v>
      </c>
      <c r="AW335" s="13" t="s">
        <v>32</v>
      </c>
      <c r="AX335" s="13" t="s">
        <v>76</v>
      </c>
      <c r="AY335" s="255" t="s">
        <v>159</v>
      </c>
    </row>
    <row r="336" s="13" customFormat="1">
      <c r="A336" s="13"/>
      <c r="B336" s="245"/>
      <c r="C336" s="246"/>
      <c r="D336" s="239" t="s">
        <v>171</v>
      </c>
      <c r="E336" s="247" t="s">
        <v>1</v>
      </c>
      <c r="F336" s="248" t="s">
        <v>409</v>
      </c>
      <c r="G336" s="246"/>
      <c r="H336" s="249">
        <v>297.47000000000003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171</v>
      </c>
      <c r="AU336" s="255" t="s">
        <v>85</v>
      </c>
      <c r="AV336" s="13" t="s">
        <v>85</v>
      </c>
      <c r="AW336" s="13" t="s">
        <v>32</v>
      </c>
      <c r="AX336" s="13" t="s">
        <v>76</v>
      </c>
      <c r="AY336" s="255" t="s">
        <v>159</v>
      </c>
    </row>
    <row r="337" s="13" customFormat="1">
      <c r="A337" s="13"/>
      <c r="B337" s="245"/>
      <c r="C337" s="246"/>
      <c r="D337" s="239" t="s">
        <v>171</v>
      </c>
      <c r="E337" s="247" t="s">
        <v>1</v>
      </c>
      <c r="F337" s="248" t="s">
        <v>410</v>
      </c>
      <c r="G337" s="246"/>
      <c r="H337" s="249">
        <v>-66.260000000000005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171</v>
      </c>
      <c r="AU337" s="255" t="s">
        <v>85</v>
      </c>
      <c r="AV337" s="13" t="s">
        <v>85</v>
      </c>
      <c r="AW337" s="13" t="s">
        <v>32</v>
      </c>
      <c r="AX337" s="13" t="s">
        <v>76</v>
      </c>
      <c r="AY337" s="255" t="s">
        <v>159</v>
      </c>
    </row>
    <row r="338" s="14" customFormat="1">
      <c r="A338" s="14"/>
      <c r="B338" s="256"/>
      <c r="C338" s="257"/>
      <c r="D338" s="239" t="s">
        <v>171</v>
      </c>
      <c r="E338" s="258" t="s">
        <v>1</v>
      </c>
      <c r="F338" s="259" t="s">
        <v>205</v>
      </c>
      <c r="G338" s="257"/>
      <c r="H338" s="260">
        <v>24254.993000000006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171</v>
      </c>
      <c r="AU338" s="266" t="s">
        <v>85</v>
      </c>
      <c r="AV338" s="14" t="s">
        <v>166</v>
      </c>
      <c r="AW338" s="14" t="s">
        <v>32</v>
      </c>
      <c r="AX338" s="14" t="s">
        <v>83</v>
      </c>
      <c r="AY338" s="266" t="s">
        <v>159</v>
      </c>
    </row>
    <row r="339" s="2" customFormat="1" ht="16.5" customHeight="1">
      <c r="A339" s="38"/>
      <c r="B339" s="39"/>
      <c r="C339" s="226" t="s">
        <v>416</v>
      </c>
      <c r="D339" s="226" t="s">
        <v>161</v>
      </c>
      <c r="E339" s="227" t="s">
        <v>417</v>
      </c>
      <c r="F339" s="228" t="s">
        <v>418</v>
      </c>
      <c r="G339" s="229" t="s">
        <v>296</v>
      </c>
      <c r="H339" s="230">
        <v>11.539999999999999</v>
      </c>
      <c r="I339" s="231"/>
      <c r="J339" s="232">
        <f>ROUND(I339*H339,2)</f>
        <v>0</v>
      </c>
      <c r="K339" s="228" t="s">
        <v>165</v>
      </c>
      <c r="L339" s="44"/>
      <c r="M339" s="233" t="s">
        <v>1</v>
      </c>
      <c r="N339" s="234" t="s">
        <v>41</v>
      </c>
      <c r="O339" s="91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166</v>
      </c>
      <c r="AT339" s="237" t="s">
        <v>161</v>
      </c>
      <c r="AU339" s="237" t="s">
        <v>85</v>
      </c>
      <c r="AY339" s="17" t="s">
        <v>159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83</v>
      </c>
      <c r="BK339" s="238">
        <f>ROUND(I339*H339,2)</f>
        <v>0</v>
      </c>
      <c r="BL339" s="17" t="s">
        <v>166</v>
      </c>
      <c r="BM339" s="237" t="s">
        <v>419</v>
      </c>
    </row>
    <row r="340" s="2" customFormat="1">
      <c r="A340" s="38"/>
      <c r="B340" s="39"/>
      <c r="C340" s="40"/>
      <c r="D340" s="239" t="s">
        <v>168</v>
      </c>
      <c r="E340" s="40"/>
      <c r="F340" s="240" t="s">
        <v>418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168</v>
      </c>
      <c r="AU340" s="17" t="s">
        <v>85</v>
      </c>
    </row>
    <row r="341" s="2" customFormat="1">
      <c r="A341" s="38"/>
      <c r="B341" s="39"/>
      <c r="C341" s="40"/>
      <c r="D341" s="239" t="s">
        <v>169</v>
      </c>
      <c r="E341" s="40"/>
      <c r="F341" s="244" t="s">
        <v>420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169</v>
      </c>
      <c r="AU341" s="17" t="s">
        <v>85</v>
      </c>
    </row>
    <row r="342" s="13" customFormat="1">
      <c r="A342" s="13"/>
      <c r="B342" s="245"/>
      <c r="C342" s="246"/>
      <c r="D342" s="239" t="s">
        <v>171</v>
      </c>
      <c r="E342" s="247" t="s">
        <v>1</v>
      </c>
      <c r="F342" s="248" t="s">
        <v>421</v>
      </c>
      <c r="G342" s="246"/>
      <c r="H342" s="249">
        <v>6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171</v>
      </c>
      <c r="AU342" s="255" t="s">
        <v>85</v>
      </c>
      <c r="AV342" s="13" t="s">
        <v>85</v>
      </c>
      <c r="AW342" s="13" t="s">
        <v>32</v>
      </c>
      <c r="AX342" s="13" t="s">
        <v>76</v>
      </c>
      <c r="AY342" s="255" t="s">
        <v>159</v>
      </c>
    </row>
    <row r="343" s="13" customFormat="1">
      <c r="A343" s="13"/>
      <c r="B343" s="245"/>
      <c r="C343" s="246"/>
      <c r="D343" s="239" t="s">
        <v>171</v>
      </c>
      <c r="E343" s="247" t="s">
        <v>1</v>
      </c>
      <c r="F343" s="248" t="s">
        <v>422</v>
      </c>
      <c r="G343" s="246"/>
      <c r="H343" s="249">
        <v>5.54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171</v>
      </c>
      <c r="AU343" s="255" t="s">
        <v>85</v>
      </c>
      <c r="AV343" s="13" t="s">
        <v>85</v>
      </c>
      <c r="AW343" s="13" t="s">
        <v>32</v>
      </c>
      <c r="AX343" s="13" t="s">
        <v>76</v>
      </c>
      <c r="AY343" s="255" t="s">
        <v>159</v>
      </c>
    </row>
    <row r="344" s="14" customFormat="1">
      <c r="A344" s="14"/>
      <c r="B344" s="256"/>
      <c r="C344" s="257"/>
      <c r="D344" s="239" t="s">
        <v>171</v>
      </c>
      <c r="E344" s="258" t="s">
        <v>1</v>
      </c>
      <c r="F344" s="259" t="s">
        <v>205</v>
      </c>
      <c r="G344" s="257"/>
      <c r="H344" s="260">
        <v>11.539999999999999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171</v>
      </c>
      <c r="AU344" s="266" t="s">
        <v>85</v>
      </c>
      <c r="AV344" s="14" t="s">
        <v>166</v>
      </c>
      <c r="AW344" s="14" t="s">
        <v>32</v>
      </c>
      <c r="AX344" s="14" t="s">
        <v>83</v>
      </c>
      <c r="AY344" s="266" t="s">
        <v>159</v>
      </c>
    </row>
    <row r="345" s="12" customFormat="1" ht="22.8" customHeight="1">
      <c r="A345" s="12"/>
      <c r="B345" s="210"/>
      <c r="C345" s="211"/>
      <c r="D345" s="212" t="s">
        <v>75</v>
      </c>
      <c r="E345" s="224" t="s">
        <v>213</v>
      </c>
      <c r="F345" s="224" t="s">
        <v>423</v>
      </c>
      <c r="G345" s="211"/>
      <c r="H345" s="211"/>
      <c r="I345" s="214"/>
      <c r="J345" s="225">
        <f>BK345</f>
        <v>0</v>
      </c>
      <c r="K345" s="211"/>
      <c r="L345" s="216"/>
      <c r="M345" s="217"/>
      <c r="N345" s="218"/>
      <c r="O345" s="218"/>
      <c r="P345" s="219">
        <f>SUM(P346:P369)</f>
        <v>0</v>
      </c>
      <c r="Q345" s="218"/>
      <c r="R345" s="219">
        <f>SUM(R346:R369)</f>
        <v>0</v>
      </c>
      <c r="S345" s="218"/>
      <c r="T345" s="220">
        <f>SUM(T346:T369)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1" t="s">
        <v>83</v>
      </c>
      <c r="AT345" s="222" t="s">
        <v>75</v>
      </c>
      <c r="AU345" s="222" t="s">
        <v>83</v>
      </c>
      <c r="AY345" s="221" t="s">
        <v>159</v>
      </c>
      <c r="BK345" s="223">
        <f>SUM(BK346:BK369)</f>
        <v>0</v>
      </c>
    </row>
    <row r="346" s="2" customFormat="1" ht="16.5" customHeight="1">
      <c r="A346" s="38"/>
      <c r="B346" s="39"/>
      <c r="C346" s="226" t="s">
        <v>424</v>
      </c>
      <c r="D346" s="226" t="s">
        <v>161</v>
      </c>
      <c r="E346" s="227" t="s">
        <v>425</v>
      </c>
      <c r="F346" s="228" t="s">
        <v>426</v>
      </c>
      <c r="G346" s="229" t="s">
        <v>296</v>
      </c>
      <c r="H346" s="230">
        <v>74.950000000000003</v>
      </c>
      <c r="I346" s="231"/>
      <c r="J346" s="232">
        <f>ROUND(I346*H346,2)</f>
        <v>0</v>
      </c>
      <c r="K346" s="228" t="s">
        <v>165</v>
      </c>
      <c r="L346" s="44"/>
      <c r="M346" s="233" t="s">
        <v>1</v>
      </c>
      <c r="N346" s="234" t="s">
        <v>41</v>
      </c>
      <c r="O346" s="91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7" t="s">
        <v>166</v>
      </c>
      <c r="AT346" s="237" t="s">
        <v>161</v>
      </c>
      <c r="AU346" s="237" t="s">
        <v>85</v>
      </c>
      <c r="AY346" s="17" t="s">
        <v>159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7" t="s">
        <v>83</v>
      </c>
      <c r="BK346" s="238">
        <f>ROUND(I346*H346,2)</f>
        <v>0</v>
      </c>
      <c r="BL346" s="17" t="s">
        <v>166</v>
      </c>
      <c r="BM346" s="237" t="s">
        <v>427</v>
      </c>
    </row>
    <row r="347" s="2" customFormat="1">
      <c r="A347" s="38"/>
      <c r="B347" s="39"/>
      <c r="C347" s="40"/>
      <c r="D347" s="239" t="s">
        <v>168</v>
      </c>
      <c r="E347" s="40"/>
      <c r="F347" s="240" t="s">
        <v>426</v>
      </c>
      <c r="G347" s="40"/>
      <c r="H347" s="40"/>
      <c r="I347" s="241"/>
      <c r="J347" s="40"/>
      <c r="K347" s="40"/>
      <c r="L347" s="44"/>
      <c r="M347" s="242"/>
      <c r="N347" s="24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168</v>
      </c>
      <c r="AU347" s="17" t="s">
        <v>85</v>
      </c>
    </row>
    <row r="348" s="2" customFormat="1">
      <c r="A348" s="38"/>
      <c r="B348" s="39"/>
      <c r="C348" s="40"/>
      <c r="D348" s="239" t="s">
        <v>169</v>
      </c>
      <c r="E348" s="40"/>
      <c r="F348" s="244" t="s">
        <v>428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169</v>
      </c>
      <c r="AU348" s="17" t="s">
        <v>85</v>
      </c>
    </row>
    <row r="349" s="13" customFormat="1">
      <c r="A349" s="13"/>
      <c r="B349" s="245"/>
      <c r="C349" s="246"/>
      <c r="D349" s="239" t="s">
        <v>171</v>
      </c>
      <c r="E349" s="247" t="s">
        <v>1</v>
      </c>
      <c r="F349" s="248" t="s">
        <v>429</v>
      </c>
      <c r="G349" s="246"/>
      <c r="H349" s="249">
        <v>57.399999999999999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171</v>
      </c>
      <c r="AU349" s="255" t="s">
        <v>85</v>
      </c>
      <c r="AV349" s="13" t="s">
        <v>85</v>
      </c>
      <c r="AW349" s="13" t="s">
        <v>32</v>
      </c>
      <c r="AX349" s="13" t="s">
        <v>76</v>
      </c>
      <c r="AY349" s="255" t="s">
        <v>159</v>
      </c>
    </row>
    <row r="350" s="13" customFormat="1">
      <c r="A350" s="13"/>
      <c r="B350" s="245"/>
      <c r="C350" s="246"/>
      <c r="D350" s="239" t="s">
        <v>171</v>
      </c>
      <c r="E350" s="247" t="s">
        <v>1</v>
      </c>
      <c r="F350" s="248" t="s">
        <v>430</v>
      </c>
      <c r="G350" s="246"/>
      <c r="H350" s="249">
        <v>17.550000000000001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171</v>
      </c>
      <c r="AU350" s="255" t="s">
        <v>85</v>
      </c>
      <c r="AV350" s="13" t="s">
        <v>85</v>
      </c>
      <c r="AW350" s="13" t="s">
        <v>32</v>
      </c>
      <c r="AX350" s="13" t="s">
        <v>76</v>
      </c>
      <c r="AY350" s="255" t="s">
        <v>159</v>
      </c>
    </row>
    <row r="351" s="14" customFormat="1">
      <c r="A351" s="14"/>
      <c r="B351" s="256"/>
      <c r="C351" s="257"/>
      <c r="D351" s="239" t="s">
        <v>171</v>
      </c>
      <c r="E351" s="258" t="s">
        <v>1</v>
      </c>
      <c r="F351" s="259" t="s">
        <v>205</v>
      </c>
      <c r="G351" s="257"/>
      <c r="H351" s="260">
        <v>74.950000000000003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171</v>
      </c>
      <c r="AU351" s="266" t="s">
        <v>85</v>
      </c>
      <c r="AV351" s="14" t="s">
        <v>166</v>
      </c>
      <c r="AW351" s="14" t="s">
        <v>32</v>
      </c>
      <c r="AX351" s="14" t="s">
        <v>83</v>
      </c>
      <c r="AY351" s="266" t="s">
        <v>159</v>
      </c>
    </row>
    <row r="352" s="2" customFormat="1" ht="16.5" customHeight="1">
      <c r="A352" s="38"/>
      <c r="B352" s="39"/>
      <c r="C352" s="226" t="s">
        <v>431</v>
      </c>
      <c r="D352" s="226" t="s">
        <v>161</v>
      </c>
      <c r="E352" s="227" t="s">
        <v>432</v>
      </c>
      <c r="F352" s="228" t="s">
        <v>433</v>
      </c>
      <c r="G352" s="229" t="s">
        <v>434</v>
      </c>
      <c r="H352" s="230">
        <v>37</v>
      </c>
      <c r="I352" s="231"/>
      <c r="J352" s="232">
        <f>ROUND(I352*H352,2)</f>
        <v>0</v>
      </c>
      <c r="K352" s="228" t="s">
        <v>165</v>
      </c>
      <c r="L352" s="44"/>
      <c r="M352" s="233" t="s">
        <v>1</v>
      </c>
      <c r="N352" s="234" t="s">
        <v>41</v>
      </c>
      <c r="O352" s="91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7" t="s">
        <v>166</v>
      </c>
      <c r="AT352" s="237" t="s">
        <v>161</v>
      </c>
      <c r="AU352" s="237" t="s">
        <v>85</v>
      </c>
      <c r="AY352" s="17" t="s">
        <v>159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7" t="s">
        <v>83</v>
      </c>
      <c r="BK352" s="238">
        <f>ROUND(I352*H352,2)</f>
        <v>0</v>
      </c>
      <c r="BL352" s="17" t="s">
        <v>166</v>
      </c>
      <c r="BM352" s="237" t="s">
        <v>435</v>
      </c>
    </row>
    <row r="353" s="2" customFormat="1">
      <c r="A353" s="38"/>
      <c r="B353" s="39"/>
      <c r="C353" s="40"/>
      <c r="D353" s="239" t="s">
        <v>168</v>
      </c>
      <c r="E353" s="40"/>
      <c r="F353" s="240" t="s">
        <v>433</v>
      </c>
      <c r="G353" s="40"/>
      <c r="H353" s="40"/>
      <c r="I353" s="241"/>
      <c r="J353" s="40"/>
      <c r="K353" s="40"/>
      <c r="L353" s="44"/>
      <c r="M353" s="242"/>
      <c r="N353" s="243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168</v>
      </c>
      <c r="AU353" s="17" t="s">
        <v>85</v>
      </c>
    </row>
    <row r="354" s="2" customFormat="1">
      <c r="A354" s="38"/>
      <c r="B354" s="39"/>
      <c r="C354" s="40"/>
      <c r="D354" s="239" t="s">
        <v>169</v>
      </c>
      <c r="E354" s="40"/>
      <c r="F354" s="244" t="s">
        <v>436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169</v>
      </c>
      <c r="AU354" s="17" t="s">
        <v>85</v>
      </c>
    </row>
    <row r="355" s="13" customFormat="1">
      <c r="A355" s="13"/>
      <c r="B355" s="245"/>
      <c r="C355" s="246"/>
      <c r="D355" s="239" t="s">
        <v>171</v>
      </c>
      <c r="E355" s="247" t="s">
        <v>1</v>
      </c>
      <c r="F355" s="248" t="s">
        <v>437</v>
      </c>
      <c r="G355" s="246"/>
      <c r="H355" s="249">
        <v>37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171</v>
      </c>
      <c r="AU355" s="255" t="s">
        <v>85</v>
      </c>
      <c r="AV355" s="13" t="s">
        <v>85</v>
      </c>
      <c r="AW355" s="13" t="s">
        <v>32</v>
      </c>
      <c r="AX355" s="13" t="s">
        <v>83</v>
      </c>
      <c r="AY355" s="255" t="s">
        <v>159</v>
      </c>
    </row>
    <row r="356" s="2" customFormat="1" ht="16.5" customHeight="1">
      <c r="A356" s="38"/>
      <c r="B356" s="39"/>
      <c r="C356" s="226" t="s">
        <v>438</v>
      </c>
      <c r="D356" s="226" t="s">
        <v>161</v>
      </c>
      <c r="E356" s="227" t="s">
        <v>439</v>
      </c>
      <c r="F356" s="228" t="s">
        <v>440</v>
      </c>
      <c r="G356" s="229" t="s">
        <v>434</v>
      </c>
      <c r="H356" s="230">
        <v>27</v>
      </c>
      <c r="I356" s="231"/>
      <c r="J356" s="232">
        <f>ROUND(I356*H356,2)</f>
        <v>0</v>
      </c>
      <c r="K356" s="228" t="s">
        <v>165</v>
      </c>
      <c r="L356" s="44"/>
      <c r="M356" s="233" t="s">
        <v>1</v>
      </c>
      <c r="N356" s="234" t="s">
        <v>41</v>
      </c>
      <c r="O356" s="91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7" t="s">
        <v>166</v>
      </c>
      <c r="AT356" s="237" t="s">
        <v>161</v>
      </c>
      <c r="AU356" s="237" t="s">
        <v>85</v>
      </c>
      <c r="AY356" s="17" t="s">
        <v>159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7" t="s">
        <v>83</v>
      </c>
      <c r="BK356" s="238">
        <f>ROUND(I356*H356,2)</f>
        <v>0</v>
      </c>
      <c r="BL356" s="17" t="s">
        <v>166</v>
      </c>
      <c r="BM356" s="237" t="s">
        <v>441</v>
      </c>
    </row>
    <row r="357" s="2" customFormat="1">
      <c r="A357" s="38"/>
      <c r="B357" s="39"/>
      <c r="C357" s="40"/>
      <c r="D357" s="239" t="s">
        <v>168</v>
      </c>
      <c r="E357" s="40"/>
      <c r="F357" s="240" t="s">
        <v>440</v>
      </c>
      <c r="G357" s="40"/>
      <c r="H357" s="40"/>
      <c r="I357" s="241"/>
      <c r="J357" s="40"/>
      <c r="K357" s="40"/>
      <c r="L357" s="44"/>
      <c r="M357" s="242"/>
      <c r="N357" s="243"/>
      <c r="O357" s="91"/>
      <c r="P357" s="91"/>
      <c r="Q357" s="91"/>
      <c r="R357" s="91"/>
      <c r="S357" s="91"/>
      <c r="T357" s="92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168</v>
      </c>
      <c r="AU357" s="17" t="s">
        <v>85</v>
      </c>
    </row>
    <row r="358" s="2" customFormat="1">
      <c r="A358" s="38"/>
      <c r="B358" s="39"/>
      <c r="C358" s="40"/>
      <c r="D358" s="239" t="s">
        <v>169</v>
      </c>
      <c r="E358" s="40"/>
      <c r="F358" s="244" t="s">
        <v>436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169</v>
      </c>
      <c r="AU358" s="17" t="s">
        <v>85</v>
      </c>
    </row>
    <row r="359" s="13" customFormat="1">
      <c r="A359" s="13"/>
      <c r="B359" s="245"/>
      <c r="C359" s="246"/>
      <c r="D359" s="239" t="s">
        <v>171</v>
      </c>
      <c r="E359" s="247" t="s">
        <v>1</v>
      </c>
      <c r="F359" s="248" t="s">
        <v>442</v>
      </c>
      <c r="G359" s="246"/>
      <c r="H359" s="249">
        <v>27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171</v>
      </c>
      <c r="AU359" s="255" t="s">
        <v>85</v>
      </c>
      <c r="AV359" s="13" t="s">
        <v>85</v>
      </c>
      <c r="AW359" s="13" t="s">
        <v>32</v>
      </c>
      <c r="AX359" s="13" t="s">
        <v>83</v>
      </c>
      <c r="AY359" s="255" t="s">
        <v>159</v>
      </c>
    </row>
    <row r="360" s="2" customFormat="1" ht="16.5" customHeight="1">
      <c r="A360" s="38"/>
      <c r="B360" s="39"/>
      <c r="C360" s="226" t="s">
        <v>443</v>
      </c>
      <c r="D360" s="226" t="s">
        <v>161</v>
      </c>
      <c r="E360" s="227" t="s">
        <v>444</v>
      </c>
      <c r="F360" s="228" t="s">
        <v>445</v>
      </c>
      <c r="G360" s="229" t="s">
        <v>434</v>
      </c>
      <c r="H360" s="230">
        <v>58</v>
      </c>
      <c r="I360" s="231"/>
      <c r="J360" s="232">
        <f>ROUND(I360*H360,2)</f>
        <v>0</v>
      </c>
      <c r="K360" s="228" t="s">
        <v>165</v>
      </c>
      <c r="L360" s="44"/>
      <c r="M360" s="233" t="s">
        <v>1</v>
      </c>
      <c r="N360" s="234" t="s">
        <v>41</v>
      </c>
      <c r="O360" s="91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166</v>
      </c>
      <c r="AT360" s="237" t="s">
        <v>161</v>
      </c>
      <c r="AU360" s="237" t="s">
        <v>85</v>
      </c>
      <c r="AY360" s="17" t="s">
        <v>159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83</v>
      </c>
      <c r="BK360" s="238">
        <f>ROUND(I360*H360,2)</f>
        <v>0</v>
      </c>
      <c r="BL360" s="17" t="s">
        <v>166</v>
      </c>
      <c r="BM360" s="237" t="s">
        <v>446</v>
      </c>
    </row>
    <row r="361" s="2" customFormat="1">
      <c r="A361" s="38"/>
      <c r="B361" s="39"/>
      <c r="C361" s="40"/>
      <c r="D361" s="239" t="s">
        <v>168</v>
      </c>
      <c r="E361" s="40"/>
      <c r="F361" s="240" t="s">
        <v>445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168</v>
      </c>
      <c r="AU361" s="17" t="s">
        <v>85</v>
      </c>
    </row>
    <row r="362" s="2" customFormat="1">
      <c r="A362" s="38"/>
      <c r="B362" s="39"/>
      <c r="C362" s="40"/>
      <c r="D362" s="239" t="s">
        <v>169</v>
      </c>
      <c r="E362" s="40"/>
      <c r="F362" s="244" t="s">
        <v>447</v>
      </c>
      <c r="G362" s="40"/>
      <c r="H362" s="40"/>
      <c r="I362" s="241"/>
      <c r="J362" s="40"/>
      <c r="K362" s="40"/>
      <c r="L362" s="44"/>
      <c r="M362" s="242"/>
      <c r="N362" s="243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169</v>
      </c>
      <c r="AU362" s="17" t="s">
        <v>85</v>
      </c>
    </row>
    <row r="363" s="13" customFormat="1">
      <c r="A363" s="13"/>
      <c r="B363" s="245"/>
      <c r="C363" s="246"/>
      <c r="D363" s="239" t="s">
        <v>171</v>
      </c>
      <c r="E363" s="247" t="s">
        <v>1</v>
      </c>
      <c r="F363" s="248" t="s">
        <v>448</v>
      </c>
      <c r="G363" s="246"/>
      <c r="H363" s="249">
        <v>56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171</v>
      </c>
      <c r="AU363" s="255" t="s">
        <v>85</v>
      </c>
      <c r="AV363" s="13" t="s">
        <v>85</v>
      </c>
      <c r="AW363" s="13" t="s">
        <v>32</v>
      </c>
      <c r="AX363" s="13" t="s">
        <v>76</v>
      </c>
      <c r="AY363" s="255" t="s">
        <v>159</v>
      </c>
    </row>
    <row r="364" s="13" customFormat="1">
      <c r="A364" s="13"/>
      <c r="B364" s="245"/>
      <c r="C364" s="246"/>
      <c r="D364" s="239" t="s">
        <v>171</v>
      </c>
      <c r="E364" s="247" t="s">
        <v>1</v>
      </c>
      <c r="F364" s="248" t="s">
        <v>449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171</v>
      </c>
      <c r="AU364" s="255" t="s">
        <v>85</v>
      </c>
      <c r="AV364" s="13" t="s">
        <v>85</v>
      </c>
      <c r="AW364" s="13" t="s">
        <v>32</v>
      </c>
      <c r="AX364" s="13" t="s">
        <v>76</v>
      </c>
      <c r="AY364" s="255" t="s">
        <v>159</v>
      </c>
    </row>
    <row r="365" s="14" customFormat="1">
      <c r="A365" s="14"/>
      <c r="B365" s="256"/>
      <c r="C365" s="257"/>
      <c r="D365" s="239" t="s">
        <v>171</v>
      </c>
      <c r="E365" s="258" t="s">
        <v>1</v>
      </c>
      <c r="F365" s="259" t="s">
        <v>205</v>
      </c>
      <c r="G365" s="257"/>
      <c r="H365" s="260">
        <v>58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171</v>
      </c>
      <c r="AU365" s="266" t="s">
        <v>85</v>
      </c>
      <c r="AV365" s="14" t="s">
        <v>166</v>
      </c>
      <c r="AW365" s="14" t="s">
        <v>32</v>
      </c>
      <c r="AX365" s="14" t="s">
        <v>83</v>
      </c>
      <c r="AY365" s="266" t="s">
        <v>159</v>
      </c>
    </row>
    <row r="366" s="2" customFormat="1" ht="16.5" customHeight="1">
      <c r="A366" s="38"/>
      <c r="B366" s="39"/>
      <c r="C366" s="226" t="s">
        <v>450</v>
      </c>
      <c r="D366" s="226" t="s">
        <v>161</v>
      </c>
      <c r="E366" s="227" t="s">
        <v>451</v>
      </c>
      <c r="F366" s="228" t="s">
        <v>452</v>
      </c>
      <c r="G366" s="229" t="s">
        <v>434</v>
      </c>
      <c r="H366" s="230">
        <v>146</v>
      </c>
      <c r="I366" s="231"/>
      <c r="J366" s="232">
        <f>ROUND(I366*H366,2)</f>
        <v>0</v>
      </c>
      <c r="K366" s="228" t="s">
        <v>165</v>
      </c>
      <c r="L366" s="44"/>
      <c r="M366" s="233" t="s">
        <v>1</v>
      </c>
      <c r="N366" s="234" t="s">
        <v>41</v>
      </c>
      <c r="O366" s="91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7" t="s">
        <v>166</v>
      </c>
      <c r="AT366" s="237" t="s">
        <v>161</v>
      </c>
      <c r="AU366" s="237" t="s">
        <v>85</v>
      </c>
      <c r="AY366" s="17" t="s">
        <v>159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7" t="s">
        <v>83</v>
      </c>
      <c r="BK366" s="238">
        <f>ROUND(I366*H366,2)</f>
        <v>0</v>
      </c>
      <c r="BL366" s="17" t="s">
        <v>166</v>
      </c>
      <c r="BM366" s="237" t="s">
        <v>453</v>
      </c>
    </row>
    <row r="367" s="2" customFormat="1">
      <c r="A367" s="38"/>
      <c r="B367" s="39"/>
      <c r="C367" s="40"/>
      <c r="D367" s="239" t="s">
        <v>168</v>
      </c>
      <c r="E367" s="40"/>
      <c r="F367" s="240" t="s">
        <v>452</v>
      </c>
      <c r="G367" s="40"/>
      <c r="H367" s="40"/>
      <c r="I367" s="241"/>
      <c r="J367" s="40"/>
      <c r="K367" s="40"/>
      <c r="L367" s="44"/>
      <c r="M367" s="242"/>
      <c r="N367" s="243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168</v>
      </c>
      <c r="AU367" s="17" t="s">
        <v>85</v>
      </c>
    </row>
    <row r="368" s="2" customFormat="1">
      <c r="A368" s="38"/>
      <c r="B368" s="39"/>
      <c r="C368" s="40"/>
      <c r="D368" s="239" t="s">
        <v>169</v>
      </c>
      <c r="E368" s="40"/>
      <c r="F368" s="244" t="s">
        <v>454</v>
      </c>
      <c r="G368" s="40"/>
      <c r="H368" s="40"/>
      <c r="I368" s="241"/>
      <c r="J368" s="40"/>
      <c r="K368" s="40"/>
      <c r="L368" s="44"/>
      <c r="M368" s="242"/>
      <c r="N368" s="243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169</v>
      </c>
      <c r="AU368" s="17" t="s">
        <v>85</v>
      </c>
    </row>
    <row r="369" s="13" customFormat="1">
      <c r="A369" s="13"/>
      <c r="B369" s="245"/>
      <c r="C369" s="246"/>
      <c r="D369" s="239" t="s">
        <v>171</v>
      </c>
      <c r="E369" s="247" t="s">
        <v>1</v>
      </c>
      <c r="F369" s="248" t="s">
        <v>455</v>
      </c>
      <c r="G369" s="246"/>
      <c r="H369" s="249">
        <v>146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171</v>
      </c>
      <c r="AU369" s="255" t="s">
        <v>85</v>
      </c>
      <c r="AV369" s="13" t="s">
        <v>85</v>
      </c>
      <c r="AW369" s="13" t="s">
        <v>32</v>
      </c>
      <c r="AX369" s="13" t="s">
        <v>83</v>
      </c>
      <c r="AY369" s="255" t="s">
        <v>159</v>
      </c>
    </row>
    <row r="370" s="12" customFormat="1" ht="22.8" customHeight="1">
      <c r="A370" s="12"/>
      <c r="B370" s="210"/>
      <c r="C370" s="211"/>
      <c r="D370" s="212" t="s">
        <v>75</v>
      </c>
      <c r="E370" s="224" t="s">
        <v>220</v>
      </c>
      <c r="F370" s="224" t="s">
        <v>456</v>
      </c>
      <c r="G370" s="211"/>
      <c r="H370" s="211"/>
      <c r="I370" s="214"/>
      <c r="J370" s="225">
        <f>BK370</f>
        <v>0</v>
      </c>
      <c r="K370" s="211"/>
      <c r="L370" s="216"/>
      <c r="M370" s="217"/>
      <c r="N370" s="218"/>
      <c r="O370" s="218"/>
      <c r="P370" s="219">
        <f>SUM(P371:P460)</f>
        <v>0</v>
      </c>
      <c r="Q370" s="218"/>
      <c r="R370" s="219">
        <f>SUM(R371:R460)</f>
        <v>0</v>
      </c>
      <c r="S370" s="218"/>
      <c r="T370" s="220">
        <f>SUM(T371:T460)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1" t="s">
        <v>83</v>
      </c>
      <c r="AT370" s="222" t="s">
        <v>75</v>
      </c>
      <c r="AU370" s="222" t="s">
        <v>83</v>
      </c>
      <c r="AY370" s="221" t="s">
        <v>159</v>
      </c>
      <c r="BK370" s="223">
        <f>SUM(BK371:BK460)</f>
        <v>0</v>
      </c>
    </row>
    <row r="371" s="2" customFormat="1" ht="16.5" customHeight="1">
      <c r="A371" s="38"/>
      <c r="B371" s="39"/>
      <c r="C371" s="226" t="s">
        <v>457</v>
      </c>
      <c r="D371" s="226" t="s">
        <v>161</v>
      </c>
      <c r="E371" s="227" t="s">
        <v>458</v>
      </c>
      <c r="F371" s="228" t="s">
        <v>459</v>
      </c>
      <c r="G371" s="229" t="s">
        <v>296</v>
      </c>
      <c r="H371" s="230">
        <v>66.599999999999994</v>
      </c>
      <c r="I371" s="231"/>
      <c r="J371" s="232">
        <f>ROUND(I371*H371,2)</f>
        <v>0</v>
      </c>
      <c r="K371" s="228" t="s">
        <v>165</v>
      </c>
      <c r="L371" s="44"/>
      <c r="M371" s="233" t="s">
        <v>1</v>
      </c>
      <c r="N371" s="234" t="s">
        <v>41</v>
      </c>
      <c r="O371" s="91"/>
      <c r="P371" s="235">
        <f>O371*H371</f>
        <v>0</v>
      </c>
      <c r="Q371" s="235">
        <v>0</v>
      </c>
      <c r="R371" s="235">
        <f>Q371*H371</f>
        <v>0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166</v>
      </c>
      <c r="AT371" s="237" t="s">
        <v>161</v>
      </c>
      <c r="AU371" s="237" t="s">
        <v>85</v>
      </c>
      <c r="AY371" s="17" t="s">
        <v>159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83</v>
      </c>
      <c r="BK371" s="238">
        <f>ROUND(I371*H371,2)</f>
        <v>0</v>
      </c>
      <c r="BL371" s="17" t="s">
        <v>166</v>
      </c>
      <c r="BM371" s="237" t="s">
        <v>460</v>
      </c>
    </row>
    <row r="372" s="2" customFormat="1">
      <c r="A372" s="38"/>
      <c r="B372" s="39"/>
      <c r="C372" s="40"/>
      <c r="D372" s="239" t="s">
        <v>168</v>
      </c>
      <c r="E372" s="40"/>
      <c r="F372" s="240" t="s">
        <v>459</v>
      </c>
      <c r="G372" s="40"/>
      <c r="H372" s="40"/>
      <c r="I372" s="241"/>
      <c r="J372" s="40"/>
      <c r="K372" s="40"/>
      <c r="L372" s="44"/>
      <c r="M372" s="242"/>
      <c r="N372" s="243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168</v>
      </c>
      <c r="AU372" s="17" t="s">
        <v>85</v>
      </c>
    </row>
    <row r="373" s="13" customFormat="1">
      <c r="A373" s="13"/>
      <c r="B373" s="245"/>
      <c r="C373" s="246"/>
      <c r="D373" s="239" t="s">
        <v>171</v>
      </c>
      <c r="E373" s="247" t="s">
        <v>1</v>
      </c>
      <c r="F373" s="248" t="s">
        <v>461</v>
      </c>
      <c r="G373" s="246"/>
      <c r="H373" s="249">
        <v>54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171</v>
      </c>
      <c r="AU373" s="255" t="s">
        <v>85</v>
      </c>
      <c r="AV373" s="13" t="s">
        <v>85</v>
      </c>
      <c r="AW373" s="13" t="s">
        <v>32</v>
      </c>
      <c r="AX373" s="13" t="s">
        <v>76</v>
      </c>
      <c r="AY373" s="255" t="s">
        <v>159</v>
      </c>
    </row>
    <row r="374" s="13" customFormat="1">
      <c r="A374" s="13"/>
      <c r="B374" s="245"/>
      <c r="C374" s="246"/>
      <c r="D374" s="239" t="s">
        <v>171</v>
      </c>
      <c r="E374" s="247" t="s">
        <v>1</v>
      </c>
      <c r="F374" s="248" t="s">
        <v>462</v>
      </c>
      <c r="G374" s="246"/>
      <c r="H374" s="249">
        <v>12.6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171</v>
      </c>
      <c r="AU374" s="255" t="s">
        <v>85</v>
      </c>
      <c r="AV374" s="13" t="s">
        <v>85</v>
      </c>
      <c r="AW374" s="13" t="s">
        <v>32</v>
      </c>
      <c r="AX374" s="13" t="s">
        <v>76</v>
      </c>
      <c r="AY374" s="255" t="s">
        <v>159</v>
      </c>
    </row>
    <row r="375" s="14" customFormat="1">
      <c r="A375" s="14"/>
      <c r="B375" s="256"/>
      <c r="C375" s="257"/>
      <c r="D375" s="239" t="s">
        <v>171</v>
      </c>
      <c r="E375" s="258" t="s">
        <v>1</v>
      </c>
      <c r="F375" s="259" t="s">
        <v>205</v>
      </c>
      <c r="G375" s="257"/>
      <c r="H375" s="260">
        <v>66.599999999999994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171</v>
      </c>
      <c r="AU375" s="266" t="s">
        <v>85</v>
      </c>
      <c r="AV375" s="14" t="s">
        <v>166</v>
      </c>
      <c r="AW375" s="14" t="s">
        <v>32</v>
      </c>
      <c r="AX375" s="14" t="s">
        <v>83</v>
      </c>
      <c r="AY375" s="266" t="s">
        <v>159</v>
      </c>
    </row>
    <row r="376" s="2" customFormat="1" ht="16.5" customHeight="1">
      <c r="A376" s="38"/>
      <c r="B376" s="39"/>
      <c r="C376" s="226" t="s">
        <v>463</v>
      </c>
      <c r="D376" s="226" t="s">
        <v>161</v>
      </c>
      <c r="E376" s="227" t="s">
        <v>464</v>
      </c>
      <c r="F376" s="228" t="s">
        <v>465</v>
      </c>
      <c r="G376" s="229" t="s">
        <v>434</v>
      </c>
      <c r="H376" s="230">
        <v>56</v>
      </c>
      <c r="I376" s="231"/>
      <c r="J376" s="232">
        <f>ROUND(I376*H376,2)</f>
        <v>0</v>
      </c>
      <c r="K376" s="228" t="s">
        <v>165</v>
      </c>
      <c r="L376" s="44"/>
      <c r="M376" s="233" t="s">
        <v>1</v>
      </c>
      <c r="N376" s="234" t="s">
        <v>41</v>
      </c>
      <c r="O376" s="91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7" t="s">
        <v>166</v>
      </c>
      <c r="AT376" s="237" t="s">
        <v>161</v>
      </c>
      <c r="AU376" s="237" t="s">
        <v>85</v>
      </c>
      <c r="AY376" s="17" t="s">
        <v>159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7" t="s">
        <v>83</v>
      </c>
      <c r="BK376" s="238">
        <f>ROUND(I376*H376,2)</f>
        <v>0</v>
      </c>
      <c r="BL376" s="17" t="s">
        <v>166</v>
      </c>
      <c r="BM376" s="237" t="s">
        <v>466</v>
      </c>
    </row>
    <row r="377" s="2" customFormat="1">
      <c r="A377" s="38"/>
      <c r="B377" s="39"/>
      <c r="C377" s="40"/>
      <c r="D377" s="239" t="s">
        <v>168</v>
      </c>
      <c r="E377" s="40"/>
      <c r="F377" s="240" t="s">
        <v>465</v>
      </c>
      <c r="G377" s="40"/>
      <c r="H377" s="40"/>
      <c r="I377" s="241"/>
      <c r="J377" s="40"/>
      <c r="K377" s="40"/>
      <c r="L377" s="44"/>
      <c r="M377" s="242"/>
      <c r="N377" s="243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168</v>
      </c>
      <c r="AU377" s="17" t="s">
        <v>85</v>
      </c>
    </row>
    <row r="378" s="13" customFormat="1">
      <c r="A378" s="13"/>
      <c r="B378" s="245"/>
      <c r="C378" s="246"/>
      <c r="D378" s="239" t="s">
        <v>171</v>
      </c>
      <c r="E378" s="247" t="s">
        <v>1</v>
      </c>
      <c r="F378" s="248" t="s">
        <v>467</v>
      </c>
      <c r="G378" s="246"/>
      <c r="H378" s="249">
        <v>33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171</v>
      </c>
      <c r="AU378" s="255" t="s">
        <v>85</v>
      </c>
      <c r="AV378" s="13" t="s">
        <v>85</v>
      </c>
      <c r="AW378" s="13" t="s">
        <v>32</v>
      </c>
      <c r="AX378" s="13" t="s">
        <v>76</v>
      </c>
      <c r="AY378" s="255" t="s">
        <v>159</v>
      </c>
    </row>
    <row r="379" s="13" customFormat="1">
      <c r="A379" s="13"/>
      <c r="B379" s="245"/>
      <c r="C379" s="246"/>
      <c r="D379" s="239" t="s">
        <v>171</v>
      </c>
      <c r="E379" s="247" t="s">
        <v>1</v>
      </c>
      <c r="F379" s="248" t="s">
        <v>468</v>
      </c>
      <c r="G379" s="246"/>
      <c r="H379" s="249">
        <v>23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171</v>
      </c>
      <c r="AU379" s="255" t="s">
        <v>85</v>
      </c>
      <c r="AV379" s="13" t="s">
        <v>85</v>
      </c>
      <c r="AW379" s="13" t="s">
        <v>32</v>
      </c>
      <c r="AX379" s="13" t="s">
        <v>76</v>
      </c>
      <c r="AY379" s="255" t="s">
        <v>159</v>
      </c>
    </row>
    <row r="380" s="14" customFormat="1">
      <c r="A380" s="14"/>
      <c r="B380" s="256"/>
      <c r="C380" s="257"/>
      <c r="D380" s="239" t="s">
        <v>171</v>
      </c>
      <c r="E380" s="258" t="s">
        <v>1</v>
      </c>
      <c r="F380" s="259" t="s">
        <v>205</v>
      </c>
      <c r="G380" s="257"/>
      <c r="H380" s="260">
        <v>56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171</v>
      </c>
      <c r="AU380" s="266" t="s">
        <v>85</v>
      </c>
      <c r="AV380" s="14" t="s">
        <v>166</v>
      </c>
      <c r="AW380" s="14" t="s">
        <v>32</v>
      </c>
      <c r="AX380" s="14" t="s">
        <v>83</v>
      </c>
      <c r="AY380" s="266" t="s">
        <v>159</v>
      </c>
    </row>
    <row r="381" s="2" customFormat="1" ht="16.5" customHeight="1">
      <c r="A381" s="38"/>
      <c r="B381" s="39"/>
      <c r="C381" s="226" t="s">
        <v>469</v>
      </c>
      <c r="D381" s="226" t="s">
        <v>161</v>
      </c>
      <c r="E381" s="227" t="s">
        <v>470</v>
      </c>
      <c r="F381" s="228" t="s">
        <v>471</v>
      </c>
      <c r="G381" s="229" t="s">
        <v>434</v>
      </c>
      <c r="H381" s="230">
        <v>36</v>
      </c>
      <c r="I381" s="231"/>
      <c r="J381" s="232">
        <f>ROUND(I381*H381,2)</f>
        <v>0</v>
      </c>
      <c r="K381" s="228" t="s">
        <v>165</v>
      </c>
      <c r="L381" s="44"/>
      <c r="M381" s="233" t="s">
        <v>1</v>
      </c>
      <c r="N381" s="234" t="s">
        <v>41</v>
      </c>
      <c r="O381" s="91"/>
      <c r="P381" s="235">
        <f>O381*H381</f>
        <v>0</v>
      </c>
      <c r="Q381" s="235">
        <v>0</v>
      </c>
      <c r="R381" s="235">
        <f>Q381*H381</f>
        <v>0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166</v>
      </c>
      <c r="AT381" s="237" t="s">
        <v>161</v>
      </c>
      <c r="AU381" s="237" t="s">
        <v>85</v>
      </c>
      <c r="AY381" s="17" t="s">
        <v>159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83</v>
      </c>
      <c r="BK381" s="238">
        <f>ROUND(I381*H381,2)</f>
        <v>0</v>
      </c>
      <c r="BL381" s="17" t="s">
        <v>166</v>
      </c>
      <c r="BM381" s="237" t="s">
        <v>472</v>
      </c>
    </row>
    <row r="382" s="2" customFormat="1">
      <c r="A382" s="38"/>
      <c r="B382" s="39"/>
      <c r="C382" s="40"/>
      <c r="D382" s="239" t="s">
        <v>168</v>
      </c>
      <c r="E382" s="40"/>
      <c r="F382" s="240" t="s">
        <v>471</v>
      </c>
      <c r="G382" s="40"/>
      <c r="H382" s="40"/>
      <c r="I382" s="241"/>
      <c r="J382" s="40"/>
      <c r="K382" s="40"/>
      <c r="L382" s="44"/>
      <c r="M382" s="242"/>
      <c r="N382" s="243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168</v>
      </c>
      <c r="AU382" s="17" t="s">
        <v>85</v>
      </c>
    </row>
    <row r="383" s="2" customFormat="1">
      <c r="A383" s="38"/>
      <c r="B383" s="39"/>
      <c r="C383" s="40"/>
      <c r="D383" s="239" t="s">
        <v>169</v>
      </c>
      <c r="E383" s="40"/>
      <c r="F383" s="244" t="s">
        <v>473</v>
      </c>
      <c r="G383" s="40"/>
      <c r="H383" s="40"/>
      <c r="I383" s="241"/>
      <c r="J383" s="40"/>
      <c r="K383" s="40"/>
      <c r="L383" s="44"/>
      <c r="M383" s="242"/>
      <c r="N383" s="24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169</v>
      </c>
      <c r="AU383" s="17" t="s">
        <v>85</v>
      </c>
    </row>
    <row r="384" s="2" customFormat="1">
      <c r="A384" s="38"/>
      <c r="B384" s="39"/>
      <c r="C384" s="40"/>
      <c r="D384" s="239" t="s">
        <v>183</v>
      </c>
      <c r="E384" s="40"/>
      <c r="F384" s="244" t="s">
        <v>474</v>
      </c>
      <c r="G384" s="40"/>
      <c r="H384" s="40"/>
      <c r="I384" s="241"/>
      <c r="J384" s="40"/>
      <c r="K384" s="40"/>
      <c r="L384" s="44"/>
      <c r="M384" s="242"/>
      <c r="N384" s="243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183</v>
      </c>
      <c r="AU384" s="17" t="s">
        <v>85</v>
      </c>
    </row>
    <row r="385" s="15" customFormat="1">
      <c r="A385" s="15"/>
      <c r="B385" s="267"/>
      <c r="C385" s="268"/>
      <c r="D385" s="239" t="s">
        <v>171</v>
      </c>
      <c r="E385" s="269" t="s">
        <v>1</v>
      </c>
      <c r="F385" s="270" t="s">
        <v>475</v>
      </c>
      <c r="G385" s="268"/>
      <c r="H385" s="269" t="s">
        <v>1</v>
      </c>
      <c r="I385" s="271"/>
      <c r="J385" s="268"/>
      <c r="K385" s="268"/>
      <c r="L385" s="272"/>
      <c r="M385" s="273"/>
      <c r="N385" s="274"/>
      <c r="O385" s="274"/>
      <c r="P385" s="274"/>
      <c r="Q385" s="274"/>
      <c r="R385" s="274"/>
      <c r="S385" s="274"/>
      <c r="T385" s="27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6" t="s">
        <v>171</v>
      </c>
      <c r="AU385" s="276" t="s">
        <v>85</v>
      </c>
      <c r="AV385" s="15" t="s">
        <v>83</v>
      </c>
      <c r="AW385" s="15" t="s">
        <v>32</v>
      </c>
      <c r="AX385" s="15" t="s">
        <v>76</v>
      </c>
      <c r="AY385" s="276" t="s">
        <v>159</v>
      </c>
    </row>
    <row r="386" s="13" customFormat="1">
      <c r="A386" s="13"/>
      <c r="B386" s="245"/>
      <c r="C386" s="246"/>
      <c r="D386" s="239" t="s">
        <v>171</v>
      </c>
      <c r="E386" s="247" t="s">
        <v>1</v>
      </c>
      <c r="F386" s="248" t="s">
        <v>390</v>
      </c>
      <c r="G386" s="246"/>
      <c r="H386" s="249">
        <v>36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171</v>
      </c>
      <c r="AU386" s="255" t="s">
        <v>85</v>
      </c>
      <c r="AV386" s="13" t="s">
        <v>85</v>
      </c>
      <c r="AW386" s="13" t="s">
        <v>32</v>
      </c>
      <c r="AX386" s="13" t="s">
        <v>83</v>
      </c>
      <c r="AY386" s="255" t="s">
        <v>159</v>
      </c>
    </row>
    <row r="387" s="2" customFormat="1" ht="21.75" customHeight="1">
      <c r="A387" s="38"/>
      <c r="B387" s="39"/>
      <c r="C387" s="226" t="s">
        <v>476</v>
      </c>
      <c r="D387" s="226" t="s">
        <v>161</v>
      </c>
      <c r="E387" s="227" t="s">
        <v>477</v>
      </c>
      <c r="F387" s="228" t="s">
        <v>478</v>
      </c>
      <c r="G387" s="229" t="s">
        <v>434</v>
      </c>
      <c r="H387" s="230">
        <v>37</v>
      </c>
      <c r="I387" s="231"/>
      <c r="J387" s="232">
        <f>ROUND(I387*H387,2)</f>
        <v>0</v>
      </c>
      <c r="K387" s="228" t="s">
        <v>165</v>
      </c>
      <c r="L387" s="44"/>
      <c r="M387" s="233" t="s">
        <v>1</v>
      </c>
      <c r="N387" s="234" t="s">
        <v>41</v>
      </c>
      <c r="O387" s="91"/>
      <c r="P387" s="235">
        <f>O387*H387</f>
        <v>0</v>
      </c>
      <c r="Q387" s="235">
        <v>0</v>
      </c>
      <c r="R387" s="235">
        <f>Q387*H387</f>
        <v>0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166</v>
      </c>
      <c r="AT387" s="237" t="s">
        <v>161</v>
      </c>
      <c r="AU387" s="237" t="s">
        <v>85</v>
      </c>
      <c r="AY387" s="17" t="s">
        <v>159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83</v>
      </c>
      <c r="BK387" s="238">
        <f>ROUND(I387*H387,2)</f>
        <v>0</v>
      </c>
      <c r="BL387" s="17" t="s">
        <v>166</v>
      </c>
      <c r="BM387" s="237" t="s">
        <v>479</v>
      </c>
    </row>
    <row r="388" s="2" customFormat="1">
      <c r="A388" s="38"/>
      <c r="B388" s="39"/>
      <c r="C388" s="40"/>
      <c r="D388" s="239" t="s">
        <v>168</v>
      </c>
      <c r="E388" s="40"/>
      <c r="F388" s="240" t="s">
        <v>478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168</v>
      </c>
      <c r="AU388" s="17" t="s">
        <v>85</v>
      </c>
    </row>
    <row r="389" s="2" customFormat="1">
      <c r="A389" s="38"/>
      <c r="B389" s="39"/>
      <c r="C389" s="40"/>
      <c r="D389" s="239" t="s">
        <v>169</v>
      </c>
      <c r="E389" s="40"/>
      <c r="F389" s="244" t="s">
        <v>480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169</v>
      </c>
      <c r="AU389" s="17" t="s">
        <v>85</v>
      </c>
    </row>
    <row r="390" s="13" customFormat="1">
      <c r="A390" s="13"/>
      <c r="B390" s="245"/>
      <c r="C390" s="246"/>
      <c r="D390" s="239" t="s">
        <v>171</v>
      </c>
      <c r="E390" s="247" t="s">
        <v>1</v>
      </c>
      <c r="F390" s="248" t="s">
        <v>481</v>
      </c>
      <c r="G390" s="246"/>
      <c r="H390" s="249">
        <v>16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171</v>
      </c>
      <c r="AU390" s="255" t="s">
        <v>85</v>
      </c>
      <c r="AV390" s="13" t="s">
        <v>85</v>
      </c>
      <c r="AW390" s="13" t="s">
        <v>32</v>
      </c>
      <c r="AX390" s="13" t="s">
        <v>76</v>
      </c>
      <c r="AY390" s="255" t="s">
        <v>159</v>
      </c>
    </row>
    <row r="391" s="13" customFormat="1">
      <c r="A391" s="13"/>
      <c r="B391" s="245"/>
      <c r="C391" s="246"/>
      <c r="D391" s="239" t="s">
        <v>171</v>
      </c>
      <c r="E391" s="247" t="s">
        <v>1</v>
      </c>
      <c r="F391" s="248" t="s">
        <v>482</v>
      </c>
      <c r="G391" s="246"/>
      <c r="H391" s="249">
        <v>21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171</v>
      </c>
      <c r="AU391" s="255" t="s">
        <v>85</v>
      </c>
      <c r="AV391" s="13" t="s">
        <v>85</v>
      </c>
      <c r="AW391" s="13" t="s">
        <v>32</v>
      </c>
      <c r="AX391" s="13" t="s">
        <v>76</v>
      </c>
      <c r="AY391" s="255" t="s">
        <v>159</v>
      </c>
    </row>
    <row r="392" s="14" customFormat="1">
      <c r="A392" s="14"/>
      <c r="B392" s="256"/>
      <c r="C392" s="257"/>
      <c r="D392" s="239" t="s">
        <v>171</v>
      </c>
      <c r="E392" s="258" t="s">
        <v>1</v>
      </c>
      <c r="F392" s="259" t="s">
        <v>205</v>
      </c>
      <c r="G392" s="257"/>
      <c r="H392" s="260">
        <v>37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171</v>
      </c>
      <c r="AU392" s="266" t="s">
        <v>85</v>
      </c>
      <c r="AV392" s="14" t="s">
        <v>166</v>
      </c>
      <c r="AW392" s="14" t="s">
        <v>32</v>
      </c>
      <c r="AX392" s="14" t="s">
        <v>83</v>
      </c>
      <c r="AY392" s="266" t="s">
        <v>159</v>
      </c>
    </row>
    <row r="393" s="2" customFormat="1" ht="16.5" customHeight="1">
      <c r="A393" s="38"/>
      <c r="B393" s="39"/>
      <c r="C393" s="226" t="s">
        <v>483</v>
      </c>
      <c r="D393" s="226" t="s">
        <v>161</v>
      </c>
      <c r="E393" s="227" t="s">
        <v>484</v>
      </c>
      <c r="F393" s="228" t="s">
        <v>485</v>
      </c>
      <c r="G393" s="229" t="s">
        <v>434</v>
      </c>
      <c r="H393" s="230">
        <v>26</v>
      </c>
      <c r="I393" s="231"/>
      <c r="J393" s="232">
        <f>ROUND(I393*H393,2)</f>
        <v>0</v>
      </c>
      <c r="K393" s="228" t="s">
        <v>165</v>
      </c>
      <c r="L393" s="44"/>
      <c r="M393" s="233" t="s">
        <v>1</v>
      </c>
      <c r="N393" s="234" t="s">
        <v>41</v>
      </c>
      <c r="O393" s="91"/>
      <c r="P393" s="235">
        <f>O393*H393</f>
        <v>0</v>
      </c>
      <c r="Q393" s="235">
        <v>0</v>
      </c>
      <c r="R393" s="235">
        <f>Q393*H393</f>
        <v>0</v>
      </c>
      <c r="S393" s="235">
        <v>0</v>
      </c>
      <c r="T393" s="236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7" t="s">
        <v>166</v>
      </c>
      <c r="AT393" s="237" t="s">
        <v>161</v>
      </c>
      <c r="AU393" s="237" t="s">
        <v>85</v>
      </c>
      <c r="AY393" s="17" t="s">
        <v>159</v>
      </c>
      <c r="BE393" s="238">
        <f>IF(N393="základní",J393,0)</f>
        <v>0</v>
      </c>
      <c r="BF393" s="238">
        <f>IF(N393="snížená",J393,0)</f>
        <v>0</v>
      </c>
      <c r="BG393" s="238">
        <f>IF(N393="zákl. přenesená",J393,0)</f>
        <v>0</v>
      </c>
      <c r="BH393" s="238">
        <f>IF(N393="sníž. přenesená",J393,0)</f>
        <v>0</v>
      </c>
      <c r="BI393" s="238">
        <f>IF(N393="nulová",J393,0)</f>
        <v>0</v>
      </c>
      <c r="BJ393" s="17" t="s">
        <v>83</v>
      </c>
      <c r="BK393" s="238">
        <f>ROUND(I393*H393,2)</f>
        <v>0</v>
      </c>
      <c r="BL393" s="17" t="s">
        <v>166</v>
      </c>
      <c r="BM393" s="237" t="s">
        <v>486</v>
      </c>
    </row>
    <row r="394" s="2" customFormat="1">
      <c r="A394" s="38"/>
      <c r="B394" s="39"/>
      <c r="C394" s="40"/>
      <c r="D394" s="239" t="s">
        <v>168</v>
      </c>
      <c r="E394" s="40"/>
      <c r="F394" s="240" t="s">
        <v>485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168</v>
      </c>
      <c r="AU394" s="17" t="s">
        <v>85</v>
      </c>
    </row>
    <row r="395" s="2" customFormat="1">
      <c r="A395" s="38"/>
      <c r="B395" s="39"/>
      <c r="C395" s="40"/>
      <c r="D395" s="239" t="s">
        <v>169</v>
      </c>
      <c r="E395" s="40"/>
      <c r="F395" s="244" t="s">
        <v>473</v>
      </c>
      <c r="G395" s="40"/>
      <c r="H395" s="40"/>
      <c r="I395" s="241"/>
      <c r="J395" s="40"/>
      <c r="K395" s="40"/>
      <c r="L395" s="44"/>
      <c r="M395" s="242"/>
      <c r="N395" s="24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169</v>
      </c>
      <c r="AU395" s="17" t="s">
        <v>85</v>
      </c>
    </row>
    <row r="396" s="13" customFormat="1">
      <c r="A396" s="13"/>
      <c r="B396" s="245"/>
      <c r="C396" s="246"/>
      <c r="D396" s="239" t="s">
        <v>171</v>
      </c>
      <c r="E396" s="247" t="s">
        <v>1</v>
      </c>
      <c r="F396" s="248" t="s">
        <v>330</v>
      </c>
      <c r="G396" s="246"/>
      <c r="H396" s="249">
        <v>26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171</v>
      </c>
      <c r="AU396" s="255" t="s">
        <v>85</v>
      </c>
      <c r="AV396" s="13" t="s">
        <v>85</v>
      </c>
      <c r="AW396" s="13" t="s">
        <v>32</v>
      </c>
      <c r="AX396" s="13" t="s">
        <v>83</v>
      </c>
      <c r="AY396" s="255" t="s">
        <v>159</v>
      </c>
    </row>
    <row r="397" s="2" customFormat="1" ht="16.5" customHeight="1">
      <c r="A397" s="38"/>
      <c r="B397" s="39"/>
      <c r="C397" s="226" t="s">
        <v>487</v>
      </c>
      <c r="D397" s="226" t="s">
        <v>161</v>
      </c>
      <c r="E397" s="227" t="s">
        <v>488</v>
      </c>
      <c r="F397" s="228" t="s">
        <v>489</v>
      </c>
      <c r="G397" s="229" t="s">
        <v>164</v>
      </c>
      <c r="H397" s="230">
        <v>1318.1800000000001</v>
      </c>
      <c r="I397" s="231"/>
      <c r="J397" s="232">
        <f>ROUND(I397*H397,2)</f>
        <v>0</v>
      </c>
      <c r="K397" s="228" t="s">
        <v>165</v>
      </c>
      <c r="L397" s="44"/>
      <c r="M397" s="233" t="s">
        <v>1</v>
      </c>
      <c r="N397" s="234" t="s">
        <v>41</v>
      </c>
      <c r="O397" s="91"/>
      <c r="P397" s="235">
        <f>O397*H397</f>
        <v>0</v>
      </c>
      <c r="Q397" s="235">
        <v>0</v>
      </c>
      <c r="R397" s="235">
        <f>Q397*H397</f>
        <v>0</v>
      </c>
      <c r="S397" s="235">
        <v>0</v>
      </c>
      <c r="T397" s="236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7" t="s">
        <v>166</v>
      </c>
      <c r="AT397" s="237" t="s">
        <v>161</v>
      </c>
      <c r="AU397" s="237" t="s">
        <v>85</v>
      </c>
      <c r="AY397" s="17" t="s">
        <v>159</v>
      </c>
      <c r="BE397" s="238">
        <f>IF(N397="základní",J397,0)</f>
        <v>0</v>
      </c>
      <c r="BF397" s="238">
        <f>IF(N397="snížená",J397,0)</f>
        <v>0</v>
      </c>
      <c r="BG397" s="238">
        <f>IF(N397="zákl. přenesená",J397,0)</f>
        <v>0</v>
      </c>
      <c r="BH397" s="238">
        <f>IF(N397="sníž. přenesená",J397,0)</f>
        <v>0</v>
      </c>
      <c r="BI397" s="238">
        <f>IF(N397="nulová",J397,0)</f>
        <v>0</v>
      </c>
      <c r="BJ397" s="17" t="s">
        <v>83</v>
      </c>
      <c r="BK397" s="238">
        <f>ROUND(I397*H397,2)</f>
        <v>0</v>
      </c>
      <c r="BL397" s="17" t="s">
        <v>166</v>
      </c>
      <c r="BM397" s="237" t="s">
        <v>490</v>
      </c>
    </row>
    <row r="398" s="2" customFormat="1">
      <c r="A398" s="38"/>
      <c r="B398" s="39"/>
      <c r="C398" s="40"/>
      <c r="D398" s="239" t="s">
        <v>168</v>
      </c>
      <c r="E398" s="40"/>
      <c r="F398" s="240" t="s">
        <v>489</v>
      </c>
      <c r="G398" s="40"/>
      <c r="H398" s="40"/>
      <c r="I398" s="241"/>
      <c r="J398" s="40"/>
      <c r="K398" s="40"/>
      <c r="L398" s="44"/>
      <c r="M398" s="242"/>
      <c r="N398" s="243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168</v>
      </c>
      <c r="AU398" s="17" t="s">
        <v>85</v>
      </c>
    </row>
    <row r="399" s="13" customFormat="1">
      <c r="A399" s="13"/>
      <c r="B399" s="245"/>
      <c r="C399" s="246"/>
      <c r="D399" s="239" t="s">
        <v>171</v>
      </c>
      <c r="E399" s="247" t="s">
        <v>1</v>
      </c>
      <c r="F399" s="248" t="s">
        <v>491</v>
      </c>
      <c r="G399" s="246"/>
      <c r="H399" s="249">
        <v>461.31599999999997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171</v>
      </c>
      <c r="AU399" s="255" t="s">
        <v>85</v>
      </c>
      <c r="AV399" s="13" t="s">
        <v>85</v>
      </c>
      <c r="AW399" s="13" t="s">
        <v>32</v>
      </c>
      <c r="AX399" s="13" t="s">
        <v>76</v>
      </c>
      <c r="AY399" s="255" t="s">
        <v>159</v>
      </c>
    </row>
    <row r="400" s="13" customFormat="1">
      <c r="A400" s="13"/>
      <c r="B400" s="245"/>
      <c r="C400" s="246"/>
      <c r="D400" s="239" t="s">
        <v>171</v>
      </c>
      <c r="E400" s="247" t="s">
        <v>1</v>
      </c>
      <c r="F400" s="248" t="s">
        <v>492</v>
      </c>
      <c r="G400" s="246"/>
      <c r="H400" s="249">
        <v>463.423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171</v>
      </c>
      <c r="AU400" s="255" t="s">
        <v>85</v>
      </c>
      <c r="AV400" s="13" t="s">
        <v>85</v>
      </c>
      <c r="AW400" s="13" t="s">
        <v>32</v>
      </c>
      <c r="AX400" s="13" t="s">
        <v>76</v>
      </c>
      <c r="AY400" s="255" t="s">
        <v>159</v>
      </c>
    </row>
    <row r="401" s="13" customFormat="1">
      <c r="A401" s="13"/>
      <c r="B401" s="245"/>
      <c r="C401" s="246"/>
      <c r="D401" s="239" t="s">
        <v>171</v>
      </c>
      <c r="E401" s="247" t="s">
        <v>1</v>
      </c>
      <c r="F401" s="248" t="s">
        <v>493</v>
      </c>
      <c r="G401" s="246"/>
      <c r="H401" s="249">
        <v>21.323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171</v>
      </c>
      <c r="AU401" s="255" t="s">
        <v>85</v>
      </c>
      <c r="AV401" s="13" t="s">
        <v>85</v>
      </c>
      <c r="AW401" s="13" t="s">
        <v>32</v>
      </c>
      <c r="AX401" s="13" t="s">
        <v>76</v>
      </c>
      <c r="AY401" s="255" t="s">
        <v>159</v>
      </c>
    </row>
    <row r="402" s="13" customFormat="1">
      <c r="A402" s="13"/>
      <c r="B402" s="245"/>
      <c r="C402" s="246"/>
      <c r="D402" s="239" t="s">
        <v>171</v>
      </c>
      <c r="E402" s="247" t="s">
        <v>1</v>
      </c>
      <c r="F402" s="248" t="s">
        <v>494</v>
      </c>
      <c r="G402" s="246"/>
      <c r="H402" s="249">
        <v>22.457999999999998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171</v>
      </c>
      <c r="AU402" s="255" t="s">
        <v>85</v>
      </c>
      <c r="AV402" s="13" t="s">
        <v>85</v>
      </c>
      <c r="AW402" s="13" t="s">
        <v>32</v>
      </c>
      <c r="AX402" s="13" t="s">
        <v>76</v>
      </c>
      <c r="AY402" s="255" t="s">
        <v>159</v>
      </c>
    </row>
    <row r="403" s="13" customFormat="1">
      <c r="A403" s="13"/>
      <c r="B403" s="245"/>
      <c r="C403" s="246"/>
      <c r="D403" s="239" t="s">
        <v>171</v>
      </c>
      <c r="E403" s="247" t="s">
        <v>1</v>
      </c>
      <c r="F403" s="248" t="s">
        <v>495</v>
      </c>
      <c r="G403" s="246"/>
      <c r="H403" s="249">
        <v>9.8680000000000003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171</v>
      </c>
      <c r="AU403" s="255" t="s">
        <v>85</v>
      </c>
      <c r="AV403" s="13" t="s">
        <v>85</v>
      </c>
      <c r="AW403" s="13" t="s">
        <v>32</v>
      </c>
      <c r="AX403" s="13" t="s">
        <v>76</v>
      </c>
      <c r="AY403" s="255" t="s">
        <v>159</v>
      </c>
    </row>
    <row r="404" s="13" customFormat="1">
      <c r="A404" s="13"/>
      <c r="B404" s="245"/>
      <c r="C404" s="246"/>
      <c r="D404" s="239" t="s">
        <v>171</v>
      </c>
      <c r="E404" s="247" t="s">
        <v>1</v>
      </c>
      <c r="F404" s="248" t="s">
        <v>496</v>
      </c>
      <c r="G404" s="246"/>
      <c r="H404" s="249">
        <v>44.600000000000001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171</v>
      </c>
      <c r="AU404" s="255" t="s">
        <v>85</v>
      </c>
      <c r="AV404" s="13" t="s">
        <v>85</v>
      </c>
      <c r="AW404" s="13" t="s">
        <v>32</v>
      </c>
      <c r="AX404" s="13" t="s">
        <v>76</v>
      </c>
      <c r="AY404" s="255" t="s">
        <v>159</v>
      </c>
    </row>
    <row r="405" s="13" customFormat="1">
      <c r="A405" s="13"/>
      <c r="B405" s="245"/>
      <c r="C405" s="246"/>
      <c r="D405" s="239" t="s">
        <v>171</v>
      </c>
      <c r="E405" s="247" t="s">
        <v>1</v>
      </c>
      <c r="F405" s="248" t="s">
        <v>497</v>
      </c>
      <c r="G405" s="246"/>
      <c r="H405" s="249">
        <v>295.19200000000001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171</v>
      </c>
      <c r="AU405" s="255" t="s">
        <v>85</v>
      </c>
      <c r="AV405" s="13" t="s">
        <v>85</v>
      </c>
      <c r="AW405" s="13" t="s">
        <v>32</v>
      </c>
      <c r="AX405" s="13" t="s">
        <v>76</v>
      </c>
      <c r="AY405" s="255" t="s">
        <v>159</v>
      </c>
    </row>
    <row r="406" s="14" customFormat="1">
      <c r="A406" s="14"/>
      <c r="B406" s="256"/>
      <c r="C406" s="257"/>
      <c r="D406" s="239" t="s">
        <v>171</v>
      </c>
      <c r="E406" s="258" t="s">
        <v>1</v>
      </c>
      <c r="F406" s="259" t="s">
        <v>205</v>
      </c>
      <c r="G406" s="257"/>
      <c r="H406" s="260">
        <v>1318.1800000000001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171</v>
      </c>
      <c r="AU406" s="266" t="s">
        <v>85</v>
      </c>
      <c r="AV406" s="14" t="s">
        <v>166</v>
      </c>
      <c r="AW406" s="14" t="s">
        <v>32</v>
      </c>
      <c r="AX406" s="14" t="s">
        <v>83</v>
      </c>
      <c r="AY406" s="266" t="s">
        <v>159</v>
      </c>
    </row>
    <row r="407" s="2" customFormat="1" ht="16.5" customHeight="1">
      <c r="A407" s="38"/>
      <c r="B407" s="39"/>
      <c r="C407" s="226" t="s">
        <v>498</v>
      </c>
      <c r="D407" s="226" t="s">
        <v>161</v>
      </c>
      <c r="E407" s="227" t="s">
        <v>499</v>
      </c>
      <c r="F407" s="228" t="s">
        <v>500</v>
      </c>
      <c r="G407" s="229" t="s">
        <v>164</v>
      </c>
      <c r="H407" s="230">
        <v>1318.1800000000001</v>
      </c>
      <c r="I407" s="231"/>
      <c r="J407" s="232">
        <f>ROUND(I407*H407,2)</f>
        <v>0</v>
      </c>
      <c r="K407" s="228" t="s">
        <v>165</v>
      </c>
      <c r="L407" s="44"/>
      <c r="M407" s="233" t="s">
        <v>1</v>
      </c>
      <c r="N407" s="234" t="s">
        <v>41</v>
      </c>
      <c r="O407" s="91"/>
      <c r="P407" s="235">
        <f>O407*H407</f>
        <v>0</v>
      </c>
      <c r="Q407" s="235">
        <v>0</v>
      </c>
      <c r="R407" s="235">
        <f>Q407*H407</f>
        <v>0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166</v>
      </c>
      <c r="AT407" s="237" t="s">
        <v>161</v>
      </c>
      <c r="AU407" s="237" t="s">
        <v>85</v>
      </c>
      <c r="AY407" s="17" t="s">
        <v>159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83</v>
      </c>
      <c r="BK407" s="238">
        <f>ROUND(I407*H407,2)</f>
        <v>0</v>
      </c>
      <c r="BL407" s="17" t="s">
        <v>166</v>
      </c>
      <c r="BM407" s="237" t="s">
        <v>501</v>
      </c>
    </row>
    <row r="408" s="2" customFormat="1">
      <c r="A408" s="38"/>
      <c r="B408" s="39"/>
      <c r="C408" s="40"/>
      <c r="D408" s="239" t="s">
        <v>168</v>
      </c>
      <c r="E408" s="40"/>
      <c r="F408" s="240" t="s">
        <v>500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168</v>
      </c>
      <c r="AU408" s="17" t="s">
        <v>85</v>
      </c>
    </row>
    <row r="409" s="2" customFormat="1">
      <c r="A409" s="38"/>
      <c r="B409" s="39"/>
      <c r="C409" s="40"/>
      <c r="D409" s="239" t="s">
        <v>169</v>
      </c>
      <c r="E409" s="40"/>
      <c r="F409" s="244" t="s">
        <v>502</v>
      </c>
      <c r="G409" s="40"/>
      <c r="H409" s="40"/>
      <c r="I409" s="241"/>
      <c r="J409" s="40"/>
      <c r="K409" s="40"/>
      <c r="L409" s="44"/>
      <c r="M409" s="242"/>
      <c r="N409" s="24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169</v>
      </c>
      <c r="AU409" s="17" t="s">
        <v>85</v>
      </c>
    </row>
    <row r="410" s="13" customFormat="1">
      <c r="A410" s="13"/>
      <c r="B410" s="245"/>
      <c r="C410" s="246"/>
      <c r="D410" s="239" t="s">
        <v>171</v>
      </c>
      <c r="E410" s="247" t="s">
        <v>1</v>
      </c>
      <c r="F410" s="248" t="s">
        <v>491</v>
      </c>
      <c r="G410" s="246"/>
      <c r="H410" s="249">
        <v>461.31599999999997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171</v>
      </c>
      <c r="AU410" s="255" t="s">
        <v>85</v>
      </c>
      <c r="AV410" s="13" t="s">
        <v>85</v>
      </c>
      <c r="AW410" s="13" t="s">
        <v>32</v>
      </c>
      <c r="AX410" s="13" t="s">
        <v>76</v>
      </c>
      <c r="AY410" s="255" t="s">
        <v>159</v>
      </c>
    </row>
    <row r="411" s="13" customFormat="1">
      <c r="A411" s="13"/>
      <c r="B411" s="245"/>
      <c r="C411" s="246"/>
      <c r="D411" s="239" t="s">
        <v>171</v>
      </c>
      <c r="E411" s="247" t="s">
        <v>1</v>
      </c>
      <c r="F411" s="248" t="s">
        <v>492</v>
      </c>
      <c r="G411" s="246"/>
      <c r="H411" s="249">
        <v>463.423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171</v>
      </c>
      <c r="AU411" s="255" t="s">
        <v>85</v>
      </c>
      <c r="AV411" s="13" t="s">
        <v>85</v>
      </c>
      <c r="AW411" s="13" t="s">
        <v>32</v>
      </c>
      <c r="AX411" s="13" t="s">
        <v>76</v>
      </c>
      <c r="AY411" s="255" t="s">
        <v>159</v>
      </c>
    </row>
    <row r="412" s="13" customFormat="1">
      <c r="A412" s="13"/>
      <c r="B412" s="245"/>
      <c r="C412" s="246"/>
      <c r="D412" s="239" t="s">
        <v>171</v>
      </c>
      <c r="E412" s="247" t="s">
        <v>1</v>
      </c>
      <c r="F412" s="248" t="s">
        <v>493</v>
      </c>
      <c r="G412" s="246"/>
      <c r="H412" s="249">
        <v>21.323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5" t="s">
        <v>171</v>
      </c>
      <c r="AU412" s="255" t="s">
        <v>85</v>
      </c>
      <c r="AV412" s="13" t="s">
        <v>85</v>
      </c>
      <c r="AW412" s="13" t="s">
        <v>32</v>
      </c>
      <c r="AX412" s="13" t="s">
        <v>76</v>
      </c>
      <c r="AY412" s="255" t="s">
        <v>159</v>
      </c>
    </row>
    <row r="413" s="13" customFormat="1">
      <c r="A413" s="13"/>
      <c r="B413" s="245"/>
      <c r="C413" s="246"/>
      <c r="D413" s="239" t="s">
        <v>171</v>
      </c>
      <c r="E413" s="247" t="s">
        <v>1</v>
      </c>
      <c r="F413" s="248" t="s">
        <v>494</v>
      </c>
      <c r="G413" s="246"/>
      <c r="H413" s="249">
        <v>22.457999999999998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171</v>
      </c>
      <c r="AU413" s="255" t="s">
        <v>85</v>
      </c>
      <c r="AV413" s="13" t="s">
        <v>85</v>
      </c>
      <c r="AW413" s="13" t="s">
        <v>32</v>
      </c>
      <c r="AX413" s="13" t="s">
        <v>76</v>
      </c>
      <c r="AY413" s="255" t="s">
        <v>159</v>
      </c>
    </row>
    <row r="414" s="13" customFormat="1">
      <c r="A414" s="13"/>
      <c r="B414" s="245"/>
      <c r="C414" s="246"/>
      <c r="D414" s="239" t="s">
        <v>171</v>
      </c>
      <c r="E414" s="247" t="s">
        <v>1</v>
      </c>
      <c r="F414" s="248" t="s">
        <v>495</v>
      </c>
      <c r="G414" s="246"/>
      <c r="H414" s="249">
        <v>9.8680000000000003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171</v>
      </c>
      <c r="AU414" s="255" t="s">
        <v>85</v>
      </c>
      <c r="AV414" s="13" t="s">
        <v>85</v>
      </c>
      <c r="AW414" s="13" t="s">
        <v>32</v>
      </c>
      <c r="AX414" s="13" t="s">
        <v>76</v>
      </c>
      <c r="AY414" s="255" t="s">
        <v>159</v>
      </c>
    </row>
    <row r="415" s="13" customFormat="1">
      <c r="A415" s="13"/>
      <c r="B415" s="245"/>
      <c r="C415" s="246"/>
      <c r="D415" s="239" t="s">
        <v>171</v>
      </c>
      <c r="E415" s="247" t="s">
        <v>1</v>
      </c>
      <c r="F415" s="248" t="s">
        <v>496</v>
      </c>
      <c r="G415" s="246"/>
      <c r="H415" s="249">
        <v>44.600000000000001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171</v>
      </c>
      <c r="AU415" s="255" t="s">
        <v>85</v>
      </c>
      <c r="AV415" s="13" t="s">
        <v>85</v>
      </c>
      <c r="AW415" s="13" t="s">
        <v>32</v>
      </c>
      <c r="AX415" s="13" t="s">
        <v>76</v>
      </c>
      <c r="AY415" s="255" t="s">
        <v>159</v>
      </c>
    </row>
    <row r="416" s="13" customFormat="1">
      <c r="A416" s="13"/>
      <c r="B416" s="245"/>
      <c r="C416" s="246"/>
      <c r="D416" s="239" t="s">
        <v>171</v>
      </c>
      <c r="E416" s="247" t="s">
        <v>1</v>
      </c>
      <c r="F416" s="248" t="s">
        <v>497</v>
      </c>
      <c r="G416" s="246"/>
      <c r="H416" s="249">
        <v>295.19200000000001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171</v>
      </c>
      <c r="AU416" s="255" t="s">
        <v>85</v>
      </c>
      <c r="AV416" s="13" t="s">
        <v>85</v>
      </c>
      <c r="AW416" s="13" t="s">
        <v>32</v>
      </c>
      <c r="AX416" s="13" t="s">
        <v>76</v>
      </c>
      <c r="AY416" s="255" t="s">
        <v>159</v>
      </c>
    </row>
    <row r="417" s="14" customFormat="1">
      <c r="A417" s="14"/>
      <c r="B417" s="256"/>
      <c r="C417" s="257"/>
      <c r="D417" s="239" t="s">
        <v>171</v>
      </c>
      <c r="E417" s="258" t="s">
        <v>1</v>
      </c>
      <c r="F417" s="259" t="s">
        <v>205</v>
      </c>
      <c r="G417" s="257"/>
      <c r="H417" s="260">
        <v>1318.1800000000001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171</v>
      </c>
      <c r="AU417" s="266" t="s">
        <v>85</v>
      </c>
      <c r="AV417" s="14" t="s">
        <v>166</v>
      </c>
      <c r="AW417" s="14" t="s">
        <v>32</v>
      </c>
      <c r="AX417" s="14" t="s">
        <v>83</v>
      </c>
      <c r="AY417" s="266" t="s">
        <v>159</v>
      </c>
    </row>
    <row r="418" s="2" customFormat="1" ht="16.5" customHeight="1">
      <c r="A418" s="38"/>
      <c r="B418" s="39"/>
      <c r="C418" s="226" t="s">
        <v>503</v>
      </c>
      <c r="D418" s="226" t="s">
        <v>161</v>
      </c>
      <c r="E418" s="227" t="s">
        <v>504</v>
      </c>
      <c r="F418" s="228" t="s">
        <v>505</v>
      </c>
      <c r="G418" s="229" t="s">
        <v>296</v>
      </c>
      <c r="H418" s="230">
        <v>4399.3400000000001</v>
      </c>
      <c r="I418" s="231"/>
      <c r="J418" s="232">
        <f>ROUND(I418*H418,2)</f>
        <v>0</v>
      </c>
      <c r="K418" s="228" t="s">
        <v>165</v>
      </c>
      <c r="L418" s="44"/>
      <c r="M418" s="233" t="s">
        <v>1</v>
      </c>
      <c r="N418" s="234" t="s">
        <v>41</v>
      </c>
      <c r="O418" s="91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7" t="s">
        <v>166</v>
      </c>
      <c r="AT418" s="237" t="s">
        <v>161</v>
      </c>
      <c r="AU418" s="237" t="s">
        <v>85</v>
      </c>
      <c r="AY418" s="17" t="s">
        <v>159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7" t="s">
        <v>83</v>
      </c>
      <c r="BK418" s="238">
        <f>ROUND(I418*H418,2)</f>
        <v>0</v>
      </c>
      <c r="BL418" s="17" t="s">
        <v>166</v>
      </c>
      <c r="BM418" s="237" t="s">
        <v>506</v>
      </c>
    </row>
    <row r="419" s="2" customFormat="1">
      <c r="A419" s="38"/>
      <c r="B419" s="39"/>
      <c r="C419" s="40"/>
      <c r="D419" s="239" t="s">
        <v>168</v>
      </c>
      <c r="E419" s="40"/>
      <c r="F419" s="240" t="s">
        <v>505</v>
      </c>
      <c r="G419" s="40"/>
      <c r="H419" s="40"/>
      <c r="I419" s="241"/>
      <c r="J419" s="40"/>
      <c r="K419" s="40"/>
      <c r="L419" s="44"/>
      <c r="M419" s="242"/>
      <c r="N419" s="243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168</v>
      </c>
      <c r="AU419" s="17" t="s">
        <v>85</v>
      </c>
    </row>
    <row r="420" s="2" customFormat="1">
      <c r="A420" s="38"/>
      <c r="B420" s="39"/>
      <c r="C420" s="40"/>
      <c r="D420" s="239" t="s">
        <v>169</v>
      </c>
      <c r="E420" s="40"/>
      <c r="F420" s="244" t="s">
        <v>507</v>
      </c>
      <c r="G420" s="40"/>
      <c r="H420" s="40"/>
      <c r="I420" s="241"/>
      <c r="J420" s="40"/>
      <c r="K420" s="40"/>
      <c r="L420" s="44"/>
      <c r="M420" s="242"/>
      <c r="N420" s="24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169</v>
      </c>
      <c r="AU420" s="17" t="s">
        <v>85</v>
      </c>
    </row>
    <row r="421" s="13" customFormat="1">
      <c r="A421" s="13"/>
      <c r="B421" s="245"/>
      <c r="C421" s="246"/>
      <c r="D421" s="239" t="s">
        <v>171</v>
      </c>
      <c r="E421" s="247" t="s">
        <v>1</v>
      </c>
      <c r="F421" s="248" t="s">
        <v>508</v>
      </c>
      <c r="G421" s="246"/>
      <c r="H421" s="249">
        <v>2545.1799999999998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171</v>
      </c>
      <c r="AU421" s="255" t="s">
        <v>85</v>
      </c>
      <c r="AV421" s="13" t="s">
        <v>85</v>
      </c>
      <c r="AW421" s="13" t="s">
        <v>32</v>
      </c>
      <c r="AX421" s="13" t="s">
        <v>76</v>
      </c>
      <c r="AY421" s="255" t="s">
        <v>159</v>
      </c>
    </row>
    <row r="422" s="13" customFormat="1">
      <c r="A422" s="13"/>
      <c r="B422" s="245"/>
      <c r="C422" s="246"/>
      <c r="D422" s="239" t="s">
        <v>171</v>
      </c>
      <c r="E422" s="247" t="s">
        <v>1</v>
      </c>
      <c r="F422" s="248" t="s">
        <v>509</v>
      </c>
      <c r="G422" s="246"/>
      <c r="H422" s="249">
        <v>1060.5799999999999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171</v>
      </c>
      <c r="AU422" s="255" t="s">
        <v>85</v>
      </c>
      <c r="AV422" s="13" t="s">
        <v>85</v>
      </c>
      <c r="AW422" s="13" t="s">
        <v>32</v>
      </c>
      <c r="AX422" s="13" t="s">
        <v>76</v>
      </c>
      <c r="AY422" s="255" t="s">
        <v>159</v>
      </c>
    </row>
    <row r="423" s="13" customFormat="1">
      <c r="A423" s="13"/>
      <c r="B423" s="245"/>
      <c r="C423" s="246"/>
      <c r="D423" s="239" t="s">
        <v>171</v>
      </c>
      <c r="E423" s="247" t="s">
        <v>1</v>
      </c>
      <c r="F423" s="248" t="s">
        <v>510</v>
      </c>
      <c r="G423" s="246"/>
      <c r="H423" s="249">
        <v>404.30000000000001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171</v>
      </c>
      <c r="AU423" s="255" t="s">
        <v>85</v>
      </c>
      <c r="AV423" s="13" t="s">
        <v>85</v>
      </c>
      <c r="AW423" s="13" t="s">
        <v>32</v>
      </c>
      <c r="AX423" s="13" t="s">
        <v>76</v>
      </c>
      <c r="AY423" s="255" t="s">
        <v>159</v>
      </c>
    </row>
    <row r="424" s="13" customFormat="1">
      <c r="A424" s="13"/>
      <c r="B424" s="245"/>
      <c r="C424" s="246"/>
      <c r="D424" s="239" t="s">
        <v>171</v>
      </c>
      <c r="E424" s="247" t="s">
        <v>1</v>
      </c>
      <c r="F424" s="248" t="s">
        <v>511</v>
      </c>
      <c r="G424" s="246"/>
      <c r="H424" s="249">
        <v>184.28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171</v>
      </c>
      <c r="AU424" s="255" t="s">
        <v>85</v>
      </c>
      <c r="AV424" s="13" t="s">
        <v>85</v>
      </c>
      <c r="AW424" s="13" t="s">
        <v>32</v>
      </c>
      <c r="AX424" s="13" t="s">
        <v>76</v>
      </c>
      <c r="AY424" s="255" t="s">
        <v>159</v>
      </c>
    </row>
    <row r="425" s="13" customFormat="1">
      <c r="A425" s="13"/>
      <c r="B425" s="245"/>
      <c r="C425" s="246"/>
      <c r="D425" s="239" t="s">
        <v>171</v>
      </c>
      <c r="E425" s="247" t="s">
        <v>1</v>
      </c>
      <c r="F425" s="248" t="s">
        <v>512</v>
      </c>
      <c r="G425" s="246"/>
      <c r="H425" s="249">
        <v>205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171</v>
      </c>
      <c r="AU425" s="255" t="s">
        <v>85</v>
      </c>
      <c r="AV425" s="13" t="s">
        <v>85</v>
      </c>
      <c r="AW425" s="13" t="s">
        <v>32</v>
      </c>
      <c r="AX425" s="13" t="s">
        <v>76</v>
      </c>
      <c r="AY425" s="255" t="s">
        <v>159</v>
      </c>
    </row>
    <row r="426" s="14" customFormat="1">
      <c r="A426" s="14"/>
      <c r="B426" s="256"/>
      <c r="C426" s="257"/>
      <c r="D426" s="239" t="s">
        <v>171</v>
      </c>
      <c r="E426" s="258" t="s">
        <v>1</v>
      </c>
      <c r="F426" s="259" t="s">
        <v>205</v>
      </c>
      <c r="G426" s="257"/>
      <c r="H426" s="260">
        <v>4399.3400000000001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171</v>
      </c>
      <c r="AU426" s="266" t="s">
        <v>85</v>
      </c>
      <c r="AV426" s="14" t="s">
        <v>166</v>
      </c>
      <c r="AW426" s="14" t="s">
        <v>32</v>
      </c>
      <c r="AX426" s="14" t="s">
        <v>83</v>
      </c>
      <c r="AY426" s="266" t="s">
        <v>159</v>
      </c>
    </row>
    <row r="427" s="2" customFormat="1" ht="16.5" customHeight="1">
      <c r="A427" s="38"/>
      <c r="B427" s="39"/>
      <c r="C427" s="226" t="s">
        <v>513</v>
      </c>
      <c r="D427" s="226" t="s">
        <v>161</v>
      </c>
      <c r="E427" s="227" t="s">
        <v>514</v>
      </c>
      <c r="F427" s="228" t="s">
        <v>515</v>
      </c>
      <c r="G427" s="229" t="s">
        <v>296</v>
      </c>
      <c r="H427" s="230">
        <v>120</v>
      </c>
      <c r="I427" s="231"/>
      <c r="J427" s="232">
        <f>ROUND(I427*H427,2)</f>
        <v>0</v>
      </c>
      <c r="K427" s="228" t="s">
        <v>165</v>
      </c>
      <c r="L427" s="44"/>
      <c r="M427" s="233" t="s">
        <v>1</v>
      </c>
      <c r="N427" s="234" t="s">
        <v>41</v>
      </c>
      <c r="O427" s="91"/>
      <c r="P427" s="235">
        <f>O427*H427</f>
        <v>0</v>
      </c>
      <c r="Q427" s="235">
        <v>0</v>
      </c>
      <c r="R427" s="235">
        <f>Q427*H427</f>
        <v>0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166</v>
      </c>
      <c r="AT427" s="237" t="s">
        <v>161</v>
      </c>
      <c r="AU427" s="237" t="s">
        <v>85</v>
      </c>
      <c r="AY427" s="17" t="s">
        <v>159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83</v>
      </c>
      <c r="BK427" s="238">
        <f>ROUND(I427*H427,2)</f>
        <v>0</v>
      </c>
      <c r="BL427" s="17" t="s">
        <v>166</v>
      </c>
      <c r="BM427" s="237" t="s">
        <v>516</v>
      </c>
    </row>
    <row r="428" s="2" customFormat="1">
      <c r="A428" s="38"/>
      <c r="B428" s="39"/>
      <c r="C428" s="40"/>
      <c r="D428" s="239" t="s">
        <v>168</v>
      </c>
      <c r="E428" s="40"/>
      <c r="F428" s="240" t="s">
        <v>515</v>
      </c>
      <c r="G428" s="40"/>
      <c r="H428" s="40"/>
      <c r="I428" s="241"/>
      <c r="J428" s="40"/>
      <c r="K428" s="40"/>
      <c r="L428" s="44"/>
      <c r="M428" s="242"/>
      <c r="N428" s="24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168</v>
      </c>
      <c r="AU428" s="17" t="s">
        <v>85</v>
      </c>
    </row>
    <row r="429" s="2" customFormat="1">
      <c r="A429" s="38"/>
      <c r="B429" s="39"/>
      <c r="C429" s="40"/>
      <c r="D429" s="239" t="s">
        <v>169</v>
      </c>
      <c r="E429" s="40"/>
      <c r="F429" s="244" t="s">
        <v>507</v>
      </c>
      <c r="G429" s="40"/>
      <c r="H429" s="40"/>
      <c r="I429" s="241"/>
      <c r="J429" s="40"/>
      <c r="K429" s="40"/>
      <c r="L429" s="44"/>
      <c r="M429" s="242"/>
      <c r="N429" s="243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169</v>
      </c>
      <c r="AU429" s="17" t="s">
        <v>85</v>
      </c>
    </row>
    <row r="430" s="13" customFormat="1">
      <c r="A430" s="13"/>
      <c r="B430" s="245"/>
      <c r="C430" s="246"/>
      <c r="D430" s="239" t="s">
        <v>171</v>
      </c>
      <c r="E430" s="247" t="s">
        <v>1</v>
      </c>
      <c r="F430" s="248" t="s">
        <v>517</v>
      </c>
      <c r="G430" s="246"/>
      <c r="H430" s="249">
        <v>90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171</v>
      </c>
      <c r="AU430" s="255" t="s">
        <v>85</v>
      </c>
      <c r="AV430" s="13" t="s">
        <v>85</v>
      </c>
      <c r="AW430" s="13" t="s">
        <v>32</v>
      </c>
      <c r="AX430" s="13" t="s">
        <v>76</v>
      </c>
      <c r="AY430" s="255" t="s">
        <v>159</v>
      </c>
    </row>
    <row r="431" s="13" customFormat="1">
      <c r="A431" s="13"/>
      <c r="B431" s="245"/>
      <c r="C431" s="246"/>
      <c r="D431" s="239" t="s">
        <v>171</v>
      </c>
      <c r="E431" s="247" t="s">
        <v>1</v>
      </c>
      <c r="F431" s="248" t="s">
        <v>518</v>
      </c>
      <c r="G431" s="246"/>
      <c r="H431" s="249">
        <v>30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171</v>
      </c>
      <c r="AU431" s="255" t="s">
        <v>85</v>
      </c>
      <c r="AV431" s="13" t="s">
        <v>85</v>
      </c>
      <c r="AW431" s="13" t="s">
        <v>32</v>
      </c>
      <c r="AX431" s="13" t="s">
        <v>76</v>
      </c>
      <c r="AY431" s="255" t="s">
        <v>159</v>
      </c>
    </row>
    <row r="432" s="14" customFormat="1">
      <c r="A432" s="14"/>
      <c r="B432" s="256"/>
      <c r="C432" s="257"/>
      <c r="D432" s="239" t="s">
        <v>171</v>
      </c>
      <c r="E432" s="258" t="s">
        <v>1</v>
      </c>
      <c r="F432" s="259" t="s">
        <v>205</v>
      </c>
      <c r="G432" s="257"/>
      <c r="H432" s="260">
        <v>120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171</v>
      </c>
      <c r="AU432" s="266" t="s">
        <v>85</v>
      </c>
      <c r="AV432" s="14" t="s">
        <v>166</v>
      </c>
      <c r="AW432" s="14" t="s">
        <v>32</v>
      </c>
      <c r="AX432" s="14" t="s">
        <v>83</v>
      </c>
      <c r="AY432" s="266" t="s">
        <v>159</v>
      </c>
    </row>
    <row r="433" s="2" customFormat="1" ht="16.5" customHeight="1">
      <c r="A433" s="38"/>
      <c r="B433" s="39"/>
      <c r="C433" s="226" t="s">
        <v>519</v>
      </c>
      <c r="D433" s="226" t="s">
        <v>161</v>
      </c>
      <c r="E433" s="227" t="s">
        <v>520</v>
      </c>
      <c r="F433" s="228" t="s">
        <v>521</v>
      </c>
      <c r="G433" s="229" t="s">
        <v>434</v>
      </c>
      <c r="H433" s="230">
        <v>18</v>
      </c>
      <c r="I433" s="231"/>
      <c r="J433" s="232">
        <f>ROUND(I433*H433,2)</f>
        <v>0</v>
      </c>
      <c r="K433" s="228" t="s">
        <v>165</v>
      </c>
      <c r="L433" s="44"/>
      <c r="M433" s="233" t="s">
        <v>1</v>
      </c>
      <c r="N433" s="234" t="s">
        <v>41</v>
      </c>
      <c r="O433" s="91"/>
      <c r="P433" s="235">
        <f>O433*H433</f>
        <v>0</v>
      </c>
      <c r="Q433" s="235">
        <v>0</v>
      </c>
      <c r="R433" s="235">
        <f>Q433*H433</f>
        <v>0</v>
      </c>
      <c r="S433" s="235">
        <v>0</v>
      </c>
      <c r="T433" s="23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7" t="s">
        <v>166</v>
      </c>
      <c r="AT433" s="237" t="s">
        <v>161</v>
      </c>
      <c r="AU433" s="237" t="s">
        <v>85</v>
      </c>
      <c r="AY433" s="17" t="s">
        <v>159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7" t="s">
        <v>83</v>
      </c>
      <c r="BK433" s="238">
        <f>ROUND(I433*H433,2)</f>
        <v>0</v>
      </c>
      <c r="BL433" s="17" t="s">
        <v>166</v>
      </c>
      <c r="BM433" s="237" t="s">
        <v>522</v>
      </c>
    </row>
    <row r="434" s="2" customFormat="1">
      <c r="A434" s="38"/>
      <c r="B434" s="39"/>
      <c r="C434" s="40"/>
      <c r="D434" s="239" t="s">
        <v>168</v>
      </c>
      <c r="E434" s="40"/>
      <c r="F434" s="240" t="s">
        <v>521</v>
      </c>
      <c r="G434" s="40"/>
      <c r="H434" s="40"/>
      <c r="I434" s="241"/>
      <c r="J434" s="40"/>
      <c r="K434" s="40"/>
      <c r="L434" s="44"/>
      <c r="M434" s="242"/>
      <c r="N434" s="243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168</v>
      </c>
      <c r="AU434" s="17" t="s">
        <v>85</v>
      </c>
    </row>
    <row r="435" s="13" customFormat="1">
      <c r="A435" s="13"/>
      <c r="B435" s="245"/>
      <c r="C435" s="246"/>
      <c r="D435" s="239" t="s">
        <v>171</v>
      </c>
      <c r="E435" s="247" t="s">
        <v>1</v>
      </c>
      <c r="F435" s="248" t="s">
        <v>282</v>
      </c>
      <c r="G435" s="246"/>
      <c r="H435" s="249">
        <v>18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171</v>
      </c>
      <c r="AU435" s="255" t="s">
        <v>85</v>
      </c>
      <c r="AV435" s="13" t="s">
        <v>85</v>
      </c>
      <c r="AW435" s="13" t="s">
        <v>32</v>
      </c>
      <c r="AX435" s="13" t="s">
        <v>83</v>
      </c>
      <c r="AY435" s="255" t="s">
        <v>159</v>
      </c>
    </row>
    <row r="436" s="2" customFormat="1" ht="16.5" customHeight="1">
      <c r="A436" s="38"/>
      <c r="B436" s="39"/>
      <c r="C436" s="226" t="s">
        <v>523</v>
      </c>
      <c r="D436" s="226" t="s">
        <v>161</v>
      </c>
      <c r="E436" s="227" t="s">
        <v>524</v>
      </c>
      <c r="F436" s="228" t="s">
        <v>525</v>
      </c>
      <c r="G436" s="229" t="s">
        <v>296</v>
      </c>
      <c r="H436" s="230">
        <v>230.5</v>
      </c>
      <c r="I436" s="231"/>
      <c r="J436" s="232">
        <f>ROUND(I436*H436,2)</f>
        <v>0</v>
      </c>
      <c r="K436" s="228" t="s">
        <v>165</v>
      </c>
      <c r="L436" s="44"/>
      <c r="M436" s="233" t="s">
        <v>1</v>
      </c>
      <c r="N436" s="234" t="s">
        <v>41</v>
      </c>
      <c r="O436" s="91"/>
      <c r="P436" s="235">
        <f>O436*H436</f>
        <v>0</v>
      </c>
      <c r="Q436" s="235">
        <v>0</v>
      </c>
      <c r="R436" s="235">
        <f>Q436*H436</f>
        <v>0</v>
      </c>
      <c r="S436" s="235">
        <v>0</v>
      </c>
      <c r="T436" s="23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7" t="s">
        <v>166</v>
      </c>
      <c r="AT436" s="237" t="s">
        <v>161</v>
      </c>
      <c r="AU436" s="237" t="s">
        <v>85</v>
      </c>
      <c r="AY436" s="17" t="s">
        <v>159</v>
      </c>
      <c r="BE436" s="238">
        <f>IF(N436="základní",J436,0)</f>
        <v>0</v>
      </c>
      <c r="BF436" s="238">
        <f>IF(N436="snížená",J436,0)</f>
        <v>0</v>
      </c>
      <c r="BG436" s="238">
        <f>IF(N436="zákl. přenesená",J436,0)</f>
        <v>0</v>
      </c>
      <c r="BH436" s="238">
        <f>IF(N436="sníž. přenesená",J436,0)</f>
        <v>0</v>
      </c>
      <c r="BI436" s="238">
        <f>IF(N436="nulová",J436,0)</f>
        <v>0</v>
      </c>
      <c r="BJ436" s="17" t="s">
        <v>83</v>
      </c>
      <c r="BK436" s="238">
        <f>ROUND(I436*H436,2)</f>
        <v>0</v>
      </c>
      <c r="BL436" s="17" t="s">
        <v>166</v>
      </c>
      <c r="BM436" s="237" t="s">
        <v>526</v>
      </c>
    </row>
    <row r="437" s="2" customFormat="1">
      <c r="A437" s="38"/>
      <c r="B437" s="39"/>
      <c r="C437" s="40"/>
      <c r="D437" s="239" t="s">
        <v>168</v>
      </c>
      <c r="E437" s="40"/>
      <c r="F437" s="240" t="s">
        <v>525</v>
      </c>
      <c r="G437" s="40"/>
      <c r="H437" s="40"/>
      <c r="I437" s="241"/>
      <c r="J437" s="40"/>
      <c r="K437" s="40"/>
      <c r="L437" s="44"/>
      <c r="M437" s="242"/>
      <c r="N437" s="243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168</v>
      </c>
      <c r="AU437" s="17" t="s">
        <v>85</v>
      </c>
    </row>
    <row r="438" s="2" customFormat="1">
      <c r="A438" s="38"/>
      <c r="B438" s="39"/>
      <c r="C438" s="40"/>
      <c r="D438" s="239" t="s">
        <v>169</v>
      </c>
      <c r="E438" s="40"/>
      <c r="F438" s="244" t="s">
        <v>527</v>
      </c>
      <c r="G438" s="40"/>
      <c r="H438" s="40"/>
      <c r="I438" s="241"/>
      <c r="J438" s="40"/>
      <c r="K438" s="40"/>
      <c r="L438" s="44"/>
      <c r="M438" s="242"/>
      <c r="N438" s="243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169</v>
      </c>
      <c r="AU438" s="17" t="s">
        <v>85</v>
      </c>
    </row>
    <row r="439" s="15" customFormat="1">
      <c r="A439" s="15"/>
      <c r="B439" s="267"/>
      <c r="C439" s="268"/>
      <c r="D439" s="239" t="s">
        <v>171</v>
      </c>
      <c r="E439" s="269" t="s">
        <v>1</v>
      </c>
      <c r="F439" s="270" t="s">
        <v>528</v>
      </c>
      <c r="G439" s="268"/>
      <c r="H439" s="269" t="s">
        <v>1</v>
      </c>
      <c r="I439" s="271"/>
      <c r="J439" s="268"/>
      <c r="K439" s="268"/>
      <c r="L439" s="272"/>
      <c r="M439" s="273"/>
      <c r="N439" s="274"/>
      <c r="O439" s="274"/>
      <c r="P439" s="274"/>
      <c r="Q439" s="274"/>
      <c r="R439" s="274"/>
      <c r="S439" s="274"/>
      <c r="T439" s="27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6" t="s">
        <v>171</v>
      </c>
      <c r="AU439" s="276" t="s">
        <v>85</v>
      </c>
      <c r="AV439" s="15" t="s">
        <v>83</v>
      </c>
      <c r="AW439" s="15" t="s">
        <v>32</v>
      </c>
      <c r="AX439" s="15" t="s">
        <v>76</v>
      </c>
      <c r="AY439" s="276" t="s">
        <v>159</v>
      </c>
    </row>
    <row r="440" s="13" customFormat="1">
      <c r="A440" s="13"/>
      <c r="B440" s="245"/>
      <c r="C440" s="246"/>
      <c r="D440" s="239" t="s">
        <v>171</v>
      </c>
      <c r="E440" s="247" t="s">
        <v>1</v>
      </c>
      <c r="F440" s="248" t="s">
        <v>529</v>
      </c>
      <c r="G440" s="246"/>
      <c r="H440" s="249">
        <v>230.5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171</v>
      </c>
      <c r="AU440" s="255" t="s">
        <v>85</v>
      </c>
      <c r="AV440" s="13" t="s">
        <v>85</v>
      </c>
      <c r="AW440" s="13" t="s">
        <v>32</v>
      </c>
      <c r="AX440" s="13" t="s">
        <v>83</v>
      </c>
      <c r="AY440" s="255" t="s">
        <v>159</v>
      </c>
    </row>
    <row r="441" s="2" customFormat="1" ht="16.5" customHeight="1">
      <c r="A441" s="38"/>
      <c r="B441" s="39"/>
      <c r="C441" s="226" t="s">
        <v>530</v>
      </c>
      <c r="D441" s="226" t="s">
        <v>161</v>
      </c>
      <c r="E441" s="227" t="s">
        <v>531</v>
      </c>
      <c r="F441" s="228" t="s">
        <v>532</v>
      </c>
      <c r="G441" s="229" t="s">
        <v>296</v>
      </c>
      <c r="H441" s="230">
        <v>9</v>
      </c>
      <c r="I441" s="231"/>
      <c r="J441" s="232">
        <f>ROUND(I441*H441,2)</f>
        <v>0</v>
      </c>
      <c r="K441" s="228" t="s">
        <v>165</v>
      </c>
      <c r="L441" s="44"/>
      <c r="M441" s="233" t="s">
        <v>1</v>
      </c>
      <c r="N441" s="234" t="s">
        <v>41</v>
      </c>
      <c r="O441" s="91"/>
      <c r="P441" s="235">
        <f>O441*H441</f>
        <v>0</v>
      </c>
      <c r="Q441" s="235">
        <v>0</v>
      </c>
      <c r="R441" s="235">
        <f>Q441*H441</f>
        <v>0</v>
      </c>
      <c r="S441" s="235">
        <v>0</v>
      </c>
      <c r="T441" s="236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7" t="s">
        <v>166</v>
      </c>
      <c r="AT441" s="237" t="s">
        <v>161</v>
      </c>
      <c r="AU441" s="237" t="s">
        <v>85</v>
      </c>
      <c r="AY441" s="17" t="s">
        <v>159</v>
      </c>
      <c r="BE441" s="238">
        <f>IF(N441="základní",J441,0)</f>
        <v>0</v>
      </c>
      <c r="BF441" s="238">
        <f>IF(N441="snížená",J441,0)</f>
        <v>0</v>
      </c>
      <c r="BG441" s="238">
        <f>IF(N441="zákl. přenesená",J441,0)</f>
        <v>0</v>
      </c>
      <c r="BH441" s="238">
        <f>IF(N441="sníž. přenesená",J441,0)</f>
        <v>0</v>
      </c>
      <c r="BI441" s="238">
        <f>IF(N441="nulová",J441,0)</f>
        <v>0</v>
      </c>
      <c r="BJ441" s="17" t="s">
        <v>83</v>
      </c>
      <c r="BK441" s="238">
        <f>ROUND(I441*H441,2)</f>
        <v>0</v>
      </c>
      <c r="BL441" s="17" t="s">
        <v>166</v>
      </c>
      <c r="BM441" s="237" t="s">
        <v>533</v>
      </c>
    </row>
    <row r="442" s="2" customFormat="1">
      <c r="A442" s="38"/>
      <c r="B442" s="39"/>
      <c r="C442" s="40"/>
      <c r="D442" s="239" t="s">
        <v>168</v>
      </c>
      <c r="E442" s="40"/>
      <c r="F442" s="240" t="s">
        <v>532</v>
      </c>
      <c r="G442" s="40"/>
      <c r="H442" s="40"/>
      <c r="I442" s="241"/>
      <c r="J442" s="40"/>
      <c r="K442" s="40"/>
      <c r="L442" s="44"/>
      <c r="M442" s="242"/>
      <c r="N442" s="243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168</v>
      </c>
      <c r="AU442" s="17" t="s">
        <v>85</v>
      </c>
    </row>
    <row r="443" s="2" customFormat="1">
      <c r="A443" s="38"/>
      <c r="B443" s="39"/>
      <c r="C443" s="40"/>
      <c r="D443" s="239" t="s">
        <v>169</v>
      </c>
      <c r="E443" s="40"/>
      <c r="F443" s="244" t="s">
        <v>534</v>
      </c>
      <c r="G443" s="40"/>
      <c r="H443" s="40"/>
      <c r="I443" s="241"/>
      <c r="J443" s="40"/>
      <c r="K443" s="40"/>
      <c r="L443" s="44"/>
      <c r="M443" s="242"/>
      <c r="N443" s="243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169</v>
      </c>
      <c r="AU443" s="17" t="s">
        <v>85</v>
      </c>
    </row>
    <row r="444" s="13" customFormat="1">
      <c r="A444" s="13"/>
      <c r="B444" s="245"/>
      <c r="C444" s="246"/>
      <c r="D444" s="239" t="s">
        <v>171</v>
      </c>
      <c r="E444" s="247" t="s">
        <v>1</v>
      </c>
      <c r="F444" s="248" t="s">
        <v>220</v>
      </c>
      <c r="G444" s="246"/>
      <c r="H444" s="249">
        <v>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171</v>
      </c>
      <c r="AU444" s="255" t="s">
        <v>85</v>
      </c>
      <c r="AV444" s="13" t="s">
        <v>85</v>
      </c>
      <c r="AW444" s="13" t="s">
        <v>32</v>
      </c>
      <c r="AX444" s="13" t="s">
        <v>83</v>
      </c>
      <c r="AY444" s="255" t="s">
        <v>159</v>
      </c>
    </row>
    <row r="445" s="2" customFormat="1" ht="16.5" customHeight="1">
      <c r="A445" s="38"/>
      <c r="B445" s="39"/>
      <c r="C445" s="226" t="s">
        <v>535</v>
      </c>
      <c r="D445" s="226" t="s">
        <v>161</v>
      </c>
      <c r="E445" s="227" t="s">
        <v>536</v>
      </c>
      <c r="F445" s="228" t="s">
        <v>537</v>
      </c>
      <c r="G445" s="229" t="s">
        <v>296</v>
      </c>
      <c r="H445" s="230">
        <v>6</v>
      </c>
      <c r="I445" s="231"/>
      <c r="J445" s="232">
        <f>ROUND(I445*H445,2)</f>
        <v>0</v>
      </c>
      <c r="K445" s="228" t="s">
        <v>165</v>
      </c>
      <c r="L445" s="44"/>
      <c r="M445" s="233" t="s">
        <v>1</v>
      </c>
      <c r="N445" s="234" t="s">
        <v>41</v>
      </c>
      <c r="O445" s="91"/>
      <c r="P445" s="235">
        <f>O445*H445</f>
        <v>0</v>
      </c>
      <c r="Q445" s="235">
        <v>0</v>
      </c>
      <c r="R445" s="235">
        <f>Q445*H445</f>
        <v>0</v>
      </c>
      <c r="S445" s="235">
        <v>0</v>
      </c>
      <c r="T445" s="23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166</v>
      </c>
      <c r="AT445" s="237" t="s">
        <v>161</v>
      </c>
      <c r="AU445" s="237" t="s">
        <v>85</v>
      </c>
      <c r="AY445" s="17" t="s">
        <v>159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83</v>
      </c>
      <c r="BK445" s="238">
        <f>ROUND(I445*H445,2)</f>
        <v>0</v>
      </c>
      <c r="BL445" s="17" t="s">
        <v>166</v>
      </c>
      <c r="BM445" s="237" t="s">
        <v>538</v>
      </c>
    </row>
    <row r="446" s="2" customFormat="1">
      <c r="A446" s="38"/>
      <c r="B446" s="39"/>
      <c r="C446" s="40"/>
      <c r="D446" s="239" t="s">
        <v>168</v>
      </c>
      <c r="E446" s="40"/>
      <c r="F446" s="240" t="s">
        <v>537</v>
      </c>
      <c r="G446" s="40"/>
      <c r="H446" s="40"/>
      <c r="I446" s="241"/>
      <c r="J446" s="40"/>
      <c r="K446" s="40"/>
      <c r="L446" s="44"/>
      <c r="M446" s="242"/>
      <c r="N446" s="24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168</v>
      </c>
      <c r="AU446" s="17" t="s">
        <v>85</v>
      </c>
    </row>
    <row r="447" s="2" customFormat="1">
      <c r="A447" s="38"/>
      <c r="B447" s="39"/>
      <c r="C447" s="40"/>
      <c r="D447" s="239" t="s">
        <v>169</v>
      </c>
      <c r="E447" s="40"/>
      <c r="F447" s="244" t="s">
        <v>539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169</v>
      </c>
      <c r="AU447" s="17" t="s">
        <v>85</v>
      </c>
    </row>
    <row r="448" s="13" customFormat="1">
      <c r="A448" s="13"/>
      <c r="B448" s="245"/>
      <c r="C448" s="246"/>
      <c r="D448" s="239" t="s">
        <v>171</v>
      </c>
      <c r="E448" s="247" t="s">
        <v>1</v>
      </c>
      <c r="F448" s="248" t="s">
        <v>421</v>
      </c>
      <c r="G448" s="246"/>
      <c r="H448" s="249">
        <v>6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171</v>
      </c>
      <c r="AU448" s="255" t="s">
        <v>85</v>
      </c>
      <c r="AV448" s="13" t="s">
        <v>85</v>
      </c>
      <c r="AW448" s="13" t="s">
        <v>32</v>
      </c>
      <c r="AX448" s="13" t="s">
        <v>83</v>
      </c>
      <c r="AY448" s="255" t="s">
        <v>159</v>
      </c>
    </row>
    <row r="449" s="2" customFormat="1" ht="16.5" customHeight="1">
      <c r="A449" s="38"/>
      <c r="B449" s="39"/>
      <c r="C449" s="226" t="s">
        <v>540</v>
      </c>
      <c r="D449" s="226" t="s">
        <v>161</v>
      </c>
      <c r="E449" s="227" t="s">
        <v>541</v>
      </c>
      <c r="F449" s="228" t="s">
        <v>542</v>
      </c>
      <c r="G449" s="229" t="s">
        <v>296</v>
      </c>
      <c r="H449" s="230">
        <v>5.54</v>
      </c>
      <c r="I449" s="231"/>
      <c r="J449" s="232">
        <f>ROUND(I449*H449,2)</f>
        <v>0</v>
      </c>
      <c r="K449" s="228" t="s">
        <v>165</v>
      </c>
      <c r="L449" s="44"/>
      <c r="M449" s="233" t="s">
        <v>1</v>
      </c>
      <c r="N449" s="234" t="s">
        <v>41</v>
      </c>
      <c r="O449" s="91"/>
      <c r="P449" s="235">
        <f>O449*H449</f>
        <v>0</v>
      </c>
      <c r="Q449" s="235">
        <v>0</v>
      </c>
      <c r="R449" s="235">
        <f>Q449*H449</f>
        <v>0</v>
      </c>
      <c r="S449" s="235">
        <v>0</v>
      </c>
      <c r="T449" s="23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7" t="s">
        <v>166</v>
      </c>
      <c r="AT449" s="237" t="s">
        <v>161</v>
      </c>
      <c r="AU449" s="237" t="s">
        <v>85</v>
      </c>
      <c r="AY449" s="17" t="s">
        <v>159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7" t="s">
        <v>83</v>
      </c>
      <c r="BK449" s="238">
        <f>ROUND(I449*H449,2)</f>
        <v>0</v>
      </c>
      <c r="BL449" s="17" t="s">
        <v>166</v>
      </c>
      <c r="BM449" s="237" t="s">
        <v>543</v>
      </c>
    </row>
    <row r="450" s="2" customFormat="1">
      <c r="A450" s="38"/>
      <c r="B450" s="39"/>
      <c r="C450" s="40"/>
      <c r="D450" s="239" t="s">
        <v>168</v>
      </c>
      <c r="E450" s="40"/>
      <c r="F450" s="240" t="s">
        <v>542</v>
      </c>
      <c r="G450" s="40"/>
      <c r="H450" s="40"/>
      <c r="I450" s="241"/>
      <c r="J450" s="40"/>
      <c r="K450" s="40"/>
      <c r="L450" s="44"/>
      <c r="M450" s="242"/>
      <c r="N450" s="243"/>
      <c r="O450" s="91"/>
      <c r="P450" s="91"/>
      <c r="Q450" s="91"/>
      <c r="R450" s="91"/>
      <c r="S450" s="91"/>
      <c r="T450" s="92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168</v>
      </c>
      <c r="AU450" s="17" t="s">
        <v>85</v>
      </c>
    </row>
    <row r="451" s="2" customFormat="1">
      <c r="A451" s="38"/>
      <c r="B451" s="39"/>
      <c r="C451" s="40"/>
      <c r="D451" s="239" t="s">
        <v>169</v>
      </c>
      <c r="E451" s="40"/>
      <c r="F451" s="244" t="s">
        <v>539</v>
      </c>
      <c r="G451" s="40"/>
      <c r="H451" s="40"/>
      <c r="I451" s="241"/>
      <c r="J451" s="40"/>
      <c r="K451" s="40"/>
      <c r="L451" s="44"/>
      <c r="M451" s="242"/>
      <c r="N451" s="243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169</v>
      </c>
      <c r="AU451" s="17" t="s">
        <v>85</v>
      </c>
    </row>
    <row r="452" s="13" customFormat="1">
      <c r="A452" s="13"/>
      <c r="B452" s="245"/>
      <c r="C452" s="246"/>
      <c r="D452" s="239" t="s">
        <v>171</v>
      </c>
      <c r="E452" s="247" t="s">
        <v>1</v>
      </c>
      <c r="F452" s="248" t="s">
        <v>544</v>
      </c>
      <c r="G452" s="246"/>
      <c r="H452" s="249">
        <v>5.54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171</v>
      </c>
      <c r="AU452" s="255" t="s">
        <v>85</v>
      </c>
      <c r="AV452" s="13" t="s">
        <v>85</v>
      </c>
      <c r="AW452" s="13" t="s">
        <v>32</v>
      </c>
      <c r="AX452" s="13" t="s">
        <v>83</v>
      </c>
      <c r="AY452" s="255" t="s">
        <v>159</v>
      </c>
    </row>
    <row r="453" s="2" customFormat="1" ht="16.5" customHeight="1">
      <c r="A453" s="38"/>
      <c r="B453" s="39"/>
      <c r="C453" s="226" t="s">
        <v>545</v>
      </c>
      <c r="D453" s="226" t="s">
        <v>161</v>
      </c>
      <c r="E453" s="227" t="s">
        <v>546</v>
      </c>
      <c r="F453" s="228" t="s">
        <v>547</v>
      </c>
      <c r="G453" s="229" t="s">
        <v>296</v>
      </c>
      <c r="H453" s="230">
        <v>143</v>
      </c>
      <c r="I453" s="231"/>
      <c r="J453" s="232">
        <f>ROUND(I453*H453,2)</f>
        <v>0</v>
      </c>
      <c r="K453" s="228" t="s">
        <v>165</v>
      </c>
      <c r="L453" s="44"/>
      <c r="M453" s="233" t="s">
        <v>1</v>
      </c>
      <c r="N453" s="234" t="s">
        <v>41</v>
      </c>
      <c r="O453" s="91"/>
      <c r="P453" s="235">
        <f>O453*H453</f>
        <v>0</v>
      </c>
      <c r="Q453" s="235">
        <v>0</v>
      </c>
      <c r="R453" s="235">
        <f>Q453*H453</f>
        <v>0</v>
      </c>
      <c r="S453" s="235">
        <v>0</v>
      </c>
      <c r="T453" s="23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7" t="s">
        <v>166</v>
      </c>
      <c r="AT453" s="237" t="s">
        <v>161</v>
      </c>
      <c r="AU453" s="237" t="s">
        <v>85</v>
      </c>
      <c r="AY453" s="17" t="s">
        <v>159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7" t="s">
        <v>83</v>
      </c>
      <c r="BK453" s="238">
        <f>ROUND(I453*H453,2)</f>
        <v>0</v>
      </c>
      <c r="BL453" s="17" t="s">
        <v>166</v>
      </c>
      <c r="BM453" s="237" t="s">
        <v>548</v>
      </c>
    </row>
    <row r="454" s="2" customFormat="1">
      <c r="A454" s="38"/>
      <c r="B454" s="39"/>
      <c r="C454" s="40"/>
      <c r="D454" s="239" t="s">
        <v>168</v>
      </c>
      <c r="E454" s="40"/>
      <c r="F454" s="240" t="s">
        <v>547</v>
      </c>
      <c r="G454" s="40"/>
      <c r="H454" s="40"/>
      <c r="I454" s="241"/>
      <c r="J454" s="40"/>
      <c r="K454" s="40"/>
      <c r="L454" s="44"/>
      <c r="M454" s="242"/>
      <c r="N454" s="243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168</v>
      </c>
      <c r="AU454" s="17" t="s">
        <v>85</v>
      </c>
    </row>
    <row r="455" s="2" customFormat="1">
      <c r="A455" s="38"/>
      <c r="B455" s="39"/>
      <c r="C455" s="40"/>
      <c r="D455" s="239" t="s">
        <v>169</v>
      </c>
      <c r="E455" s="40"/>
      <c r="F455" s="244" t="s">
        <v>549</v>
      </c>
      <c r="G455" s="40"/>
      <c r="H455" s="40"/>
      <c r="I455" s="241"/>
      <c r="J455" s="40"/>
      <c r="K455" s="40"/>
      <c r="L455" s="44"/>
      <c r="M455" s="242"/>
      <c r="N455" s="243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169</v>
      </c>
      <c r="AU455" s="17" t="s">
        <v>85</v>
      </c>
    </row>
    <row r="456" s="13" customFormat="1">
      <c r="A456" s="13"/>
      <c r="B456" s="245"/>
      <c r="C456" s="246"/>
      <c r="D456" s="239" t="s">
        <v>171</v>
      </c>
      <c r="E456" s="247" t="s">
        <v>1</v>
      </c>
      <c r="F456" s="248" t="s">
        <v>550</v>
      </c>
      <c r="G456" s="246"/>
      <c r="H456" s="249">
        <v>143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171</v>
      </c>
      <c r="AU456" s="255" t="s">
        <v>85</v>
      </c>
      <c r="AV456" s="13" t="s">
        <v>85</v>
      </c>
      <c r="AW456" s="13" t="s">
        <v>32</v>
      </c>
      <c r="AX456" s="13" t="s">
        <v>83</v>
      </c>
      <c r="AY456" s="255" t="s">
        <v>159</v>
      </c>
    </row>
    <row r="457" s="2" customFormat="1" ht="16.5" customHeight="1">
      <c r="A457" s="38"/>
      <c r="B457" s="39"/>
      <c r="C457" s="226" t="s">
        <v>551</v>
      </c>
      <c r="D457" s="226" t="s">
        <v>161</v>
      </c>
      <c r="E457" s="227" t="s">
        <v>552</v>
      </c>
      <c r="F457" s="228" t="s">
        <v>553</v>
      </c>
      <c r="G457" s="229" t="s">
        <v>296</v>
      </c>
      <c r="H457" s="230">
        <v>9</v>
      </c>
      <c r="I457" s="231"/>
      <c r="J457" s="232">
        <f>ROUND(I457*H457,2)</f>
        <v>0</v>
      </c>
      <c r="K457" s="228" t="s">
        <v>165</v>
      </c>
      <c r="L457" s="44"/>
      <c r="M457" s="233" t="s">
        <v>1</v>
      </c>
      <c r="N457" s="234" t="s">
        <v>41</v>
      </c>
      <c r="O457" s="91"/>
      <c r="P457" s="235">
        <f>O457*H457</f>
        <v>0</v>
      </c>
      <c r="Q457" s="235">
        <v>0</v>
      </c>
      <c r="R457" s="235">
        <f>Q457*H457</f>
        <v>0</v>
      </c>
      <c r="S457" s="235">
        <v>0</v>
      </c>
      <c r="T457" s="23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166</v>
      </c>
      <c r="AT457" s="237" t="s">
        <v>161</v>
      </c>
      <c r="AU457" s="237" t="s">
        <v>85</v>
      </c>
      <c r="AY457" s="17" t="s">
        <v>159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83</v>
      </c>
      <c r="BK457" s="238">
        <f>ROUND(I457*H457,2)</f>
        <v>0</v>
      </c>
      <c r="BL457" s="17" t="s">
        <v>166</v>
      </c>
      <c r="BM457" s="237" t="s">
        <v>554</v>
      </c>
    </row>
    <row r="458" s="2" customFormat="1">
      <c r="A458" s="38"/>
      <c r="B458" s="39"/>
      <c r="C458" s="40"/>
      <c r="D458" s="239" t="s">
        <v>168</v>
      </c>
      <c r="E458" s="40"/>
      <c r="F458" s="240" t="s">
        <v>553</v>
      </c>
      <c r="G458" s="40"/>
      <c r="H458" s="40"/>
      <c r="I458" s="241"/>
      <c r="J458" s="40"/>
      <c r="K458" s="40"/>
      <c r="L458" s="44"/>
      <c r="M458" s="242"/>
      <c r="N458" s="243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168</v>
      </c>
      <c r="AU458" s="17" t="s">
        <v>85</v>
      </c>
    </row>
    <row r="459" s="2" customFormat="1">
      <c r="A459" s="38"/>
      <c r="B459" s="39"/>
      <c r="C459" s="40"/>
      <c r="D459" s="239" t="s">
        <v>169</v>
      </c>
      <c r="E459" s="40"/>
      <c r="F459" s="244" t="s">
        <v>555</v>
      </c>
      <c r="G459" s="40"/>
      <c r="H459" s="40"/>
      <c r="I459" s="241"/>
      <c r="J459" s="40"/>
      <c r="K459" s="40"/>
      <c r="L459" s="44"/>
      <c r="M459" s="242"/>
      <c r="N459" s="243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169</v>
      </c>
      <c r="AU459" s="17" t="s">
        <v>85</v>
      </c>
    </row>
    <row r="460" s="13" customFormat="1">
      <c r="A460" s="13"/>
      <c r="B460" s="245"/>
      <c r="C460" s="246"/>
      <c r="D460" s="239" t="s">
        <v>171</v>
      </c>
      <c r="E460" s="247" t="s">
        <v>1</v>
      </c>
      <c r="F460" s="248" t="s">
        <v>556</v>
      </c>
      <c r="G460" s="246"/>
      <c r="H460" s="249">
        <v>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171</v>
      </c>
      <c r="AU460" s="255" t="s">
        <v>85</v>
      </c>
      <c r="AV460" s="13" t="s">
        <v>85</v>
      </c>
      <c r="AW460" s="13" t="s">
        <v>32</v>
      </c>
      <c r="AX460" s="13" t="s">
        <v>83</v>
      </c>
      <c r="AY460" s="255" t="s">
        <v>159</v>
      </c>
    </row>
    <row r="461" s="12" customFormat="1" ht="25.92" customHeight="1">
      <c r="A461" s="12"/>
      <c r="B461" s="210"/>
      <c r="C461" s="211"/>
      <c r="D461" s="212" t="s">
        <v>75</v>
      </c>
      <c r="E461" s="213" t="s">
        <v>557</v>
      </c>
      <c r="F461" s="213" t="s">
        <v>558</v>
      </c>
      <c r="G461" s="211"/>
      <c r="H461" s="211"/>
      <c r="I461" s="214"/>
      <c r="J461" s="215">
        <f>BK461</f>
        <v>0</v>
      </c>
      <c r="K461" s="211"/>
      <c r="L461" s="216"/>
      <c r="M461" s="217"/>
      <c r="N461" s="218"/>
      <c r="O461" s="218"/>
      <c r="P461" s="219">
        <f>P462</f>
        <v>0</v>
      </c>
      <c r="Q461" s="218"/>
      <c r="R461" s="219">
        <f>R462</f>
        <v>0</v>
      </c>
      <c r="S461" s="218"/>
      <c r="T461" s="220">
        <f>T462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1" t="s">
        <v>85</v>
      </c>
      <c r="AT461" s="222" t="s">
        <v>75</v>
      </c>
      <c r="AU461" s="222" t="s">
        <v>76</v>
      </c>
      <c r="AY461" s="221" t="s">
        <v>159</v>
      </c>
      <c r="BK461" s="223">
        <f>BK462</f>
        <v>0</v>
      </c>
    </row>
    <row r="462" s="12" customFormat="1" ht="22.8" customHeight="1">
      <c r="A462" s="12"/>
      <c r="B462" s="210"/>
      <c r="C462" s="211"/>
      <c r="D462" s="212" t="s">
        <v>75</v>
      </c>
      <c r="E462" s="224" t="s">
        <v>559</v>
      </c>
      <c r="F462" s="224" t="s">
        <v>560</v>
      </c>
      <c r="G462" s="211"/>
      <c r="H462" s="211"/>
      <c r="I462" s="214"/>
      <c r="J462" s="225">
        <f>BK462</f>
        <v>0</v>
      </c>
      <c r="K462" s="211"/>
      <c r="L462" s="216"/>
      <c r="M462" s="217"/>
      <c r="N462" s="218"/>
      <c r="O462" s="218"/>
      <c r="P462" s="219">
        <f>SUM(P463:P471)</f>
        <v>0</v>
      </c>
      <c r="Q462" s="218"/>
      <c r="R462" s="219">
        <f>SUM(R463:R471)</f>
        <v>0</v>
      </c>
      <c r="S462" s="218"/>
      <c r="T462" s="220">
        <f>SUM(T463:T471)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1" t="s">
        <v>85</v>
      </c>
      <c r="AT462" s="222" t="s">
        <v>75</v>
      </c>
      <c r="AU462" s="222" t="s">
        <v>83</v>
      </c>
      <c r="AY462" s="221" t="s">
        <v>159</v>
      </c>
      <c r="BK462" s="223">
        <f>SUM(BK463:BK471)</f>
        <v>0</v>
      </c>
    </row>
    <row r="463" s="2" customFormat="1" ht="16.5" customHeight="1">
      <c r="A463" s="38"/>
      <c r="B463" s="39"/>
      <c r="C463" s="226" t="s">
        <v>561</v>
      </c>
      <c r="D463" s="226" t="s">
        <v>161</v>
      </c>
      <c r="E463" s="227" t="s">
        <v>562</v>
      </c>
      <c r="F463" s="228" t="s">
        <v>563</v>
      </c>
      <c r="G463" s="229" t="s">
        <v>164</v>
      </c>
      <c r="H463" s="230">
        <v>1060.3</v>
      </c>
      <c r="I463" s="231"/>
      <c r="J463" s="232">
        <f>ROUND(I463*H463,2)</f>
        <v>0</v>
      </c>
      <c r="K463" s="228" t="s">
        <v>165</v>
      </c>
      <c r="L463" s="44"/>
      <c r="M463" s="233" t="s">
        <v>1</v>
      </c>
      <c r="N463" s="234" t="s">
        <v>41</v>
      </c>
      <c r="O463" s="91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268</v>
      </c>
      <c r="AT463" s="237" t="s">
        <v>161</v>
      </c>
      <c r="AU463" s="237" t="s">
        <v>85</v>
      </c>
      <c r="AY463" s="17" t="s">
        <v>159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83</v>
      </c>
      <c r="BK463" s="238">
        <f>ROUND(I463*H463,2)</f>
        <v>0</v>
      </c>
      <c r="BL463" s="17" t="s">
        <v>268</v>
      </c>
      <c r="BM463" s="237" t="s">
        <v>564</v>
      </c>
    </row>
    <row r="464" s="2" customFormat="1">
      <c r="A464" s="38"/>
      <c r="B464" s="39"/>
      <c r="C464" s="40"/>
      <c r="D464" s="239" t="s">
        <v>168</v>
      </c>
      <c r="E464" s="40"/>
      <c r="F464" s="240" t="s">
        <v>563</v>
      </c>
      <c r="G464" s="40"/>
      <c r="H464" s="40"/>
      <c r="I464" s="241"/>
      <c r="J464" s="40"/>
      <c r="K464" s="40"/>
      <c r="L464" s="44"/>
      <c r="M464" s="242"/>
      <c r="N464" s="243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168</v>
      </c>
      <c r="AU464" s="17" t="s">
        <v>85</v>
      </c>
    </row>
    <row r="465" s="13" customFormat="1">
      <c r="A465" s="13"/>
      <c r="B465" s="245"/>
      <c r="C465" s="246"/>
      <c r="D465" s="239" t="s">
        <v>171</v>
      </c>
      <c r="E465" s="247" t="s">
        <v>1</v>
      </c>
      <c r="F465" s="248" t="s">
        <v>565</v>
      </c>
      <c r="G465" s="246"/>
      <c r="H465" s="249">
        <v>1060.3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171</v>
      </c>
      <c r="AU465" s="255" t="s">
        <v>85</v>
      </c>
      <c r="AV465" s="13" t="s">
        <v>85</v>
      </c>
      <c r="AW465" s="13" t="s">
        <v>32</v>
      </c>
      <c r="AX465" s="13" t="s">
        <v>83</v>
      </c>
      <c r="AY465" s="255" t="s">
        <v>159</v>
      </c>
    </row>
    <row r="466" s="2" customFormat="1" ht="16.5" customHeight="1">
      <c r="A466" s="38"/>
      <c r="B466" s="39"/>
      <c r="C466" s="226" t="s">
        <v>566</v>
      </c>
      <c r="D466" s="226" t="s">
        <v>161</v>
      </c>
      <c r="E466" s="227" t="s">
        <v>567</v>
      </c>
      <c r="F466" s="228" t="s">
        <v>568</v>
      </c>
      <c r="G466" s="229" t="s">
        <v>164</v>
      </c>
      <c r="H466" s="230">
        <v>40.5</v>
      </c>
      <c r="I466" s="231"/>
      <c r="J466" s="232">
        <f>ROUND(I466*H466,2)</f>
        <v>0</v>
      </c>
      <c r="K466" s="228" t="s">
        <v>165</v>
      </c>
      <c r="L466" s="44"/>
      <c r="M466" s="233" t="s">
        <v>1</v>
      </c>
      <c r="N466" s="234" t="s">
        <v>41</v>
      </c>
      <c r="O466" s="91"/>
      <c r="P466" s="235">
        <f>O466*H466</f>
        <v>0</v>
      </c>
      <c r="Q466" s="235">
        <v>0</v>
      </c>
      <c r="R466" s="235">
        <f>Q466*H466</f>
        <v>0</v>
      </c>
      <c r="S466" s="235">
        <v>0</v>
      </c>
      <c r="T466" s="236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7" t="s">
        <v>268</v>
      </c>
      <c r="AT466" s="237" t="s">
        <v>161</v>
      </c>
      <c r="AU466" s="237" t="s">
        <v>85</v>
      </c>
      <c r="AY466" s="17" t="s">
        <v>159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7" t="s">
        <v>83</v>
      </c>
      <c r="BK466" s="238">
        <f>ROUND(I466*H466,2)</f>
        <v>0</v>
      </c>
      <c r="BL466" s="17" t="s">
        <v>268</v>
      </c>
      <c r="BM466" s="237" t="s">
        <v>569</v>
      </c>
    </row>
    <row r="467" s="2" customFormat="1">
      <c r="A467" s="38"/>
      <c r="B467" s="39"/>
      <c r="C467" s="40"/>
      <c r="D467" s="239" t="s">
        <v>168</v>
      </c>
      <c r="E467" s="40"/>
      <c r="F467" s="240" t="s">
        <v>568</v>
      </c>
      <c r="G467" s="40"/>
      <c r="H467" s="40"/>
      <c r="I467" s="241"/>
      <c r="J467" s="40"/>
      <c r="K467" s="40"/>
      <c r="L467" s="44"/>
      <c r="M467" s="242"/>
      <c r="N467" s="243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168</v>
      </c>
      <c r="AU467" s="17" t="s">
        <v>85</v>
      </c>
    </row>
    <row r="468" s="13" customFormat="1">
      <c r="A468" s="13"/>
      <c r="B468" s="245"/>
      <c r="C468" s="246"/>
      <c r="D468" s="239" t="s">
        <v>171</v>
      </c>
      <c r="E468" s="247" t="s">
        <v>1</v>
      </c>
      <c r="F468" s="248" t="s">
        <v>570</v>
      </c>
      <c r="G468" s="246"/>
      <c r="H468" s="249">
        <v>40.5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171</v>
      </c>
      <c r="AU468" s="255" t="s">
        <v>85</v>
      </c>
      <c r="AV468" s="13" t="s">
        <v>85</v>
      </c>
      <c r="AW468" s="13" t="s">
        <v>32</v>
      </c>
      <c r="AX468" s="13" t="s">
        <v>83</v>
      </c>
      <c r="AY468" s="255" t="s">
        <v>159</v>
      </c>
    </row>
    <row r="469" s="2" customFormat="1" ht="16.5" customHeight="1">
      <c r="A469" s="38"/>
      <c r="B469" s="39"/>
      <c r="C469" s="226" t="s">
        <v>571</v>
      </c>
      <c r="D469" s="226" t="s">
        <v>161</v>
      </c>
      <c r="E469" s="227" t="s">
        <v>572</v>
      </c>
      <c r="F469" s="228" t="s">
        <v>573</v>
      </c>
      <c r="G469" s="229" t="s">
        <v>164</v>
      </c>
      <c r="H469" s="230">
        <v>40.5</v>
      </c>
      <c r="I469" s="231"/>
      <c r="J469" s="232">
        <f>ROUND(I469*H469,2)</f>
        <v>0</v>
      </c>
      <c r="K469" s="228" t="s">
        <v>165</v>
      </c>
      <c r="L469" s="44"/>
      <c r="M469" s="233" t="s">
        <v>1</v>
      </c>
      <c r="N469" s="234" t="s">
        <v>41</v>
      </c>
      <c r="O469" s="91"/>
      <c r="P469" s="235">
        <f>O469*H469</f>
        <v>0</v>
      </c>
      <c r="Q469" s="235">
        <v>0</v>
      </c>
      <c r="R469" s="235">
        <f>Q469*H469</f>
        <v>0</v>
      </c>
      <c r="S469" s="235">
        <v>0</v>
      </c>
      <c r="T469" s="23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268</v>
      </c>
      <c r="AT469" s="237" t="s">
        <v>161</v>
      </c>
      <c r="AU469" s="237" t="s">
        <v>85</v>
      </c>
      <c r="AY469" s="17" t="s">
        <v>159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83</v>
      </c>
      <c r="BK469" s="238">
        <f>ROUND(I469*H469,2)</f>
        <v>0</v>
      </c>
      <c r="BL469" s="17" t="s">
        <v>268</v>
      </c>
      <c r="BM469" s="237" t="s">
        <v>574</v>
      </c>
    </row>
    <row r="470" s="2" customFormat="1">
      <c r="A470" s="38"/>
      <c r="B470" s="39"/>
      <c r="C470" s="40"/>
      <c r="D470" s="239" t="s">
        <v>168</v>
      </c>
      <c r="E470" s="40"/>
      <c r="F470" s="240" t="s">
        <v>573</v>
      </c>
      <c r="G470" s="40"/>
      <c r="H470" s="40"/>
      <c r="I470" s="241"/>
      <c r="J470" s="40"/>
      <c r="K470" s="40"/>
      <c r="L470" s="44"/>
      <c r="M470" s="242"/>
      <c r="N470" s="243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168</v>
      </c>
      <c r="AU470" s="17" t="s">
        <v>85</v>
      </c>
    </row>
    <row r="471" s="13" customFormat="1">
      <c r="A471" s="13"/>
      <c r="B471" s="245"/>
      <c r="C471" s="246"/>
      <c r="D471" s="239" t="s">
        <v>171</v>
      </c>
      <c r="E471" s="247" t="s">
        <v>1</v>
      </c>
      <c r="F471" s="248" t="s">
        <v>575</v>
      </c>
      <c r="G471" s="246"/>
      <c r="H471" s="249">
        <v>40.5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171</v>
      </c>
      <c r="AU471" s="255" t="s">
        <v>85</v>
      </c>
      <c r="AV471" s="13" t="s">
        <v>85</v>
      </c>
      <c r="AW471" s="13" t="s">
        <v>32</v>
      </c>
      <c r="AX471" s="13" t="s">
        <v>83</v>
      </c>
      <c r="AY471" s="255" t="s">
        <v>159</v>
      </c>
    </row>
    <row r="472" s="12" customFormat="1" ht="25.92" customHeight="1">
      <c r="A472" s="12"/>
      <c r="B472" s="210"/>
      <c r="C472" s="211"/>
      <c r="D472" s="212" t="s">
        <v>75</v>
      </c>
      <c r="E472" s="213" t="s">
        <v>576</v>
      </c>
      <c r="F472" s="213" t="s">
        <v>577</v>
      </c>
      <c r="G472" s="211"/>
      <c r="H472" s="211"/>
      <c r="I472" s="214"/>
      <c r="J472" s="215">
        <f>BK472</f>
        <v>0</v>
      </c>
      <c r="K472" s="211"/>
      <c r="L472" s="216"/>
      <c r="M472" s="217"/>
      <c r="N472" s="218"/>
      <c r="O472" s="218"/>
      <c r="P472" s="219">
        <f>SUM(P473:P484)</f>
        <v>0</v>
      </c>
      <c r="Q472" s="218"/>
      <c r="R472" s="219">
        <f>SUM(R473:R484)</f>
        <v>0</v>
      </c>
      <c r="S472" s="218"/>
      <c r="T472" s="220">
        <f>SUM(T473:T484)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1" t="s">
        <v>166</v>
      </c>
      <c r="AT472" s="222" t="s">
        <v>75</v>
      </c>
      <c r="AU472" s="222" t="s">
        <v>76</v>
      </c>
      <c r="AY472" s="221" t="s">
        <v>159</v>
      </c>
      <c r="BK472" s="223">
        <f>SUM(BK473:BK484)</f>
        <v>0</v>
      </c>
    </row>
    <row r="473" s="2" customFormat="1" ht="16.5" customHeight="1">
      <c r="A473" s="38"/>
      <c r="B473" s="39"/>
      <c r="C473" s="226" t="s">
        <v>578</v>
      </c>
      <c r="D473" s="226" t="s">
        <v>161</v>
      </c>
      <c r="E473" s="227" t="s">
        <v>579</v>
      </c>
      <c r="F473" s="228" t="s">
        <v>580</v>
      </c>
      <c r="G473" s="229" t="s">
        <v>188</v>
      </c>
      <c r="H473" s="230">
        <v>6267.4210000000003</v>
      </c>
      <c r="I473" s="231"/>
      <c r="J473" s="232">
        <f>ROUND(I473*H473,2)</f>
        <v>0</v>
      </c>
      <c r="K473" s="228" t="s">
        <v>165</v>
      </c>
      <c r="L473" s="44"/>
      <c r="M473" s="233" t="s">
        <v>1</v>
      </c>
      <c r="N473" s="234" t="s">
        <v>41</v>
      </c>
      <c r="O473" s="91"/>
      <c r="P473" s="235">
        <f>O473*H473</f>
        <v>0</v>
      </c>
      <c r="Q473" s="235">
        <v>0</v>
      </c>
      <c r="R473" s="235">
        <f>Q473*H473</f>
        <v>0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581</v>
      </c>
      <c r="AT473" s="237" t="s">
        <v>161</v>
      </c>
      <c r="AU473" s="237" t="s">
        <v>83</v>
      </c>
      <c r="AY473" s="17" t="s">
        <v>159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83</v>
      </c>
      <c r="BK473" s="238">
        <f>ROUND(I473*H473,2)</f>
        <v>0</v>
      </c>
      <c r="BL473" s="17" t="s">
        <v>581</v>
      </c>
      <c r="BM473" s="237" t="s">
        <v>582</v>
      </c>
    </row>
    <row r="474" s="2" customFormat="1">
      <c r="A474" s="38"/>
      <c r="B474" s="39"/>
      <c r="C474" s="40"/>
      <c r="D474" s="239" t="s">
        <v>168</v>
      </c>
      <c r="E474" s="40"/>
      <c r="F474" s="240" t="s">
        <v>580</v>
      </c>
      <c r="G474" s="40"/>
      <c r="H474" s="40"/>
      <c r="I474" s="241"/>
      <c r="J474" s="40"/>
      <c r="K474" s="40"/>
      <c r="L474" s="44"/>
      <c r="M474" s="242"/>
      <c r="N474" s="243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168</v>
      </c>
      <c r="AU474" s="17" t="s">
        <v>83</v>
      </c>
    </row>
    <row r="475" s="2" customFormat="1">
      <c r="A475" s="38"/>
      <c r="B475" s="39"/>
      <c r="C475" s="40"/>
      <c r="D475" s="239" t="s">
        <v>169</v>
      </c>
      <c r="E475" s="40"/>
      <c r="F475" s="244" t="s">
        <v>583</v>
      </c>
      <c r="G475" s="40"/>
      <c r="H475" s="40"/>
      <c r="I475" s="241"/>
      <c r="J475" s="40"/>
      <c r="K475" s="40"/>
      <c r="L475" s="44"/>
      <c r="M475" s="242"/>
      <c r="N475" s="243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169</v>
      </c>
      <c r="AU475" s="17" t="s">
        <v>83</v>
      </c>
    </row>
    <row r="476" s="13" customFormat="1">
      <c r="A476" s="13"/>
      <c r="B476" s="245"/>
      <c r="C476" s="246"/>
      <c r="D476" s="239" t="s">
        <v>171</v>
      </c>
      <c r="E476" s="247" t="s">
        <v>1</v>
      </c>
      <c r="F476" s="248" t="s">
        <v>250</v>
      </c>
      <c r="G476" s="246"/>
      <c r="H476" s="249">
        <v>414.77699999999999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171</v>
      </c>
      <c r="AU476" s="255" t="s">
        <v>83</v>
      </c>
      <c r="AV476" s="13" t="s">
        <v>85</v>
      </c>
      <c r="AW476" s="13" t="s">
        <v>32</v>
      </c>
      <c r="AX476" s="13" t="s">
        <v>76</v>
      </c>
      <c r="AY476" s="255" t="s">
        <v>159</v>
      </c>
    </row>
    <row r="477" s="13" customFormat="1">
      <c r="A477" s="13"/>
      <c r="B477" s="245"/>
      <c r="C477" s="246"/>
      <c r="D477" s="239" t="s">
        <v>171</v>
      </c>
      <c r="E477" s="247" t="s">
        <v>1</v>
      </c>
      <c r="F477" s="248" t="s">
        <v>251</v>
      </c>
      <c r="G477" s="246"/>
      <c r="H477" s="249">
        <v>5062.9399999999996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171</v>
      </c>
      <c r="AU477" s="255" t="s">
        <v>83</v>
      </c>
      <c r="AV477" s="13" t="s">
        <v>85</v>
      </c>
      <c r="AW477" s="13" t="s">
        <v>32</v>
      </c>
      <c r="AX477" s="13" t="s">
        <v>76</v>
      </c>
      <c r="AY477" s="255" t="s">
        <v>159</v>
      </c>
    </row>
    <row r="478" s="13" customFormat="1">
      <c r="A478" s="13"/>
      <c r="B478" s="245"/>
      <c r="C478" s="246"/>
      <c r="D478" s="239" t="s">
        <v>171</v>
      </c>
      <c r="E478" s="247" t="s">
        <v>1</v>
      </c>
      <c r="F478" s="248" t="s">
        <v>252</v>
      </c>
      <c r="G478" s="246"/>
      <c r="H478" s="249">
        <v>789.70399999999995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171</v>
      </c>
      <c r="AU478" s="255" t="s">
        <v>83</v>
      </c>
      <c r="AV478" s="13" t="s">
        <v>85</v>
      </c>
      <c r="AW478" s="13" t="s">
        <v>32</v>
      </c>
      <c r="AX478" s="13" t="s">
        <v>76</v>
      </c>
      <c r="AY478" s="255" t="s">
        <v>159</v>
      </c>
    </row>
    <row r="479" s="14" customFormat="1">
      <c r="A479" s="14"/>
      <c r="B479" s="256"/>
      <c r="C479" s="257"/>
      <c r="D479" s="239" t="s">
        <v>171</v>
      </c>
      <c r="E479" s="258" t="s">
        <v>1</v>
      </c>
      <c r="F479" s="259" t="s">
        <v>205</v>
      </c>
      <c r="G479" s="257"/>
      <c r="H479" s="260">
        <v>6267.4209999999994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171</v>
      </c>
      <c r="AU479" s="266" t="s">
        <v>83</v>
      </c>
      <c r="AV479" s="14" t="s">
        <v>166</v>
      </c>
      <c r="AW479" s="14" t="s">
        <v>32</v>
      </c>
      <c r="AX479" s="14" t="s">
        <v>83</v>
      </c>
      <c r="AY479" s="266" t="s">
        <v>159</v>
      </c>
    </row>
    <row r="480" s="2" customFormat="1" ht="16.5" customHeight="1">
      <c r="A480" s="38"/>
      <c r="B480" s="39"/>
      <c r="C480" s="226" t="s">
        <v>584</v>
      </c>
      <c r="D480" s="226" t="s">
        <v>161</v>
      </c>
      <c r="E480" s="227" t="s">
        <v>585</v>
      </c>
      <c r="F480" s="228" t="s">
        <v>580</v>
      </c>
      <c r="G480" s="229" t="s">
        <v>338</v>
      </c>
      <c r="H480" s="230">
        <v>105.59999999999999</v>
      </c>
      <c r="I480" s="231"/>
      <c r="J480" s="232">
        <f>ROUND(I480*H480,2)</f>
        <v>0</v>
      </c>
      <c r="K480" s="228" t="s">
        <v>586</v>
      </c>
      <c r="L480" s="44"/>
      <c r="M480" s="233" t="s">
        <v>1</v>
      </c>
      <c r="N480" s="234" t="s">
        <v>41</v>
      </c>
      <c r="O480" s="91"/>
      <c r="P480" s="235">
        <f>O480*H480</f>
        <v>0</v>
      </c>
      <c r="Q480" s="235">
        <v>0</v>
      </c>
      <c r="R480" s="235">
        <f>Q480*H480</f>
        <v>0</v>
      </c>
      <c r="S480" s="235">
        <v>0</v>
      </c>
      <c r="T480" s="23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7" t="s">
        <v>581</v>
      </c>
      <c r="AT480" s="237" t="s">
        <v>161</v>
      </c>
      <c r="AU480" s="237" t="s">
        <v>83</v>
      </c>
      <c r="AY480" s="17" t="s">
        <v>159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7" t="s">
        <v>83</v>
      </c>
      <c r="BK480" s="238">
        <f>ROUND(I480*H480,2)</f>
        <v>0</v>
      </c>
      <c r="BL480" s="17" t="s">
        <v>581</v>
      </c>
      <c r="BM480" s="237" t="s">
        <v>587</v>
      </c>
    </row>
    <row r="481" s="2" customFormat="1">
      <c r="A481" s="38"/>
      <c r="B481" s="39"/>
      <c r="C481" s="40"/>
      <c r="D481" s="239" t="s">
        <v>168</v>
      </c>
      <c r="E481" s="40"/>
      <c r="F481" s="240" t="s">
        <v>580</v>
      </c>
      <c r="G481" s="40"/>
      <c r="H481" s="40"/>
      <c r="I481" s="241"/>
      <c r="J481" s="40"/>
      <c r="K481" s="40"/>
      <c r="L481" s="44"/>
      <c r="M481" s="242"/>
      <c r="N481" s="243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168</v>
      </c>
      <c r="AU481" s="17" t="s">
        <v>83</v>
      </c>
    </row>
    <row r="482" s="13" customFormat="1">
      <c r="A482" s="13"/>
      <c r="B482" s="245"/>
      <c r="C482" s="246"/>
      <c r="D482" s="239" t="s">
        <v>171</v>
      </c>
      <c r="E482" s="247" t="s">
        <v>1</v>
      </c>
      <c r="F482" s="248" t="s">
        <v>588</v>
      </c>
      <c r="G482" s="246"/>
      <c r="H482" s="249">
        <v>19.800000000000001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171</v>
      </c>
      <c r="AU482" s="255" t="s">
        <v>83</v>
      </c>
      <c r="AV482" s="13" t="s">
        <v>85</v>
      </c>
      <c r="AW482" s="13" t="s">
        <v>32</v>
      </c>
      <c r="AX482" s="13" t="s">
        <v>76</v>
      </c>
      <c r="AY482" s="255" t="s">
        <v>159</v>
      </c>
    </row>
    <row r="483" s="13" customFormat="1">
      <c r="A483" s="13"/>
      <c r="B483" s="245"/>
      <c r="C483" s="246"/>
      <c r="D483" s="239" t="s">
        <v>171</v>
      </c>
      <c r="E483" s="247" t="s">
        <v>1</v>
      </c>
      <c r="F483" s="248" t="s">
        <v>589</v>
      </c>
      <c r="G483" s="246"/>
      <c r="H483" s="249">
        <v>85.799999999999997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171</v>
      </c>
      <c r="AU483" s="255" t="s">
        <v>83</v>
      </c>
      <c r="AV483" s="13" t="s">
        <v>85</v>
      </c>
      <c r="AW483" s="13" t="s">
        <v>32</v>
      </c>
      <c r="AX483" s="13" t="s">
        <v>76</v>
      </c>
      <c r="AY483" s="255" t="s">
        <v>159</v>
      </c>
    </row>
    <row r="484" s="14" customFormat="1">
      <c r="A484" s="14"/>
      <c r="B484" s="256"/>
      <c r="C484" s="257"/>
      <c r="D484" s="239" t="s">
        <v>171</v>
      </c>
      <c r="E484" s="258" t="s">
        <v>1</v>
      </c>
      <c r="F484" s="259" t="s">
        <v>205</v>
      </c>
      <c r="G484" s="257"/>
      <c r="H484" s="260">
        <v>105.59999999999999</v>
      </c>
      <c r="I484" s="261"/>
      <c r="J484" s="257"/>
      <c r="K484" s="257"/>
      <c r="L484" s="262"/>
      <c r="M484" s="277"/>
      <c r="N484" s="278"/>
      <c r="O484" s="278"/>
      <c r="P484" s="278"/>
      <c r="Q484" s="278"/>
      <c r="R484" s="278"/>
      <c r="S484" s="278"/>
      <c r="T484" s="27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171</v>
      </c>
      <c r="AU484" s="266" t="s">
        <v>83</v>
      </c>
      <c r="AV484" s="14" t="s">
        <v>166</v>
      </c>
      <c r="AW484" s="14" t="s">
        <v>32</v>
      </c>
      <c r="AX484" s="14" t="s">
        <v>83</v>
      </c>
      <c r="AY484" s="266" t="s">
        <v>159</v>
      </c>
    </row>
    <row r="485" s="2" customFormat="1" ht="6.96" customHeight="1">
      <c r="A485" s="38"/>
      <c r="B485" s="66"/>
      <c r="C485" s="67"/>
      <c r="D485" s="67"/>
      <c r="E485" s="67"/>
      <c r="F485" s="67"/>
      <c r="G485" s="67"/>
      <c r="H485" s="67"/>
      <c r="I485" s="67"/>
      <c r="J485" s="67"/>
      <c r="K485" s="67"/>
      <c r="L485" s="44"/>
      <c r="M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</sheetData>
  <sheetProtection sheet="1" autoFilter="0" formatColumns="0" formatRows="0" objects="1" scenarios="1" spinCount="100000" saltValue="S0A+w0s0BEWw6f0Pd3x7F31RgDJtPshpgfbq1V4wrl7CnW1MS4YY/qvqCBWbzq86HHVcLY3ZTumilXhIyx67bg==" hashValue="dCkMoJfnJsc5JEAomQhyuj6ygHmcHz3KdXA4D2lDikBBJx2MYGFA3CiFn0/5smfknOUuY9iBz4AJBks8n5gsDQ==" algorithmName="SHA-512" password="CC35"/>
  <autoFilter ref="C130:K4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125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590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ROUND((SUM(BE125:BE216)),  2)</f>
        <v>0</v>
      </c>
      <c r="G35" s="38"/>
      <c r="H35" s="38"/>
      <c r="I35" s="164">
        <v>0.20999999999999999</v>
      </c>
      <c r="J35" s="163">
        <f>ROUND(((SUM(BE125:BE216))*I35),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ROUND((SUM(BF125:BF216)),  2)</f>
        <v>0</v>
      </c>
      <c r="G36" s="38"/>
      <c r="H36" s="38"/>
      <c r="I36" s="164">
        <v>0.14999999999999999</v>
      </c>
      <c r="J36" s="163">
        <f>ROUND(((SUM(BF125:BF216))*I36),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ROUND((SUM(BG125:BG216)),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ROUND((SUM(BH125:BH216)),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ROUND((SUM(BI125:BI216)),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125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SO301 - Dešťová kanalizace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134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137</v>
      </c>
      <c r="E101" s="196"/>
      <c r="F101" s="196"/>
      <c r="G101" s="196"/>
      <c r="H101" s="196"/>
      <c r="I101" s="196"/>
      <c r="J101" s="197">
        <f>J166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139</v>
      </c>
      <c r="E102" s="196"/>
      <c r="F102" s="196"/>
      <c r="G102" s="196"/>
      <c r="H102" s="196"/>
      <c r="I102" s="196"/>
      <c r="J102" s="197">
        <f>J171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J212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Modernizace silnice II/368 Třebařov - průtah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124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125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126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SO301 - Dešťová kanalizace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Třebařov</v>
      </c>
      <c r="G119" s="40"/>
      <c r="H119" s="40"/>
      <c r="I119" s="32" t="s">
        <v>22</v>
      </c>
      <c r="J119" s="79" t="str">
        <f>IF(J14="","",J14)</f>
        <v>22. 10. 2018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32" t="s">
        <v>30</v>
      </c>
      <c r="J121" s="36" t="str">
        <f>E23</f>
        <v>Laboro atelier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33</v>
      </c>
      <c r="J122" s="36" t="str">
        <f>E26</f>
        <v>Laboro atelier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145</v>
      </c>
      <c r="D124" s="202" t="s">
        <v>61</v>
      </c>
      <c r="E124" s="202" t="s">
        <v>57</v>
      </c>
      <c r="F124" s="202" t="s">
        <v>58</v>
      </c>
      <c r="G124" s="202" t="s">
        <v>146</v>
      </c>
      <c r="H124" s="202" t="s">
        <v>147</v>
      </c>
      <c r="I124" s="202" t="s">
        <v>148</v>
      </c>
      <c r="J124" s="202" t="s">
        <v>130</v>
      </c>
      <c r="K124" s="203" t="s">
        <v>149</v>
      </c>
      <c r="L124" s="204"/>
      <c r="M124" s="100" t="s">
        <v>1</v>
      </c>
      <c r="N124" s="101" t="s">
        <v>40</v>
      </c>
      <c r="O124" s="101" t="s">
        <v>150</v>
      </c>
      <c r="P124" s="101" t="s">
        <v>151</v>
      </c>
      <c r="Q124" s="101" t="s">
        <v>152</v>
      </c>
      <c r="R124" s="101" t="s">
        <v>153</v>
      </c>
      <c r="S124" s="101" t="s">
        <v>154</v>
      </c>
      <c r="T124" s="102" t="s">
        <v>155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156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P126+P212</f>
        <v>0</v>
      </c>
      <c r="Q125" s="104"/>
      <c r="R125" s="207">
        <f>R126+R212</f>
        <v>0</v>
      </c>
      <c r="S125" s="104"/>
      <c r="T125" s="208">
        <f>T126+T212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132</v>
      </c>
      <c r="BK125" s="209">
        <f>BK126+BK212</f>
        <v>0</v>
      </c>
    </row>
    <row r="126" s="12" customFormat="1" ht="25.92" customHeight="1">
      <c r="A126" s="12"/>
      <c r="B126" s="210"/>
      <c r="C126" s="211"/>
      <c r="D126" s="212" t="s">
        <v>75</v>
      </c>
      <c r="E126" s="213" t="s">
        <v>157</v>
      </c>
      <c r="F126" s="213" t="s">
        <v>158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P127+P166+P171</f>
        <v>0</v>
      </c>
      <c r="Q126" s="218"/>
      <c r="R126" s="219">
        <f>R127+R166+R171</f>
        <v>0</v>
      </c>
      <c r="S126" s="218"/>
      <c r="T126" s="220">
        <f>T127+T166+T171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76</v>
      </c>
      <c r="AY126" s="221" t="s">
        <v>159</v>
      </c>
      <c r="BK126" s="223">
        <f>BK127+BK166+BK171</f>
        <v>0</v>
      </c>
    </row>
    <row r="127" s="12" customFormat="1" ht="22.8" customHeight="1">
      <c r="A127" s="12"/>
      <c r="B127" s="210"/>
      <c r="C127" s="211"/>
      <c r="D127" s="212" t="s">
        <v>75</v>
      </c>
      <c r="E127" s="224" t="s">
        <v>83</v>
      </c>
      <c r="F127" s="224" t="s">
        <v>160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SUM(P128:P165)</f>
        <v>0</v>
      </c>
      <c r="Q127" s="218"/>
      <c r="R127" s="219">
        <f>SUM(R128:R165)</f>
        <v>0</v>
      </c>
      <c r="S127" s="218"/>
      <c r="T127" s="220">
        <f>SUM(T128:T165)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75</v>
      </c>
      <c r="AU127" s="222" t="s">
        <v>83</v>
      </c>
      <c r="AY127" s="221" t="s">
        <v>159</v>
      </c>
      <c r="BK127" s="223">
        <f>SUM(BK128:BK165)</f>
        <v>0</v>
      </c>
    </row>
    <row r="128" s="2" customFormat="1" ht="16.5" customHeight="1">
      <c r="A128" s="38"/>
      <c r="B128" s="39"/>
      <c r="C128" s="226" t="s">
        <v>83</v>
      </c>
      <c r="D128" s="226" t="s">
        <v>161</v>
      </c>
      <c r="E128" s="227" t="s">
        <v>591</v>
      </c>
      <c r="F128" s="228" t="s">
        <v>592</v>
      </c>
      <c r="G128" s="229" t="s">
        <v>188</v>
      </c>
      <c r="H128" s="230">
        <v>36</v>
      </c>
      <c r="I128" s="231"/>
      <c r="J128" s="232">
        <f>ROUND(I128*H128,2)</f>
        <v>0</v>
      </c>
      <c r="K128" s="228" t="s">
        <v>165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166</v>
      </c>
      <c r="AT128" s="237" t="s">
        <v>161</v>
      </c>
      <c r="AU128" s="237" t="s">
        <v>85</v>
      </c>
      <c r="AY128" s="17" t="s">
        <v>159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166</v>
      </c>
      <c r="BM128" s="237" t="s">
        <v>593</v>
      </c>
    </row>
    <row r="129" s="2" customFormat="1">
      <c r="A129" s="38"/>
      <c r="B129" s="39"/>
      <c r="C129" s="40"/>
      <c r="D129" s="239" t="s">
        <v>168</v>
      </c>
      <c r="E129" s="40"/>
      <c r="F129" s="240" t="s">
        <v>592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168</v>
      </c>
      <c r="AU129" s="17" t="s">
        <v>85</v>
      </c>
    </row>
    <row r="130" s="2" customFormat="1">
      <c r="A130" s="38"/>
      <c r="B130" s="39"/>
      <c r="C130" s="40"/>
      <c r="D130" s="239" t="s">
        <v>169</v>
      </c>
      <c r="E130" s="40"/>
      <c r="F130" s="244" t="s">
        <v>594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169</v>
      </c>
      <c r="AU130" s="17" t="s">
        <v>85</v>
      </c>
    </row>
    <row r="131" s="13" customFormat="1">
      <c r="A131" s="13"/>
      <c r="B131" s="245"/>
      <c r="C131" s="246"/>
      <c r="D131" s="239" t="s">
        <v>171</v>
      </c>
      <c r="E131" s="247" t="s">
        <v>1</v>
      </c>
      <c r="F131" s="248" t="s">
        <v>595</v>
      </c>
      <c r="G131" s="246"/>
      <c r="H131" s="249">
        <v>36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171</v>
      </c>
      <c r="AU131" s="255" t="s">
        <v>85</v>
      </c>
      <c r="AV131" s="13" t="s">
        <v>85</v>
      </c>
      <c r="AW131" s="13" t="s">
        <v>32</v>
      </c>
      <c r="AX131" s="13" t="s">
        <v>83</v>
      </c>
      <c r="AY131" s="255" t="s">
        <v>159</v>
      </c>
    </row>
    <row r="132" s="2" customFormat="1" ht="16.5" customHeight="1">
      <c r="A132" s="38"/>
      <c r="B132" s="39"/>
      <c r="C132" s="226" t="s">
        <v>85</v>
      </c>
      <c r="D132" s="226" t="s">
        <v>161</v>
      </c>
      <c r="E132" s="227" t="s">
        <v>596</v>
      </c>
      <c r="F132" s="228" t="s">
        <v>597</v>
      </c>
      <c r="G132" s="229" t="s">
        <v>188</v>
      </c>
      <c r="H132" s="230">
        <v>1355.76</v>
      </c>
      <c r="I132" s="231"/>
      <c r="J132" s="232">
        <f>ROUND(I132*H132,2)</f>
        <v>0</v>
      </c>
      <c r="K132" s="228" t="s">
        <v>165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166</v>
      </c>
      <c r="AT132" s="237" t="s">
        <v>161</v>
      </c>
      <c r="AU132" s="237" t="s">
        <v>85</v>
      </c>
      <c r="AY132" s="17" t="s">
        <v>159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166</v>
      </c>
      <c r="BM132" s="237" t="s">
        <v>598</v>
      </c>
    </row>
    <row r="133" s="2" customFormat="1">
      <c r="A133" s="38"/>
      <c r="B133" s="39"/>
      <c r="C133" s="40"/>
      <c r="D133" s="239" t="s">
        <v>168</v>
      </c>
      <c r="E133" s="40"/>
      <c r="F133" s="240" t="s">
        <v>597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168</v>
      </c>
      <c r="AU133" s="17" t="s">
        <v>85</v>
      </c>
    </row>
    <row r="134" s="2" customFormat="1">
      <c r="A134" s="38"/>
      <c r="B134" s="39"/>
      <c r="C134" s="40"/>
      <c r="D134" s="239" t="s">
        <v>169</v>
      </c>
      <c r="E134" s="40"/>
      <c r="F134" s="244" t="s">
        <v>594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169</v>
      </c>
      <c r="AU134" s="17" t="s">
        <v>85</v>
      </c>
    </row>
    <row r="135" s="13" customFormat="1">
      <c r="A135" s="13"/>
      <c r="B135" s="245"/>
      <c r="C135" s="246"/>
      <c r="D135" s="239" t="s">
        <v>171</v>
      </c>
      <c r="E135" s="247" t="s">
        <v>1</v>
      </c>
      <c r="F135" s="248" t="s">
        <v>599</v>
      </c>
      <c r="G135" s="246"/>
      <c r="H135" s="249">
        <v>403.19999999999999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171</v>
      </c>
      <c r="AU135" s="255" t="s">
        <v>85</v>
      </c>
      <c r="AV135" s="13" t="s">
        <v>85</v>
      </c>
      <c r="AW135" s="13" t="s">
        <v>32</v>
      </c>
      <c r="AX135" s="13" t="s">
        <v>76</v>
      </c>
      <c r="AY135" s="255" t="s">
        <v>159</v>
      </c>
    </row>
    <row r="136" s="13" customFormat="1">
      <c r="A136" s="13"/>
      <c r="B136" s="245"/>
      <c r="C136" s="246"/>
      <c r="D136" s="239" t="s">
        <v>171</v>
      </c>
      <c r="E136" s="247" t="s">
        <v>1</v>
      </c>
      <c r="F136" s="248" t="s">
        <v>600</v>
      </c>
      <c r="G136" s="246"/>
      <c r="H136" s="249">
        <v>207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171</v>
      </c>
      <c r="AU136" s="255" t="s">
        <v>85</v>
      </c>
      <c r="AV136" s="13" t="s">
        <v>85</v>
      </c>
      <c r="AW136" s="13" t="s">
        <v>32</v>
      </c>
      <c r="AX136" s="13" t="s">
        <v>76</v>
      </c>
      <c r="AY136" s="255" t="s">
        <v>159</v>
      </c>
    </row>
    <row r="137" s="13" customFormat="1">
      <c r="A137" s="13"/>
      <c r="B137" s="245"/>
      <c r="C137" s="246"/>
      <c r="D137" s="239" t="s">
        <v>171</v>
      </c>
      <c r="E137" s="247" t="s">
        <v>1</v>
      </c>
      <c r="F137" s="248" t="s">
        <v>601</v>
      </c>
      <c r="G137" s="246"/>
      <c r="H137" s="249">
        <v>142.56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171</v>
      </c>
      <c r="AU137" s="255" t="s">
        <v>85</v>
      </c>
      <c r="AV137" s="13" t="s">
        <v>85</v>
      </c>
      <c r="AW137" s="13" t="s">
        <v>32</v>
      </c>
      <c r="AX137" s="13" t="s">
        <v>76</v>
      </c>
      <c r="AY137" s="255" t="s">
        <v>159</v>
      </c>
    </row>
    <row r="138" s="13" customFormat="1">
      <c r="A138" s="13"/>
      <c r="B138" s="245"/>
      <c r="C138" s="246"/>
      <c r="D138" s="239" t="s">
        <v>171</v>
      </c>
      <c r="E138" s="247" t="s">
        <v>1</v>
      </c>
      <c r="F138" s="248" t="s">
        <v>602</v>
      </c>
      <c r="G138" s="246"/>
      <c r="H138" s="249">
        <v>339.83999999999997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171</v>
      </c>
      <c r="AU138" s="255" t="s">
        <v>85</v>
      </c>
      <c r="AV138" s="13" t="s">
        <v>85</v>
      </c>
      <c r="AW138" s="13" t="s">
        <v>32</v>
      </c>
      <c r="AX138" s="13" t="s">
        <v>76</v>
      </c>
      <c r="AY138" s="255" t="s">
        <v>159</v>
      </c>
    </row>
    <row r="139" s="13" customFormat="1">
      <c r="A139" s="13"/>
      <c r="B139" s="245"/>
      <c r="C139" s="246"/>
      <c r="D139" s="239" t="s">
        <v>171</v>
      </c>
      <c r="E139" s="247" t="s">
        <v>1</v>
      </c>
      <c r="F139" s="248" t="s">
        <v>603</v>
      </c>
      <c r="G139" s="246"/>
      <c r="H139" s="249">
        <v>126.18000000000001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171</v>
      </c>
      <c r="AU139" s="255" t="s">
        <v>85</v>
      </c>
      <c r="AV139" s="13" t="s">
        <v>85</v>
      </c>
      <c r="AW139" s="13" t="s">
        <v>32</v>
      </c>
      <c r="AX139" s="13" t="s">
        <v>76</v>
      </c>
      <c r="AY139" s="255" t="s">
        <v>159</v>
      </c>
    </row>
    <row r="140" s="13" customFormat="1">
      <c r="A140" s="13"/>
      <c r="B140" s="245"/>
      <c r="C140" s="246"/>
      <c r="D140" s="239" t="s">
        <v>171</v>
      </c>
      <c r="E140" s="247" t="s">
        <v>1</v>
      </c>
      <c r="F140" s="248" t="s">
        <v>604</v>
      </c>
      <c r="G140" s="246"/>
      <c r="H140" s="249">
        <v>136.97999999999999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171</v>
      </c>
      <c r="AU140" s="255" t="s">
        <v>85</v>
      </c>
      <c r="AV140" s="13" t="s">
        <v>85</v>
      </c>
      <c r="AW140" s="13" t="s">
        <v>32</v>
      </c>
      <c r="AX140" s="13" t="s">
        <v>76</v>
      </c>
      <c r="AY140" s="255" t="s">
        <v>159</v>
      </c>
    </row>
    <row r="141" s="14" customFormat="1">
      <c r="A141" s="14"/>
      <c r="B141" s="256"/>
      <c r="C141" s="257"/>
      <c r="D141" s="239" t="s">
        <v>171</v>
      </c>
      <c r="E141" s="258" t="s">
        <v>1</v>
      </c>
      <c r="F141" s="259" t="s">
        <v>205</v>
      </c>
      <c r="G141" s="257"/>
      <c r="H141" s="260">
        <v>1355.76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171</v>
      </c>
      <c r="AU141" s="266" t="s">
        <v>85</v>
      </c>
      <c r="AV141" s="14" t="s">
        <v>166</v>
      </c>
      <c r="AW141" s="14" t="s">
        <v>32</v>
      </c>
      <c r="AX141" s="14" t="s">
        <v>83</v>
      </c>
      <c r="AY141" s="266" t="s">
        <v>159</v>
      </c>
    </row>
    <row r="142" s="2" customFormat="1" ht="16.5" customHeight="1">
      <c r="A142" s="38"/>
      <c r="B142" s="39"/>
      <c r="C142" s="226" t="s">
        <v>178</v>
      </c>
      <c r="D142" s="226" t="s">
        <v>161</v>
      </c>
      <c r="E142" s="227" t="s">
        <v>245</v>
      </c>
      <c r="F142" s="228" t="s">
        <v>246</v>
      </c>
      <c r="G142" s="229" t="s">
        <v>188</v>
      </c>
      <c r="H142" s="230">
        <v>555.63</v>
      </c>
      <c r="I142" s="231"/>
      <c r="J142" s="232">
        <f>ROUND(I142*H142,2)</f>
        <v>0</v>
      </c>
      <c r="K142" s="228" t="s">
        <v>165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166</v>
      </c>
      <c r="AT142" s="237" t="s">
        <v>161</v>
      </c>
      <c r="AU142" s="237" t="s">
        <v>85</v>
      </c>
      <c r="AY142" s="17" t="s">
        <v>159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166</v>
      </c>
      <c r="BM142" s="237" t="s">
        <v>605</v>
      </c>
    </row>
    <row r="143" s="2" customFormat="1">
      <c r="A143" s="38"/>
      <c r="B143" s="39"/>
      <c r="C143" s="40"/>
      <c r="D143" s="239" t="s">
        <v>168</v>
      </c>
      <c r="E143" s="40"/>
      <c r="F143" s="240" t="s">
        <v>246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168</v>
      </c>
      <c r="AU143" s="17" t="s">
        <v>85</v>
      </c>
    </row>
    <row r="144" s="2" customFormat="1">
      <c r="A144" s="38"/>
      <c r="B144" s="39"/>
      <c r="C144" s="40"/>
      <c r="D144" s="239" t="s">
        <v>169</v>
      </c>
      <c r="E144" s="40"/>
      <c r="F144" s="244" t="s">
        <v>248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169</v>
      </c>
      <c r="AU144" s="17" t="s">
        <v>85</v>
      </c>
    </row>
    <row r="145" s="13" customFormat="1">
      <c r="A145" s="13"/>
      <c r="B145" s="245"/>
      <c r="C145" s="246"/>
      <c r="D145" s="239" t="s">
        <v>171</v>
      </c>
      <c r="E145" s="247" t="s">
        <v>1</v>
      </c>
      <c r="F145" s="248" t="s">
        <v>606</v>
      </c>
      <c r="G145" s="246"/>
      <c r="H145" s="249">
        <v>555.63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171</v>
      </c>
      <c r="AU145" s="255" t="s">
        <v>85</v>
      </c>
      <c r="AV145" s="13" t="s">
        <v>85</v>
      </c>
      <c r="AW145" s="13" t="s">
        <v>32</v>
      </c>
      <c r="AX145" s="13" t="s">
        <v>83</v>
      </c>
      <c r="AY145" s="255" t="s">
        <v>159</v>
      </c>
    </row>
    <row r="146" s="2" customFormat="1" ht="16.5" customHeight="1">
      <c r="A146" s="38"/>
      <c r="B146" s="39"/>
      <c r="C146" s="226" t="s">
        <v>166</v>
      </c>
      <c r="D146" s="226" t="s">
        <v>161</v>
      </c>
      <c r="E146" s="227" t="s">
        <v>254</v>
      </c>
      <c r="F146" s="228" t="s">
        <v>255</v>
      </c>
      <c r="G146" s="229" t="s">
        <v>188</v>
      </c>
      <c r="H146" s="230">
        <v>836.13</v>
      </c>
      <c r="I146" s="231"/>
      <c r="J146" s="232">
        <f>ROUND(I146*H146,2)</f>
        <v>0</v>
      </c>
      <c r="K146" s="228" t="s">
        <v>165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166</v>
      </c>
      <c r="AT146" s="237" t="s">
        <v>161</v>
      </c>
      <c r="AU146" s="237" t="s">
        <v>85</v>
      </c>
      <c r="AY146" s="17" t="s">
        <v>159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166</v>
      </c>
      <c r="BM146" s="237" t="s">
        <v>607</v>
      </c>
    </row>
    <row r="147" s="2" customFormat="1">
      <c r="A147" s="38"/>
      <c r="B147" s="39"/>
      <c r="C147" s="40"/>
      <c r="D147" s="239" t="s">
        <v>168</v>
      </c>
      <c r="E147" s="40"/>
      <c r="F147" s="240" t="s">
        <v>255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168</v>
      </c>
      <c r="AU147" s="17" t="s">
        <v>85</v>
      </c>
    </row>
    <row r="148" s="2" customFormat="1">
      <c r="A148" s="38"/>
      <c r="B148" s="39"/>
      <c r="C148" s="40"/>
      <c r="D148" s="239" t="s">
        <v>169</v>
      </c>
      <c r="E148" s="40"/>
      <c r="F148" s="244" t="s">
        <v>257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169</v>
      </c>
      <c r="AU148" s="17" t="s">
        <v>85</v>
      </c>
    </row>
    <row r="149" s="13" customFormat="1">
      <c r="A149" s="13"/>
      <c r="B149" s="245"/>
      <c r="C149" s="246"/>
      <c r="D149" s="239" t="s">
        <v>171</v>
      </c>
      <c r="E149" s="247" t="s">
        <v>1</v>
      </c>
      <c r="F149" s="248" t="s">
        <v>608</v>
      </c>
      <c r="G149" s="246"/>
      <c r="H149" s="249">
        <v>246.40000000000001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171</v>
      </c>
      <c r="AU149" s="255" t="s">
        <v>85</v>
      </c>
      <c r="AV149" s="13" t="s">
        <v>85</v>
      </c>
      <c r="AW149" s="13" t="s">
        <v>32</v>
      </c>
      <c r="AX149" s="13" t="s">
        <v>76</v>
      </c>
      <c r="AY149" s="255" t="s">
        <v>159</v>
      </c>
    </row>
    <row r="150" s="13" customFormat="1">
      <c r="A150" s="13"/>
      <c r="B150" s="245"/>
      <c r="C150" s="246"/>
      <c r="D150" s="239" t="s">
        <v>171</v>
      </c>
      <c r="E150" s="247" t="s">
        <v>1</v>
      </c>
      <c r="F150" s="248" t="s">
        <v>609</v>
      </c>
      <c r="G150" s="246"/>
      <c r="H150" s="249">
        <v>126.5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171</v>
      </c>
      <c r="AU150" s="255" t="s">
        <v>85</v>
      </c>
      <c r="AV150" s="13" t="s">
        <v>85</v>
      </c>
      <c r="AW150" s="13" t="s">
        <v>32</v>
      </c>
      <c r="AX150" s="13" t="s">
        <v>76</v>
      </c>
      <c r="AY150" s="255" t="s">
        <v>159</v>
      </c>
    </row>
    <row r="151" s="13" customFormat="1">
      <c r="A151" s="13"/>
      <c r="B151" s="245"/>
      <c r="C151" s="246"/>
      <c r="D151" s="239" t="s">
        <v>171</v>
      </c>
      <c r="E151" s="247" t="s">
        <v>1</v>
      </c>
      <c r="F151" s="248" t="s">
        <v>610</v>
      </c>
      <c r="G151" s="246"/>
      <c r="H151" s="249">
        <v>87.120000000000005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171</v>
      </c>
      <c r="AU151" s="255" t="s">
        <v>85</v>
      </c>
      <c r="AV151" s="13" t="s">
        <v>85</v>
      </c>
      <c r="AW151" s="13" t="s">
        <v>32</v>
      </c>
      <c r="AX151" s="13" t="s">
        <v>76</v>
      </c>
      <c r="AY151" s="255" t="s">
        <v>159</v>
      </c>
    </row>
    <row r="152" s="13" customFormat="1">
      <c r="A152" s="13"/>
      <c r="B152" s="245"/>
      <c r="C152" s="246"/>
      <c r="D152" s="239" t="s">
        <v>171</v>
      </c>
      <c r="E152" s="247" t="s">
        <v>1</v>
      </c>
      <c r="F152" s="248" t="s">
        <v>611</v>
      </c>
      <c r="G152" s="246"/>
      <c r="H152" s="249">
        <v>207.68000000000001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171</v>
      </c>
      <c r="AU152" s="255" t="s">
        <v>85</v>
      </c>
      <c r="AV152" s="13" t="s">
        <v>85</v>
      </c>
      <c r="AW152" s="13" t="s">
        <v>32</v>
      </c>
      <c r="AX152" s="13" t="s">
        <v>76</v>
      </c>
      <c r="AY152" s="255" t="s">
        <v>159</v>
      </c>
    </row>
    <row r="153" s="13" customFormat="1">
      <c r="A153" s="13"/>
      <c r="B153" s="245"/>
      <c r="C153" s="246"/>
      <c r="D153" s="239" t="s">
        <v>171</v>
      </c>
      <c r="E153" s="247" t="s">
        <v>1</v>
      </c>
      <c r="F153" s="248" t="s">
        <v>612</v>
      </c>
      <c r="G153" s="246"/>
      <c r="H153" s="249">
        <v>77.109999999999999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171</v>
      </c>
      <c r="AU153" s="255" t="s">
        <v>85</v>
      </c>
      <c r="AV153" s="13" t="s">
        <v>85</v>
      </c>
      <c r="AW153" s="13" t="s">
        <v>32</v>
      </c>
      <c r="AX153" s="13" t="s">
        <v>76</v>
      </c>
      <c r="AY153" s="255" t="s">
        <v>159</v>
      </c>
    </row>
    <row r="154" s="13" customFormat="1">
      <c r="A154" s="13"/>
      <c r="B154" s="245"/>
      <c r="C154" s="246"/>
      <c r="D154" s="239" t="s">
        <v>171</v>
      </c>
      <c r="E154" s="247" t="s">
        <v>1</v>
      </c>
      <c r="F154" s="248" t="s">
        <v>613</v>
      </c>
      <c r="G154" s="246"/>
      <c r="H154" s="249">
        <v>91.319999999999993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171</v>
      </c>
      <c r="AU154" s="255" t="s">
        <v>85</v>
      </c>
      <c r="AV154" s="13" t="s">
        <v>85</v>
      </c>
      <c r="AW154" s="13" t="s">
        <v>32</v>
      </c>
      <c r="AX154" s="13" t="s">
        <v>76</v>
      </c>
      <c r="AY154" s="255" t="s">
        <v>159</v>
      </c>
    </row>
    <row r="155" s="14" customFormat="1">
      <c r="A155" s="14"/>
      <c r="B155" s="256"/>
      <c r="C155" s="257"/>
      <c r="D155" s="239" t="s">
        <v>171</v>
      </c>
      <c r="E155" s="258" t="s">
        <v>1</v>
      </c>
      <c r="F155" s="259" t="s">
        <v>205</v>
      </c>
      <c r="G155" s="257"/>
      <c r="H155" s="260">
        <v>836.13000000000011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171</v>
      </c>
      <c r="AU155" s="266" t="s">
        <v>85</v>
      </c>
      <c r="AV155" s="14" t="s">
        <v>166</v>
      </c>
      <c r="AW155" s="14" t="s">
        <v>32</v>
      </c>
      <c r="AX155" s="14" t="s">
        <v>83</v>
      </c>
      <c r="AY155" s="266" t="s">
        <v>159</v>
      </c>
    </row>
    <row r="156" s="2" customFormat="1" ht="16.5" customHeight="1">
      <c r="A156" s="38"/>
      <c r="B156" s="39"/>
      <c r="C156" s="226" t="s">
        <v>192</v>
      </c>
      <c r="D156" s="226" t="s">
        <v>161</v>
      </c>
      <c r="E156" s="227" t="s">
        <v>260</v>
      </c>
      <c r="F156" s="228" t="s">
        <v>261</v>
      </c>
      <c r="G156" s="229" t="s">
        <v>188</v>
      </c>
      <c r="H156" s="230">
        <v>519.63</v>
      </c>
      <c r="I156" s="231"/>
      <c r="J156" s="232">
        <f>ROUND(I156*H156,2)</f>
        <v>0</v>
      </c>
      <c r="K156" s="228" t="s">
        <v>165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166</v>
      </c>
      <c r="AT156" s="237" t="s">
        <v>161</v>
      </c>
      <c r="AU156" s="237" t="s">
        <v>85</v>
      </c>
      <c r="AY156" s="17" t="s">
        <v>159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166</v>
      </c>
      <c r="BM156" s="237" t="s">
        <v>614</v>
      </c>
    </row>
    <row r="157" s="2" customFormat="1">
      <c r="A157" s="38"/>
      <c r="B157" s="39"/>
      <c r="C157" s="40"/>
      <c r="D157" s="239" t="s">
        <v>168</v>
      </c>
      <c r="E157" s="40"/>
      <c r="F157" s="240" t="s">
        <v>261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168</v>
      </c>
      <c r="AU157" s="17" t="s">
        <v>85</v>
      </c>
    </row>
    <row r="158" s="2" customFormat="1">
      <c r="A158" s="38"/>
      <c r="B158" s="39"/>
      <c r="C158" s="40"/>
      <c r="D158" s="239" t="s">
        <v>169</v>
      </c>
      <c r="E158" s="40"/>
      <c r="F158" s="244" t="s">
        <v>263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169</v>
      </c>
      <c r="AU158" s="17" t="s">
        <v>85</v>
      </c>
    </row>
    <row r="159" s="13" customFormat="1">
      <c r="A159" s="13"/>
      <c r="B159" s="245"/>
      <c r="C159" s="246"/>
      <c r="D159" s="239" t="s">
        <v>171</v>
      </c>
      <c r="E159" s="247" t="s">
        <v>1</v>
      </c>
      <c r="F159" s="248" t="s">
        <v>615</v>
      </c>
      <c r="G159" s="246"/>
      <c r="H159" s="249">
        <v>156.80000000000001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171</v>
      </c>
      <c r="AU159" s="255" t="s">
        <v>85</v>
      </c>
      <c r="AV159" s="13" t="s">
        <v>85</v>
      </c>
      <c r="AW159" s="13" t="s">
        <v>32</v>
      </c>
      <c r="AX159" s="13" t="s">
        <v>76</v>
      </c>
      <c r="AY159" s="255" t="s">
        <v>159</v>
      </c>
    </row>
    <row r="160" s="13" customFormat="1">
      <c r="A160" s="13"/>
      <c r="B160" s="245"/>
      <c r="C160" s="246"/>
      <c r="D160" s="239" t="s">
        <v>171</v>
      </c>
      <c r="E160" s="247" t="s">
        <v>1</v>
      </c>
      <c r="F160" s="248" t="s">
        <v>616</v>
      </c>
      <c r="G160" s="246"/>
      <c r="H160" s="249">
        <v>80.5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171</v>
      </c>
      <c r="AU160" s="255" t="s">
        <v>85</v>
      </c>
      <c r="AV160" s="13" t="s">
        <v>85</v>
      </c>
      <c r="AW160" s="13" t="s">
        <v>32</v>
      </c>
      <c r="AX160" s="13" t="s">
        <v>76</v>
      </c>
      <c r="AY160" s="255" t="s">
        <v>159</v>
      </c>
    </row>
    <row r="161" s="13" customFormat="1">
      <c r="A161" s="13"/>
      <c r="B161" s="245"/>
      <c r="C161" s="246"/>
      <c r="D161" s="239" t="s">
        <v>171</v>
      </c>
      <c r="E161" s="247" t="s">
        <v>1</v>
      </c>
      <c r="F161" s="248" t="s">
        <v>617</v>
      </c>
      <c r="G161" s="246"/>
      <c r="H161" s="249">
        <v>55.439999999999998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171</v>
      </c>
      <c r="AU161" s="255" t="s">
        <v>85</v>
      </c>
      <c r="AV161" s="13" t="s">
        <v>85</v>
      </c>
      <c r="AW161" s="13" t="s">
        <v>32</v>
      </c>
      <c r="AX161" s="13" t="s">
        <v>76</v>
      </c>
      <c r="AY161" s="255" t="s">
        <v>159</v>
      </c>
    </row>
    <row r="162" s="13" customFormat="1">
      <c r="A162" s="13"/>
      <c r="B162" s="245"/>
      <c r="C162" s="246"/>
      <c r="D162" s="239" t="s">
        <v>171</v>
      </c>
      <c r="E162" s="247" t="s">
        <v>1</v>
      </c>
      <c r="F162" s="248" t="s">
        <v>618</v>
      </c>
      <c r="G162" s="246"/>
      <c r="H162" s="249">
        <v>132.16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171</v>
      </c>
      <c r="AU162" s="255" t="s">
        <v>85</v>
      </c>
      <c r="AV162" s="13" t="s">
        <v>85</v>
      </c>
      <c r="AW162" s="13" t="s">
        <v>32</v>
      </c>
      <c r="AX162" s="13" t="s">
        <v>76</v>
      </c>
      <c r="AY162" s="255" t="s">
        <v>159</v>
      </c>
    </row>
    <row r="163" s="13" customFormat="1">
      <c r="A163" s="13"/>
      <c r="B163" s="245"/>
      <c r="C163" s="246"/>
      <c r="D163" s="239" t="s">
        <v>171</v>
      </c>
      <c r="E163" s="247" t="s">
        <v>1</v>
      </c>
      <c r="F163" s="248" t="s">
        <v>619</v>
      </c>
      <c r="G163" s="246"/>
      <c r="H163" s="249">
        <v>49.07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171</v>
      </c>
      <c r="AU163" s="255" t="s">
        <v>85</v>
      </c>
      <c r="AV163" s="13" t="s">
        <v>85</v>
      </c>
      <c r="AW163" s="13" t="s">
        <v>32</v>
      </c>
      <c r="AX163" s="13" t="s">
        <v>76</v>
      </c>
      <c r="AY163" s="255" t="s">
        <v>159</v>
      </c>
    </row>
    <row r="164" s="13" customFormat="1">
      <c r="A164" s="13"/>
      <c r="B164" s="245"/>
      <c r="C164" s="246"/>
      <c r="D164" s="239" t="s">
        <v>171</v>
      </c>
      <c r="E164" s="247" t="s">
        <v>1</v>
      </c>
      <c r="F164" s="248" t="s">
        <v>620</v>
      </c>
      <c r="G164" s="246"/>
      <c r="H164" s="249">
        <v>45.659999999999997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171</v>
      </c>
      <c r="AU164" s="255" t="s">
        <v>85</v>
      </c>
      <c r="AV164" s="13" t="s">
        <v>85</v>
      </c>
      <c r="AW164" s="13" t="s">
        <v>32</v>
      </c>
      <c r="AX164" s="13" t="s">
        <v>76</v>
      </c>
      <c r="AY164" s="255" t="s">
        <v>159</v>
      </c>
    </row>
    <row r="165" s="14" customFormat="1">
      <c r="A165" s="14"/>
      <c r="B165" s="256"/>
      <c r="C165" s="257"/>
      <c r="D165" s="239" t="s">
        <v>171</v>
      </c>
      <c r="E165" s="258" t="s">
        <v>1</v>
      </c>
      <c r="F165" s="259" t="s">
        <v>205</v>
      </c>
      <c r="G165" s="257"/>
      <c r="H165" s="260">
        <v>519.63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171</v>
      </c>
      <c r="AU165" s="266" t="s">
        <v>85</v>
      </c>
      <c r="AV165" s="14" t="s">
        <v>166</v>
      </c>
      <c r="AW165" s="14" t="s">
        <v>32</v>
      </c>
      <c r="AX165" s="14" t="s">
        <v>83</v>
      </c>
      <c r="AY165" s="266" t="s">
        <v>159</v>
      </c>
    </row>
    <row r="166" s="12" customFormat="1" ht="22.8" customHeight="1">
      <c r="A166" s="12"/>
      <c r="B166" s="210"/>
      <c r="C166" s="211"/>
      <c r="D166" s="212" t="s">
        <v>75</v>
      </c>
      <c r="E166" s="224" t="s">
        <v>166</v>
      </c>
      <c r="F166" s="224" t="s">
        <v>341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SUM(P167:P170)</f>
        <v>0</v>
      </c>
      <c r="Q166" s="218"/>
      <c r="R166" s="219">
        <f>SUM(R167:R170)</f>
        <v>0</v>
      </c>
      <c r="S166" s="218"/>
      <c r="T166" s="22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83</v>
      </c>
      <c r="AT166" s="222" t="s">
        <v>75</v>
      </c>
      <c r="AU166" s="222" t="s">
        <v>83</v>
      </c>
      <c r="AY166" s="221" t="s">
        <v>159</v>
      </c>
      <c r="BK166" s="223">
        <f>SUM(BK167:BK170)</f>
        <v>0</v>
      </c>
    </row>
    <row r="167" s="2" customFormat="1" ht="16.5" customHeight="1">
      <c r="A167" s="38"/>
      <c r="B167" s="39"/>
      <c r="C167" s="226" t="s">
        <v>197</v>
      </c>
      <c r="D167" s="226" t="s">
        <v>161</v>
      </c>
      <c r="E167" s="227" t="s">
        <v>365</v>
      </c>
      <c r="F167" s="228" t="s">
        <v>366</v>
      </c>
      <c r="G167" s="229" t="s">
        <v>188</v>
      </c>
      <c r="H167" s="230">
        <v>3.9900000000000002</v>
      </c>
      <c r="I167" s="231"/>
      <c r="J167" s="232">
        <f>ROUND(I167*H167,2)</f>
        <v>0</v>
      </c>
      <c r="K167" s="228" t="s">
        <v>165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166</v>
      </c>
      <c r="AT167" s="237" t="s">
        <v>161</v>
      </c>
      <c r="AU167" s="237" t="s">
        <v>85</v>
      </c>
      <c r="AY167" s="17" t="s">
        <v>159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166</v>
      </c>
      <c r="BM167" s="237" t="s">
        <v>621</v>
      </c>
    </row>
    <row r="168" s="2" customFormat="1">
      <c r="A168" s="38"/>
      <c r="B168" s="39"/>
      <c r="C168" s="40"/>
      <c r="D168" s="239" t="s">
        <v>168</v>
      </c>
      <c r="E168" s="40"/>
      <c r="F168" s="240" t="s">
        <v>366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168</v>
      </c>
      <c r="AU168" s="17" t="s">
        <v>85</v>
      </c>
    </row>
    <row r="169" s="2" customFormat="1">
      <c r="A169" s="38"/>
      <c r="B169" s="39"/>
      <c r="C169" s="40"/>
      <c r="D169" s="239" t="s">
        <v>169</v>
      </c>
      <c r="E169" s="40"/>
      <c r="F169" s="244" t="s">
        <v>622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169</v>
      </c>
      <c r="AU169" s="17" t="s">
        <v>85</v>
      </c>
    </row>
    <row r="170" s="13" customFormat="1">
      <c r="A170" s="13"/>
      <c r="B170" s="245"/>
      <c r="C170" s="246"/>
      <c r="D170" s="239" t="s">
        <v>171</v>
      </c>
      <c r="E170" s="247" t="s">
        <v>1</v>
      </c>
      <c r="F170" s="248" t="s">
        <v>623</v>
      </c>
      <c r="G170" s="246"/>
      <c r="H170" s="249">
        <v>3.9900000000000002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171</v>
      </c>
      <c r="AU170" s="255" t="s">
        <v>85</v>
      </c>
      <c r="AV170" s="13" t="s">
        <v>85</v>
      </c>
      <c r="AW170" s="13" t="s">
        <v>32</v>
      </c>
      <c r="AX170" s="13" t="s">
        <v>83</v>
      </c>
      <c r="AY170" s="255" t="s">
        <v>159</v>
      </c>
    </row>
    <row r="171" s="12" customFormat="1" ht="22.8" customHeight="1">
      <c r="A171" s="12"/>
      <c r="B171" s="210"/>
      <c r="C171" s="211"/>
      <c r="D171" s="212" t="s">
        <v>75</v>
      </c>
      <c r="E171" s="224" t="s">
        <v>213</v>
      </c>
      <c r="F171" s="224" t="s">
        <v>423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SUM(P172:P211)</f>
        <v>0</v>
      </c>
      <c r="Q171" s="218"/>
      <c r="R171" s="219">
        <f>SUM(R172:R211)</f>
        <v>0</v>
      </c>
      <c r="S171" s="218"/>
      <c r="T171" s="220">
        <f>SUM(T172:T211)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83</v>
      </c>
      <c r="AT171" s="222" t="s">
        <v>75</v>
      </c>
      <c r="AU171" s="222" t="s">
        <v>83</v>
      </c>
      <c r="AY171" s="221" t="s">
        <v>159</v>
      </c>
      <c r="BK171" s="223">
        <f>SUM(BK172:BK211)</f>
        <v>0</v>
      </c>
    </row>
    <row r="172" s="2" customFormat="1" ht="16.5" customHeight="1">
      <c r="A172" s="38"/>
      <c r="B172" s="39"/>
      <c r="C172" s="226" t="s">
        <v>206</v>
      </c>
      <c r="D172" s="226" t="s">
        <v>161</v>
      </c>
      <c r="E172" s="227" t="s">
        <v>425</v>
      </c>
      <c r="F172" s="228" t="s">
        <v>426</v>
      </c>
      <c r="G172" s="229" t="s">
        <v>296</v>
      </c>
      <c r="H172" s="230">
        <v>76.099999999999994</v>
      </c>
      <c r="I172" s="231"/>
      <c r="J172" s="232">
        <f>ROUND(I172*H172,2)</f>
        <v>0</v>
      </c>
      <c r="K172" s="228" t="s">
        <v>165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166</v>
      </c>
      <c r="AT172" s="237" t="s">
        <v>161</v>
      </c>
      <c r="AU172" s="237" t="s">
        <v>85</v>
      </c>
      <c r="AY172" s="17" t="s">
        <v>159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166</v>
      </c>
      <c r="BM172" s="237" t="s">
        <v>624</v>
      </c>
    </row>
    <row r="173" s="2" customFormat="1">
      <c r="A173" s="38"/>
      <c r="B173" s="39"/>
      <c r="C173" s="40"/>
      <c r="D173" s="239" t="s">
        <v>168</v>
      </c>
      <c r="E173" s="40"/>
      <c r="F173" s="240" t="s">
        <v>426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168</v>
      </c>
      <c r="AU173" s="17" t="s">
        <v>85</v>
      </c>
    </row>
    <row r="174" s="2" customFormat="1">
      <c r="A174" s="38"/>
      <c r="B174" s="39"/>
      <c r="C174" s="40"/>
      <c r="D174" s="239" t="s">
        <v>169</v>
      </c>
      <c r="E174" s="40"/>
      <c r="F174" s="244" t="s">
        <v>428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169</v>
      </c>
      <c r="AU174" s="17" t="s">
        <v>85</v>
      </c>
    </row>
    <row r="175" s="13" customFormat="1">
      <c r="A175" s="13"/>
      <c r="B175" s="245"/>
      <c r="C175" s="246"/>
      <c r="D175" s="239" t="s">
        <v>171</v>
      </c>
      <c r="E175" s="247" t="s">
        <v>1</v>
      </c>
      <c r="F175" s="248" t="s">
        <v>625</v>
      </c>
      <c r="G175" s="246"/>
      <c r="H175" s="249">
        <v>21.800000000000001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171</v>
      </c>
      <c r="AU175" s="255" t="s">
        <v>85</v>
      </c>
      <c r="AV175" s="13" t="s">
        <v>85</v>
      </c>
      <c r="AW175" s="13" t="s">
        <v>32</v>
      </c>
      <c r="AX175" s="13" t="s">
        <v>76</v>
      </c>
      <c r="AY175" s="255" t="s">
        <v>159</v>
      </c>
    </row>
    <row r="176" s="13" customFormat="1">
      <c r="A176" s="13"/>
      <c r="B176" s="245"/>
      <c r="C176" s="246"/>
      <c r="D176" s="239" t="s">
        <v>171</v>
      </c>
      <c r="E176" s="247" t="s">
        <v>1</v>
      </c>
      <c r="F176" s="248" t="s">
        <v>626</v>
      </c>
      <c r="G176" s="246"/>
      <c r="H176" s="249">
        <v>6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171</v>
      </c>
      <c r="AU176" s="255" t="s">
        <v>85</v>
      </c>
      <c r="AV176" s="13" t="s">
        <v>85</v>
      </c>
      <c r="AW176" s="13" t="s">
        <v>32</v>
      </c>
      <c r="AX176" s="13" t="s">
        <v>76</v>
      </c>
      <c r="AY176" s="255" t="s">
        <v>159</v>
      </c>
    </row>
    <row r="177" s="13" customFormat="1">
      <c r="A177" s="13"/>
      <c r="B177" s="245"/>
      <c r="C177" s="246"/>
      <c r="D177" s="239" t="s">
        <v>171</v>
      </c>
      <c r="E177" s="247" t="s">
        <v>1</v>
      </c>
      <c r="F177" s="248" t="s">
        <v>627</v>
      </c>
      <c r="G177" s="246"/>
      <c r="H177" s="249">
        <v>9.8000000000000007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171</v>
      </c>
      <c r="AU177" s="255" t="s">
        <v>85</v>
      </c>
      <c r="AV177" s="13" t="s">
        <v>85</v>
      </c>
      <c r="AW177" s="13" t="s">
        <v>32</v>
      </c>
      <c r="AX177" s="13" t="s">
        <v>76</v>
      </c>
      <c r="AY177" s="255" t="s">
        <v>159</v>
      </c>
    </row>
    <row r="178" s="13" customFormat="1">
      <c r="A178" s="13"/>
      <c r="B178" s="245"/>
      <c r="C178" s="246"/>
      <c r="D178" s="239" t="s">
        <v>171</v>
      </c>
      <c r="E178" s="247" t="s">
        <v>1</v>
      </c>
      <c r="F178" s="248" t="s">
        <v>628</v>
      </c>
      <c r="G178" s="246"/>
      <c r="H178" s="249">
        <v>29.800000000000001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171</v>
      </c>
      <c r="AU178" s="255" t="s">
        <v>85</v>
      </c>
      <c r="AV178" s="13" t="s">
        <v>85</v>
      </c>
      <c r="AW178" s="13" t="s">
        <v>32</v>
      </c>
      <c r="AX178" s="13" t="s">
        <v>76</v>
      </c>
      <c r="AY178" s="255" t="s">
        <v>159</v>
      </c>
    </row>
    <row r="179" s="13" customFormat="1">
      <c r="A179" s="13"/>
      <c r="B179" s="245"/>
      <c r="C179" s="246"/>
      <c r="D179" s="239" t="s">
        <v>171</v>
      </c>
      <c r="E179" s="247" t="s">
        <v>1</v>
      </c>
      <c r="F179" s="248" t="s">
        <v>629</v>
      </c>
      <c r="G179" s="246"/>
      <c r="H179" s="249">
        <v>8.6999999999999993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171</v>
      </c>
      <c r="AU179" s="255" t="s">
        <v>85</v>
      </c>
      <c r="AV179" s="13" t="s">
        <v>85</v>
      </c>
      <c r="AW179" s="13" t="s">
        <v>32</v>
      </c>
      <c r="AX179" s="13" t="s">
        <v>76</v>
      </c>
      <c r="AY179" s="255" t="s">
        <v>159</v>
      </c>
    </row>
    <row r="180" s="14" customFormat="1">
      <c r="A180" s="14"/>
      <c r="B180" s="256"/>
      <c r="C180" s="257"/>
      <c r="D180" s="239" t="s">
        <v>171</v>
      </c>
      <c r="E180" s="258" t="s">
        <v>1</v>
      </c>
      <c r="F180" s="259" t="s">
        <v>205</v>
      </c>
      <c r="G180" s="257"/>
      <c r="H180" s="260">
        <v>76.100000000000009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171</v>
      </c>
      <c r="AU180" s="266" t="s">
        <v>85</v>
      </c>
      <c r="AV180" s="14" t="s">
        <v>166</v>
      </c>
      <c r="AW180" s="14" t="s">
        <v>32</v>
      </c>
      <c r="AX180" s="14" t="s">
        <v>83</v>
      </c>
      <c r="AY180" s="266" t="s">
        <v>159</v>
      </c>
    </row>
    <row r="181" s="2" customFormat="1" ht="16.5" customHeight="1">
      <c r="A181" s="38"/>
      <c r="B181" s="39"/>
      <c r="C181" s="226" t="s">
        <v>213</v>
      </c>
      <c r="D181" s="226" t="s">
        <v>161</v>
      </c>
      <c r="E181" s="227" t="s">
        <v>630</v>
      </c>
      <c r="F181" s="228" t="s">
        <v>631</v>
      </c>
      <c r="G181" s="229" t="s">
        <v>296</v>
      </c>
      <c r="H181" s="230">
        <v>149.30000000000001</v>
      </c>
      <c r="I181" s="231"/>
      <c r="J181" s="232">
        <f>ROUND(I181*H181,2)</f>
        <v>0</v>
      </c>
      <c r="K181" s="228" t="s">
        <v>165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166</v>
      </c>
      <c r="AT181" s="237" t="s">
        <v>161</v>
      </c>
      <c r="AU181" s="237" t="s">
        <v>85</v>
      </c>
      <c r="AY181" s="17" t="s">
        <v>159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166</v>
      </c>
      <c r="BM181" s="237" t="s">
        <v>632</v>
      </c>
    </row>
    <row r="182" s="2" customFormat="1">
      <c r="A182" s="38"/>
      <c r="B182" s="39"/>
      <c r="C182" s="40"/>
      <c r="D182" s="239" t="s">
        <v>168</v>
      </c>
      <c r="E182" s="40"/>
      <c r="F182" s="240" t="s">
        <v>631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168</v>
      </c>
      <c r="AU182" s="17" t="s">
        <v>85</v>
      </c>
    </row>
    <row r="183" s="2" customFormat="1">
      <c r="A183" s="38"/>
      <c r="B183" s="39"/>
      <c r="C183" s="40"/>
      <c r="D183" s="239" t="s">
        <v>169</v>
      </c>
      <c r="E183" s="40"/>
      <c r="F183" s="244" t="s">
        <v>428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169</v>
      </c>
      <c r="AU183" s="17" t="s">
        <v>85</v>
      </c>
    </row>
    <row r="184" s="13" customFormat="1">
      <c r="A184" s="13"/>
      <c r="B184" s="245"/>
      <c r="C184" s="246"/>
      <c r="D184" s="239" t="s">
        <v>171</v>
      </c>
      <c r="E184" s="247" t="s">
        <v>1</v>
      </c>
      <c r="F184" s="248" t="s">
        <v>633</v>
      </c>
      <c r="G184" s="246"/>
      <c r="H184" s="249">
        <v>79.200000000000003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171</v>
      </c>
      <c r="AU184" s="255" t="s">
        <v>85</v>
      </c>
      <c r="AV184" s="13" t="s">
        <v>85</v>
      </c>
      <c r="AW184" s="13" t="s">
        <v>32</v>
      </c>
      <c r="AX184" s="13" t="s">
        <v>76</v>
      </c>
      <c r="AY184" s="255" t="s">
        <v>159</v>
      </c>
    </row>
    <row r="185" s="13" customFormat="1">
      <c r="A185" s="13"/>
      <c r="B185" s="245"/>
      <c r="C185" s="246"/>
      <c r="D185" s="239" t="s">
        <v>171</v>
      </c>
      <c r="E185" s="247" t="s">
        <v>1</v>
      </c>
      <c r="F185" s="248" t="s">
        <v>634</v>
      </c>
      <c r="G185" s="246"/>
      <c r="H185" s="249">
        <v>70.099999999999994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171</v>
      </c>
      <c r="AU185" s="255" t="s">
        <v>85</v>
      </c>
      <c r="AV185" s="13" t="s">
        <v>85</v>
      </c>
      <c r="AW185" s="13" t="s">
        <v>32</v>
      </c>
      <c r="AX185" s="13" t="s">
        <v>76</v>
      </c>
      <c r="AY185" s="255" t="s">
        <v>159</v>
      </c>
    </row>
    <row r="186" s="14" customFormat="1">
      <c r="A186" s="14"/>
      <c r="B186" s="256"/>
      <c r="C186" s="257"/>
      <c r="D186" s="239" t="s">
        <v>171</v>
      </c>
      <c r="E186" s="258" t="s">
        <v>1</v>
      </c>
      <c r="F186" s="259" t="s">
        <v>205</v>
      </c>
      <c r="G186" s="257"/>
      <c r="H186" s="260">
        <v>149.30000000000001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171</v>
      </c>
      <c r="AU186" s="266" t="s">
        <v>85</v>
      </c>
      <c r="AV186" s="14" t="s">
        <v>166</v>
      </c>
      <c r="AW186" s="14" t="s">
        <v>32</v>
      </c>
      <c r="AX186" s="14" t="s">
        <v>83</v>
      </c>
      <c r="AY186" s="266" t="s">
        <v>159</v>
      </c>
    </row>
    <row r="187" s="2" customFormat="1" ht="16.5" customHeight="1">
      <c r="A187" s="38"/>
      <c r="B187" s="39"/>
      <c r="C187" s="226" t="s">
        <v>220</v>
      </c>
      <c r="D187" s="226" t="s">
        <v>161</v>
      </c>
      <c r="E187" s="227" t="s">
        <v>635</v>
      </c>
      <c r="F187" s="228" t="s">
        <v>636</v>
      </c>
      <c r="G187" s="229" t="s">
        <v>296</v>
      </c>
      <c r="H187" s="230">
        <v>527.79999999999995</v>
      </c>
      <c r="I187" s="231"/>
      <c r="J187" s="232">
        <f>ROUND(I187*H187,2)</f>
        <v>0</v>
      </c>
      <c r="K187" s="228" t="s">
        <v>165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166</v>
      </c>
      <c r="AT187" s="237" t="s">
        <v>161</v>
      </c>
      <c r="AU187" s="237" t="s">
        <v>85</v>
      </c>
      <c r="AY187" s="17" t="s">
        <v>159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166</v>
      </c>
      <c r="BM187" s="237" t="s">
        <v>637</v>
      </c>
    </row>
    <row r="188" s="2" customFormat="1">
      <c r="A188" s="38"/>
      <c r="B188" s="39"/>
      <c r="C188" s="40"/>
      <c r="D188" s="239" t="s">
        <v>168</v>
      </c>
      <c r="E188" s="40"/>
      <c r="F188" s="240" t="s">
        <v>636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168</v>
      </c>
      <c r="AU188" s="17" t="s">
        <v>85</v>
      </c>
    </row>
    <row r="189" s="2" customFormat="1">
      <c r="A189" s="38"/>
      <c r="B189" s="39"/>
      <c r="C189" s="40"/>
      <c r="D189" s="239" t="s">
        <v>169</v>
      </c>
      <c r="E189" s="40"/>
      <c r="F189" s="244" t="s">
        <v>428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169</v>
      </c>
      <c r="AU189" s="17" t="s">
        <v>85</v>
      </c>
    </row>
    <row r="190" s="13" customFormat="1">
      <c r="A190" s="13"/>
      <c r="B190" s="245"/>
      <c r="C190" s="246"/>
      <c r="D190" s="239" t="s">
        <v>171</v>
      </c>
      <c r="E190" s="247" t="s">
        <v>1</v>
      </c>
      <c r="F190" s="248" t="s">
        <v>638</v>
      </c>
      <c r="G190" s="246"/>
      <c r="H190" s="249">
        <v>224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171</v>
      </c>
      <c r="AU190" s="255" t="s">
        <v>85</v>
      </c>
      <c r="AV190" s="13" t="s">
        <v>85</v>
      </c>
      <c r="AW190" s="13" t="s">
        <v>32</v>
      </c>
      <c r="AX190" s="13" t="s">
        <v>76</v>
      </c>
      <c r="AY190" s="255" t="s">
        <v>159</v>
      </c>
    </row>
    <row r="191" s="13" customFormat="1">
      <c r="A191" s="13"/>
      <c r="B191" s="245"/>
      <c r="C191" s="246"/>
      <c r="D191" s="239" t="s">
        <v>171</v>
      </c>
      <c r="E191" s="247" t="s">
        <v>1</v>
      </c>
      <c r="F191" s="248" t="s">
        <v>639</v>
      </c>
      <c r="G191" s="246"/>
      <c r="H191" s="249">
        <v>115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171</v>
      </c>
      <c r="AU191" s="255" t="s">
        <v>85</v>
      </c>
      <c r="AV191" s="13" t="s">
        <v>85</v>
      </c>
      <c r="AW191" s="13" t="s">
        <v>32</v>
      </c>
      <c r="AX191" s="13" t="s">
        <v>76</v>
      </c>
      <c r="AY191" s="255" t="s">
        <v>159</v>
      </c>
    </row>
    <row r="192" s="13" customFormat="1">
      <c r="A192" s="13"/>
      <c r="B192" s="245"/>
      <c r="C192" s="246"/>
      <c r="D192" s="239" t="s">
        <v>171</v>
      </c>
      <c r="E192" s="247" t="s">
        <v>1</v>
      </c>
      <c r="F192" s="248" t="s">
        <v>640</v>
      </c>
      <c r="G192" s="246"/>
      <c r="H192" s="249">
        <v>188.80000000000001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171</v>
      </c>
      <c r="AU192" s="255" t="s">
        <v>85</v>
      </c>
      <c r="AV192" s="13" t="s">
        <v>85</v>
      </c>
      <c r="AW192" s="13" t="s">
        <v>32</v>
      </c>
      <c r="AX192" s="13" t="s">
        <v>76</v>
      </c>
      <c r="AY192" s="255" t="s">
        <v>159</v>
      </c>
    </row>
    <row r="193" s="14" customFormat="1">
      <c r="A193" s="14"/>
      <c r="B193" s="256"/>
      <c r="C193" s="257"/>
      <c r="D193" s="239" t="s">
        <v>171</v>
      </c>
      <c r="E193" s="258" t="s">
        <v>1</v>
      </c>
      <c r="F193" s="259" t="s">
        <v>205</v>
      </c>
      <c r="G193" s="257"/>
      <c r="H193" s="260">
        <v>527.79999999999995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171</v>
      </c>
      <c r="AU193" s="266" t="s">
        <v>85</v>
      </c>
      <c r="AV193" s="14" t="s">
        <v>166</v>
      </c>
      <c r="AW193" s="14" t="s">
        <v>32</v>
      </c>
      <c r="AX193" s="14" t="s">
        <v>83</v>
      </c>
      <c r="AY193" s="266" t="s">
        <v>159</v>
      </c>
    </row>
    <row r="194" s="2" customFormat="1" ht="16.5" customHeight="1">
      <c r="A194" s="38"/>
      <c r="B194" s="39"/>
      <c r="C194" s="226" t="s">
        <v>227</v>
      </c>
      <c r="D194" s="226" t="s">
        <v>161</v>
      </c>
      <c r="E194" s="227" t="s">
        <v>641</v>
      </c>
      <c r="F194" s="228" t="s">
        <v>642</v>
      </c>
      <c r="G194" s="229" t="s">
        <v>434</v>
      </c>
      <c r="H194" s="230">
        <v>24</v>
      </c>
      <c r="I194" s="231"/>
      <c r="J194" s="232">
        <f>ROUND(I194*H194,2)</f>
        <v>0</v>
      </c>
      <c r="K194" s="228" t="s">
        <v>165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166</v>
      </c>
      <c r="AT194" s="237" t="s">
        <v>161</v>
      </c>
      <c r="AU194" s="237" t="s">
        <v>85</v>
      </c>
      <c r="AY194" s="17" t="s">
        <v>159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166</v>
      </c>
      <c r="BM194" s="237" t="s">
        <v>643</v>
      </c>
    </row>
    <row r="195" s="2" customFormat="1">
      <c r="A195" s="38"/>
      <c r="B195" s="39"/>
      <c r="C195" s="40"/>
      <c r="D195" s="239" t="s">
        <v>168</v>
      </c>
      <c r="E195" s="40"/>
      <c r="F195" s="240" t="s">
        <v>642</v>
      </c>
      <c r="G195" s="40"/>
      <c r="H195" s="40"/>
      <c r="I195" s="241"/>
      <c r="J195" s="40"/>
      <c r="K195" s="40"/>
      <c r="L195" s="44"/>
      <c r="M195" s="242"/>
      <c r="N195" s="243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168</v>
      </c>
      <c r="AU195" s="17" t="s">
        <v>85</v>
      </c>
    </row>
    <row r="196" s="2" customFormat="1">
      <c r="A196" s="38"/>
      <c r="B196" s="39"/>
      <c r="C196" s="40"/>
      <c r="D196" s="239" t="s">
        <v>169</v>
      </c>
      <c r="E196" s="40"/>
      <c r="F196" s="244" t="s">
        <v>644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169</v>
      </c>
      <c r="AU196" s="17" t="s">
        <v>85</v>
      </c>
    </row>
    <row r="197" s="13" customFormat="1">
      <c r="A197" s="13"/>
      <c r="B197" s="245"/>
      <c r="C197" s="246"/>
      <c r="D197" s="239" t="s">
        <v>171</v>
      </c>
      <c r="E197" s="247" t="s">
        <v>1</v>
      </c>
      <c r="F197" s="248" t="s">
        <v>645</v>
      </c>
      <c r="G197" s="246"/>
      <c r="H197" s="249">
        <v>6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171</v>
      </c>
      <c r="AU197" s="255" t="s">
        <v>85</v>
      </c>
      <c r="AV197" s="13" t="s">
        <v>85</v>
      </c>
      <c r="AW197" s="13" t="s">
        <v>32</v>
      </c>
      <c r="AX197" s="13" t="s">
        <v>76</v>
      </c>
      <c r="AY197" s="255" t="s">
        <v>159</v>
      </c>
    </row>
    <row r="198" s="13" customFormat="1">
      <c r="A198" s="13"/>
      <c r="B198" s="245"/>
      <c r="C198" s="246"/>
      <c r="D198" s="239" t="s">
        <v>171</v>
      </c>
      <c r="E198" s="247" t="s">
        <v>1</v>
      </c>
      <c r="F198" s="248" t="s">
        <v>646</v>
      </c>
      <c r="G198" s="246"/>
      <c r="H198" s="249">
        <v>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171</v>
      </c>
      <c r="AU198" s="255" t="s">
        <v>85</v>
      </c>
      <c r="AV198" s="13" t="s">
        <v>85</v>
      </c>
      <c r="AW198" s="13" t="s">
        <v>32</v>
      </c>
      <c r="AX198" s="13" t="s">
        <v>76</v>
      </c>
      <c r="AY198" s="255" t="s">
        <v>159</v>
      </c>
    </row>
    <row r="199" s="13" customFormat="1">
      <c r="A199" s="13"/>
      <c r="B199" s="245"/>
      <c r="C199" s="246"/>
      <c r="D199" s="239" t="s">
        <v>171</v>
      </c>
      <c r="E199" s="247" t="s">
        <v>1</v>
      </c>
      <c r="F199" s="248" t="s">
        <v>647</v>
      </c>
      <c r="G199" s="246"/>
      <c r="H199" s="249">
        <v>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171</v>
      </c>
      <c r="AU199" s="255" t="s">
        <v>85</v>
      </c>
      <c r="AV199" s="13" t="s">
        <v>85</v>
      </c>
      <c r="AW199" s="13" t="s">
        <v>32</v>
      </c>
      <c r="AX199" s="13" t="s">
        <v>76</v>
      </c>
      <c r="AY199" s="255" t="s">
        <v>159</v>
      </c>
    </row>
    <row r="200" s="13" customFormat="1">
      <c r="A200" s="13"/>
      <c r="B200" s="245"/>
      <c r="C200" s="246"/>
      <c r="D200" s="239" t="s">
        <v>171</v>
      </c>
      <c r="E200" s="247" t="s">
        <v>1</v>
      </c>
      <c r="F200" s="248" t="s">
        <v>648</v>
      </c>
      <c r="G200" s="246"/>
      <c r="H200" s="249">
        <v>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171</v>
      </c>
      <c r="AU200" s="255" t="s">
        <v>85</v>
      </c>
      <c r="AV200" s="13" t="s">
        <v>85</v>
      </c>
      <c r="AW200" s="13" t="s">
        <v>32</v>
      </c>
      <c r="AX200" s="13" t="s">
        <v>76</v>
      </c>
      <c r="AY200" s="255" t="s">
        <v>159</v>
      </c>
    </row>
    <row r="201" s="13" customFormat="1">
      <c r="A201" s="13"/>
      <c r="B201" s="245"/>
      <c r="C201" s="246"/>
      <c r="D201" s="239" t="s">
        <v>171</v>
      </c>
      <c r="E201" s="247" t="s">
        <v>1</v>
      </c>
      <c r="F201" s="248" t="s">
        <v>649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171</v>
      </c>
      <c r="AU201" s="255" t="s">
        <v>85</v>
      </c>
      <c r="AV201" s="13" t="s">
        <v>85</v>
      </c>
      <c r="AW201" s="13" t="s">
        <v>32</v>
      </c>
      <c r="AX201" s="13" t="s">
        <v>76</v>
      </c>
      <c r="AY201" s="255" t="s">
        <v>159</v>
      </c>
    </row>
    <row r="202" s="14" customFormat="1">
      <c r="A202" s="14"/>
      <c r="B202" s="256"/>
      <c r="C202" s="257"/>
      <c r="D202" s="239" t="s">
        <v>171</v>
      </c>
      <c r="E202" s="258" t="s">
        <v>1</v>
      </c>
      <c r="F202" s="259" t="s">
        <v>205</v>
      </c>
      <c r="G202" s="257"/>
      <c r="H202" s="260">
        <v>24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171</v>
      </c>
      <c r="AU202" s="266" t="s">
        <v>85</v>
      </c>
      <c r="AV202" s="14" t="s">
        <v>166</v>
      </c>
      <c r="AW202" s="14" t="s">
        <v>32</v>
      </c>
      <c r="AX202" s="14" t="s">
        <v>83</v>
      </c>
      <c r="AY202" s="266" t="s">
        <v>159</v>
      </c>
    </row>
    <row r="203" s="2" customFormat="1" ht="16.5" customHeight="1">
      <c r="A203" s="38"/>
      <c r="B203" s="39"/>
      <c r="C203" s="226" t="s">
        <v>232</v>
      </c>
      <c r="D203" s="226" t="s">
        <v>161</v>
      </c>
      <c r="E203" s="227" t="s">
        <v>444</v>
      </c>
      <c r="F203" s="228" t="s">
        <v>445</v>
      </c>
      <c r="G203" s="229" t="s">
        <v>434</v>
      </c>
      <c r="H203" s="230">
        <v>25</v>
      </c>
      <c r="I203" s="231"/>
      <c r="J203" s="232">
        <f>ROUND(I203*H203,2)</f>
        <v>0</v>
      </c>
      <c r="K203" s="228" t="s">
        <v>165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166</v>
      </c>
      <c r="AT203" s="237" t="s">
        <v>161</v>
      </c>
      <c r="AU203" s="237" t="s">
        <v>85</v>
      </c>
      <c r="AY203" s="17" t="s">
        <v>159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166</v>
      </c>
      <c r="BM203" s="237" t="s">
        <v>650</v>
      </c>
    </row>
    <row r="204" s="2" customFormat="1">
      <c r="A204" s="38"/>
      <c r="B204" s="39"/>
      <c r="C204" s="40"/>
      <c r="D204" s="239" t="s">
        <v>168</v>
      </c>
      <c r="E204" s="40"/>
      <c r="F204" s="240" t="s">
        <v>445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168</v>
      </c>
      <c r="AU204" s="17" t="s">
        <v>85</v>
      </c>
    </row>
    <row r="205" s="2" customFormat="1">
      <c r="A205" s="38"/>
      <c r="B205" s="39"/>
      <c r="C205" s="40"/>
      <c r="D205" s="239" t="s">
        <v>169</v>
      </c>
      <c r="E205" s="40"/>
      <c r="F205" s="244" t="s">
        <v>447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169</v>
      </c>
      <c r="AU205" s="17" t="s">
        <v>85</v>
      </c>
    </row>
    <row r="206" s="13" customFormat="1">
      <c r="A206" s="13"/>
      <c r="B206" s="245"/>
      <c r="C206" s="246"/>
      <c r="D206" s="239" t="s">
        <v>171</v>
      </c>
      <c r="E206" s="247" t="s">
        <v>1</v>
      </c>
      <c r="F206" s="248" t="s">
        <v>651</v>
      </c>
      <c r="G206" s="246"/>
      <c r="H206" s="249">
        <v>7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171</v>
      </c>
      <c r="AU206" s="255" t="s">
        <v>85</v>
      </c>
      <c r="AV206" s="13" t="s">
        <v>85</v>
      </c>
      <c r="AW206" s="13" t="s">
        <v>32</v>
      </c>
      <c r="AX206" s="13" t="s">
        <v>76</v>
      </c>
      <c r="AY206" s="255" t="s">
        <v>159</v>
      </c>
    </row>
    <row r="207" s="13" customFormat="1">
      <c r="A207" s="13"/>
      <c r="B207" s="245"/>
      <c r="C207" s="246"/>
      <c r="D207" s="239" t="s">
        <v>171</v>
      </c>
      <c r="E207" s="247" t="s">
        <v>1</v>
      </c>
      <c r="F207" s="248" t="s">
        <v>652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171</v>
      </c>
      <c r="AU207" s="255" t="s">
        <v>85</v>
      </c>
      <c r="AV207" s="13" t="s">
        <v>85</v>
      </c>
      <c r="AW207" s="13" t="s">
        <v>32</v>
      </c>
      <c r="AX207" s="13" t="s">
        <v>76</v>
      </c>
      <c r="AY207" s="255" t="s">
        <v>159</v>
      </c>
    </row>
    <row r="208" s="13" customFormat="1">
      <c r="A208" s="13"/>
      <c r="B208" s="245"/>
      <c r="C208" s="246"/>
      <c r="D208" s="239" t="s">
        <v>171</v>
      </c>
      <c r="E208" s="247" t="s">
        <v>1</v>
      </c>
      <c r="F208" s="248" t="s">
        <v>653</v>
      </c>
      <c r="G208" s="246"/>
      <c r="H208" s="249">
        <v>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171</v>
      </c>
      <c r="AU208" s="255" t="s">
        <v>85</v>
      </c>
      <c r="AV208" s="13" t="s">
        <v>85</v>
      </c>
      <c r="AW208" s="13" t="s">
        <v>32</v>
      </c>
      <c r="AX208" s="13" t="s">
        <v>76</v>
      </c>
      <c r="AY208" s="255" t="s">
        <v>159</v>
      </c>
    </row>
    <row r="209" s="13" customFormat="1">
      <c r="A209" s="13"/>
      <c r="B209" s="245"/>
      <c r="C209" s="246"/>
      <c r="D209" s="239" t="s">
        <v>171</v>
      </c>
      <c r="E209" s="247" t="s">
        <v>1</v>
      </c>
      <c r="F209" s="248" t="s">
        <v>654</v>
      </c>
      <c r="G209" s="246"/>
      <c r="H209" s="249">
        <v>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171</v>
      </c>
      <c r="AU209" s="255" t="s">
        <v>85</v>
      </c>
      <c r="AV209" s="13" t="s">
        <v>85</v>
      </c>
      <c r="AW209" s="13" t="s">
        <v>32</v>
      </c>
      <c r="AX209" s="13" t="s">
        <v>76</v>
      </c>
      <c r="AY209" s="255" t="s">
        <v>159</v>
      </c>
    </row>
    <row r="210" s="13" customFormat="1">
      <c r="A210" s="13"/>
      <c r="B210" s="245"/>
      <c r="C210" s="246"/>
      <c r="D210" s="239" t="s">
        <v>171</v>
      </c>
      <c r="E210" s="247" t="s">
        <v>1</v>
      </c>
      <c r="F210" s="248" t="s">
        <v>655</v>
      </c>
      <c r="G210" s="246"/>
      <c r="H210" s="249">
        <v>3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171</v>
      </c>
      <c r="AU210" s="255" t="s">
        <v>85</v>
      </c>
      <c r="AV210" s="13" t="s">
        <v>85</v>
      </c>
      <c r="AW210" s="13" t="s">
        <v>32</v>
      </c>
      <c r="AX210" s="13" t="s">
        <v>76</v>
      </c>
      <c r="AY210" s="255" t="s">
        <v>159</v>
      </c>
    </row>
    <row r="211" s="14" customFormat="1">
      <c r="A211" s="14"/>
      <c r="B211" s="256"/>
      <c r="C211" s="257"/>
      <c r="D211" s="239" t="s">
        <v>171</v>
      </c>
      <c r="E211" s="258" t="s">
        <v>1</v>
      </c>
      <c r="F211" s="259" t="s">
        <v>205</v>
      </c>
      <c r="G211" s="257"/>
      <c r="H211" s="260">
        <v>25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171</v>
      </c>
      <c r="AU211" s="266" t="s">
        <v>85</v>
      </c>
      <c r="AV211" s="14" t="s">
        <v>166</v>
      </c>
      <c r="AW211" s="14" t="s">
        <v>32</v>
      </c>
      <c r="AX211" s="14" t="s">
        <v>83</v>
      </c>
      <c r="AY211" s="266" t="s">
        <v>159</v>
      </c>
    </row>
    <row r="212" s="12" customFormat="1" ht="25.92" customHeight="1">
      <c r="A212" s="12"/>
      <c r="B212" s="210"/>
      <c r="C212" s="211"/>
      <c r="D212" s="212" t="s">
        <v>75</v>
      </c>
      <c r="E212" s="213" t="s">
        <v>576</v>
      </c>
      <c r="F212" s="213" t="s">
        <v>577</v>
      </c>
      <c r="G212" s="211"/>
      <c r="H212" s="211"/>
      <c r="I212" s="214"/>
      <c r="J212" s="215">
        <f>BK212</f>
        <v>0</v>
      </c>
      <c r="K212" s="211"/>
      <c r="L212" s="216"/>
      <c r="M212" s="217"/>
      <c r="N212" s="218"/>
      <c r="O212" s="218"/>
      <c r="P212" s="219">
        <f>SUM(P213:P216)</f>
        <v>0</v>
      </c>
      <c r="Q212" s="218"/>
      <c r="R212" s="219">
        <f>SUM(R213:R216)</f>
        <v>0</v>
      </c>
      <c r="S212" s="218"/>
      <c r="T212" s="220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1" t="s">
        <v>166</v>
      </c>
      <c r="AT212" s="222" t="s">
        <v>75</v>
      </c>
      <c r="AU212" s="222" t="s">
        <v>76</v>
      </c>
      <c r="AY212" s="221" t="s">
        <v>159</v>
      </c>
      <c r="BK212" s="223">
        <f>SUM(BK213:BK216)</f>
        <v>0</v>
      </c>
    </row>
    <row r="213" s="2" customFormat="1" ht="16.5" customHeight="1">
      <c r="A213" s="38"/>
      <c r="B213" s="39"/>
      <c r="C213" s="226" t="s">
        <v>239</v>
      </c>
      <c r="D213" s="226" t="s">
        <v>161</v>
      </c>
      <c r="E213" s="227" t="s">
        <v>585</v>
      </c>
      <c r="F213" s="228" t="s">
        <v>580</v>
      </c>
      <c r="G213" s="229" t="s">
        <v>338</v>
      </c>
      <c r="H213" s="230">
        <v>1111.26</v>
      </c>
      <c r="I213" s="231"/>
      <c r="J213" s="232">
        <f>ROUND(I213*H213,2)</f>
        <v>0</v>
      </c>
      <c r="K213" s="228" t="s">
        <v>165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581</v>
      </c>
      <c r="AT213" s="237" t="s">
        <v>161</v>
      </c>
      <c r="AU213" s="237" t="s">
        <v>83</v>
      </c>
      <c r="AY213" s="17" t="s">
        <v>159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581</v>
      </c>
      <c r="BM213" s="237" t="s">
        <v>656</v>
      </c>
    </row>
    <row r="214" s="2" customFormat="1">
      <c r="A214" s="38"/>
      <c r="B214" s="39"/>
      <c r="C214" s="40"/>
      <c r="D214" s="239" t="s">
        <v>168</v>
      </c>
      <c r="E214" s="40"/>
      <c r="F214" s="240" t="s">
        <v>580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168</v>
      </c>
      <c r="AU214" s="17" t="s">
        <v>83</v>
      </c>
    </row>
    <row r="215" s="2" customFormat="1">
      <c r="A215" s="38"/>
      <c r="B215" s="39"/>
      <c r="C215" s="40"/>
      <c r="D215" s="239" t="s">
        <v>169</v>
      </c>
      <c r="E215" s="40"/>
      <c r="F215" s="244" t="s">
        <v>583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169</v>
      </c>
      <c r="AU215" s="17" t="s">
        <v>83</v>
      </c>
    </row>
    <row r="216" s="13" customFormat="1">
      <c r="A216" s="13"/>
      <c r="B216" s="245"/>
      <c r="C216" s="246"/>
      <c r="D216" s="239" t="s">
        <v>171</v>
      </c>
      <c r="E216" s="247" t="s">
        <v>1</v>
      </c>
      <c r="F216" s="248" t="s">
        <v>657</v>
      </c>
      <c r="G216" s="246"/>
      <c r="H216" s="249">
        <v>1111.26</v>
      </c>
      <c r="I216" s="250"/>
      <c r="J216" s="246"/>
      <c r="K216" s="246"/>
      <c r="L216" s="251"/>
      <c r="M216" s="280"/>
      <c r="N216" s="281"/>
      <c r="O216" s="281"/>
      <c r="P216" s="281"/>
      <c r="Q216" s="281"/>
      <c r="R216" s="281"/>
      <c r="S216" s="281"/>
      <c r="T216" s="28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171</v>
      </c>
      <c r="AU216" s="255" t="s">
        <v>83</v>
      </c>
      <c r="AV216" s="13" t="s">
        <v>85</v>
      </c>
      <c r="AW216" s="13" t="s">
        <v>32</v>
      </c>
      <c r="AX216" s="13" t="s">
        <v>83</v>
      </c>
      <c r="AY216" s="255" t="s">
        <v>159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67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xgukpemOjLs1tdSaRG8+ky6dZS//rzFoghdVvoCCXUbbRalr1IGQuzDblb5XC4tNMZTam2ekoMjnD/y3S3nwkA==" hashValue="WQaCWlOaPENfHE6Jl5Kn5YXBDgoheZ1/kOSYq8klH4auP80f0klygnRmps9eatILwQT2hf1ZoSoZ4UyCusJapQ==" algorithmName="SHA-512" password="CC35"/>
  <autoFilter ref="C124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658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659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ROUND((SUM(BE121:BE165)),  2)</f>
        <v>0</v>
      </c>
      <c r="G35" s="38"/>
      <c r="H35" s="38"/>
      <c r="I35" s="164">
        <v>0.20999999999999999</v>
      </c>
      <c r="J35" s="163">
        <f>ROUND(((SUM(BE121:BE165))*I35),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ROUND((SUM(BF121:BF165)),  2)</f>
        <v>0</v>
      </c>
      <c r="G36" s="38"/>
      <c r="H36" s="38"/>
      <c r="I36" s="164">
        <v>0.14999999999999999</v>
      </c>
      <c r="J36" s="163">
        <f>ROUND(((SUM(BF121:BF165))*I36),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ROUND((SUM(BG121:BG165)),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ROUND((SUM(BH121:BH165)),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ROUND((SUM(BI121:BI165)),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000 - Ostatní a vedlejší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143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Modernizace silnice II/368 Třebařov - průtah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124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658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000 - Ostatní a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Třebařov</v>
      </c>
      <c r="G115" s="40"/>
      <c r="H115" s="40"/>
      <c r="I115" s="32" t="s">
        <v>22</v>
      </c>
      <c r="J115" s="79" t="str">
        <f>IF(J14="","",J14)</f>
        <v>22. 10. 2018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>Pardubický kraj</v>
      </c>
      <c r="G117" s="40"/>
      <c r="H117" s="40"/>
      <c r="I117" s="32" t="s">
        <v>30</v>
      </c>
      <c r="J117" s="36" t="str">
        <f>E23</f>
        <v>Laboro atelier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>Laboro atelier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145</v>
      </c>
      <c r="D120" s="202" t="s">
        <v>61</v>
      </c>
      <c r="E120" s="202" t="s">
        <v>57</v>
      </c>
      <c r="F120" s="202" t="s">
        <v>58</v>
      </c>
      <c r="G120" s="202" t="s">
        <v>146</v>
      </c>
      <c r="H120" s="202" t="s">
        <v>147</v>
      </c>
      <c r="I120" s="202" t="s">
        <v>148</v>
      </c>
      <c r="J120" s="202" t="s">
        <v>130</v>
      </c>
      <c r="K120" s="203" t="s">
        <v>149</v>
      </c>
      <c r="L120" s="204"/>
      <c r="M120" s="100" t="s">
        <v>1</v>
      </c>
      <c r="N120" s="101" t="s">
        <v>40</v>
      </c>
      <c r="O120" s="101" t="s">
        <v>150</v>
      </c>
      <c r="P120" s="101" t="s">
        <v>151</v>
      </c>
      <c r="Q120" s="101" t="s">
        <v>152</v>
      </c>
      <c r="R120" s="101" t="s">
        <v>153</v>
      </c>
      <c r="S120" s="101" t="s">
        <v>154</v>
      </c>
      <c r="T120" s="102" t="s">
        <v>155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156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132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576</v>
      </c>
      <c r="F122" s="213" t="s">
        <v>577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SUM(P123:P165)</f>
        <v>0</v>
      </c>
      <c r="Q122" s="218"/>
      <c r="R122" s="219">
        <f>SUM(R123:R165)</f>
        <v>0</v>
      </c>
      <c r="S122" s="218"/>
      <c r="T122" s="220">
        <f>SUM(T123:T165)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166</v>
      </c>
      <c r="AT122" s="222" t="s">
        <v>75</v>
      </c>
      <c r="AU122" s="222" t="s">
        <v>76</v>
      </c>
      <c r="AY122" s="221" t="s">
        <v>159</v>
      </c>
      <c r="BK122" s="223">
        <f>SUM(BK123:BK165)</f>
        <v>0</v>
      </c>
    </row>
    <row r="123" s="2" customFormat="1" ht="16.5" customHeight="1">
      <c r="A123" s="38"/>
      <c r="B123" s="39"/>
      <c r="C123" s="226" t="s">
        <v>83</v>
      </c>
      <c r="D123" s="226" t="s">
        <v>161</v>
      </c>
      <c r="E123" s="227" t="s">
        <v>660</v>
      </c>
      <c r="F123" s="228" t="s">
        <v>661</v>
      </c>
      <c r="G123" s="229" t="s">
        <v>662</v>
      </c>
      <c r="H123" s="230">
        <v>1</v>
      </c>
      <c r="I123" s="231"/>
      <c r="J123" s="232">
        <f>ROUND(I123*H123,2)</f>
        <v>0</v>
      </c>
      <c r="K123" s="228" t="s">
        <v>165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581</v>
      </c>
      <c r="AT123" s="237" t="s">
        <v>161</v>
      </c>
      <c r="AU123" s="237" t="s">
        <v>83</v>
      </c>
      <c r="AY123" s="17" t="s">
        <v>159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581</v>
      </c>
      <c r="BM123" s="237" t="s">
        <v>663</v>
      </c>
    </row>
    <row r="124" s="2" customFormat="1">
      <c r="A124" s="38"/>
      <c r="B124" s="39"/>
      <c r="C124" s="40"/>
      <c r="D124" s="239" t="s">
        <v>168</v>
      </c>
      <c r="E124" s="40"/>
      <c r="F124" s="240" t="s">
        <v>661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168</v>
      </c>
      <c r="AU124" s="17" t="s">
        <v>83</v>
      </c>
    </row>
    <row r="125" s="2" customFormat="1">
      <c r="A125" s="38"/>
      <c r="B125" s="39"/>
      <c r="C125" s="40"/>
      <c r="D125" s="239" t="s">
        <v>169</v>
      </c>
      <c r="E125" s="40"/>
      <c r="F125" s="244" t="s">
        <v>664</v>
      </c>
      <c r="G125" s="40"/>
      <c r="H125" s="40"/>
      <c r="I125" s="241"/>
      <c r="J125" s="40"/>
      <c r="K125" s="40"/>
      <c r="L125" s="44"/>
      <c r="M125" s="242"/>
      <c r="N125" s="24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169</v>
      </c>
      <c r="AU125" s="17" t="s">
        <v>83</v>
      </c>
    </row>
    <row r="126" s="2" customFormat="1">
      <c r="A126" s="38"/>
      <c r="B126" s="39"/>
      <c r="C126" s="40"/>
      <c r="D126" s="239" t="s">
        <v>183</v>
      </c>
      <c r="E126" s="40"/>
      <c r="F126" s="244" t="s">
        <v>665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183</v>
      </c>
      <c r="AU126" s="17" t="s">
        <v>83</v>
      </c>
    </row>
    <row r="127" s="2" customFormat="1" ht="16.5" customHeight="1">
      <c r="A127" s="38"/>
      <c r="B127" s="39"/>
      <c r="C127" s="226" t="s">
        <v>85</v>
      </c>
      <c r="D127" s="226" t="s">
        <v>161</v>
      </c>
      <c r="E127" s="227" t="s">
        <v>666</v>
      </c>
      <c r="F127" s="228" t="s">
        <v>667</v>
      </c>
      <c r="G127" s="229" t="s">
        <v>662</v>
      </c>
      <c r="H127" s="230">
        <v>1</v>
      </c>
      <c r="I127" s="231"/>
      <c r="J127" s="232">
        <f>ROUND(I127*H127,2)</f>
        <v>0</v>
      </c>
      <c r="K127" s="228" t="s">
        <v>165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581</v>
      </c>
      <c r="AT127" s="237" t="s">
        <v>161</v>
      </c>
      <c r="AU127" s="237" t="s">
        <v>83</v>
      </c>
      <c r="AY127" s="17" t="s">
        <v>159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581</v>
      </c>
      <c r="BM127" s="237" t="s">
        <v>668</v>
      </c>
    </row>
    <row r="128" s="2" customFormat="1">
      <c r="A128" s="38"/>
      <c r="B128" s="39"/>
      <c r="C128" s="40"/>
      <c r="D128" s="239" t="s">
        <v>168</v>
      </c>
      <c r="E128" s="40"/>
      <c r="F128" s="240" t="s">
        <v>667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83</v>
      </c>
    </row>
    <row r="129" s="2" customFormat="1">
      <c r="A129" s="38"/>
      <c r="B129" s="39"/>
      <c r="C129" s="40"/>
      <c r="D129" s="239" t="s">
        <v>169</v>
      </c>
      <c r="E129" s="40"/>
      <c r="F129" s="244" t="s">
        <v>669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169</v>
      </c>
      <c r="AU129" s="17" t="s">
        <v>83</v>
      </c>
    </row>
    <row r="130" s="2" customFormat="1">
      <c r="A130" s="38"/>
      <c r="B130" s="39"/>
      <c r="C130" s="40"/>
      <c r="D130" s="239" t="s">
        <v>183</v>
      </c>
      <c r="E130" s="40"/>
      <c r="F130" s="244" t="s">
        <v>670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183</v>
      </c>
      <c r="AU130" s="17" t="s">
        <v>83</v>
      </c>
    </row>
    <row r="131" s="2" customFormat="1" ht="16.5" customHeight="1">
      <c r="A131" s="38"/>
      <c r="B131" s="39"/>
      <c r="C131" s="226" t="s">
        <v>178</v>
      </c>
      <c r="D131" s="226" t="s">
        <v>161</v>
      </c>
      <c r="E131" s="227" t="s">
        <v>671</v>
      </c>
      <c r="F131" s="228" t="s">
        <v>672</v>
      </c>
      <c r="G131" s="229" t="s">
        <v>662</v>
      </c>
      <c r="H131" s="230">
        <v>1</v>
      </c>
      <c r="I131" s="231"/>
      <c r="J131" s="232">
        <f>ROUND(I131*H131,2)</f>
        <v>0</v>
      </c>
      <c r="K131" s="228" t="s">
        <v>165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581</v>
      </c>
      <c r="AT131" s="237" t="s">
        <v>161</v>
      </c>
      <c r="AU131" s="237" t="s">
        <v>83</v>
      </c>
      <c r="AY131" s="17" t="s">
        <v>159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581</v>
      </c>
      <c r="BM131" s="237" t="s">
        <v>673</v>
      </c>
    </row>
    <row r="132" s="2" customFormat="1">
      <c r="A132" s="38"/>
      <c r="B132" s="39"/>
      <c r="C132" s="40"/>
      <c r="D132" s="239" t="s">
        <v>168</v>
      </c>
      <c r="E132" s="40"/>
      <c r="F132" s="240" t="s">
        <v>672</v>
      </c>
      <c r="G132" s="40"/>
      <c r="H132" s="40"/>
      <c r="I132" s="241"/>
      <c r="J132" s="40"/>
      <c r="K132" s="40"/>
      <c r="L132" s="44"/>
      <c r="M132" s="242"/>
      <c r="N132" s="243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168</v>
      </c>
      <c r="AU132" s="17" t="s">
        <v>83</v>
      </c>
    </row>
    <row r="133" s="2" customFormat="1">
      <c r="A133" s="38"/>
      <c r="B133" s="39"/>
      <c r="C133" s="40"/>
      <c r="D133" s="239" t="s">
        <v>169</v>
      </c>
      <c r="E133" s="40"/>
      <c r="F133" s="244" t="s">
        <v>664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169</v>
      </c>
      <c r="AU133" s="17" t="s">
        <v>83</v>
      </c>
    </row>
    <row r="134" s="2" customFormat="1">
      <c r="A134" s="38"/>
      <c r="B134" s="39"/>
      <c r="C134" s="40"/>
      <c r="D134" s="239" t="s">
        <v>183</v>
      </c>
      <c r="E134" s="40"/>
      <c r="F134" s="244" t="s">
        <v>674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183</v>
      </c>
      <c r="AU134" s="17" t="s">
        <v>83</v>
      </c>
    </row>
    <row r="135" s="2" customFormat="1" ht="16.5" customHeight="1">
      <c r="A135" s="38"/>
      <c r="B135" s="39"/>
      <c r="C135" s="226" t="s">
        <v>166</v>
      </c>
      <c r="D135" s="226" t="s">
        <v>161</v>
      </c>
      <c r="E135" s="227" t="s">
        <v>675</v>
      </c>
      <c r="F135" s="228" t="s">
        <v>676</v>
      </c>
      <c r="G135" s="229" t="s">
        <v>662</v>
      </c>
      <c r="H135" s="230">
        <v>1</v>
      </c>
      <c r="I135" s="231"/>
      <c r="J135" s="232">
        <f>ROUND(I135*H135,2)</f>
        <v>0</v>
      </c>
      <c r="K135" s="228" t="s">
        <v>165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581</v>
      </c>
      <c r="AT135" s="237" t="s">
        <v>161</v>
      </c>
      <c r="AU135" s="237" t="s">
        <v>83</v>
      </c>
      <c r="AY135" s="17" t="s">
        <v>159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581</v>
      </c>
      <c r="BM135" s="237" t="s">
        <v>677</v>
      </c>
    </row>
    <row r="136" s="2" customFormat="1">
      <c r="A136" s="38"/>
      <c r="B136" s="39"/>
      <c r="C136" s="40"/>
      <c r="D136" s="239" t="s">
        <v>168</v>
      </c>
      <c r="E136" s="40"/>
      <c r="F136" s="240" t="s">
        <v>676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168</v>
      </c>
      <c r="AU136" s="17" t="s">
        <v>83</v>
      </c>
    </row>
    <row r="137" s="2" customFormat="1">
      <c r="A137" s="38"/>
      <c r="B137" s="39"/>
      <c r="C137" s="40"/>
      <c r="D137" s="239" t="s">
        <v>169</v>
      </c>
      <c r="E137" s="40"/>
      <c r="F137" s="244" t="s">
        <v>664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169</v>
      </c>
      <c r="AU137" s="17" t="s">
        <v>83</v>
      </c>
    </row>
    <row r="138" s="2" customFormat="1">
      <c r="A138" s="38"/>
      <c r="B138" s="39"/>
      <c r="C138" s="40"/>
      <c r="D138" s="239" t="s">
        <v>183</v>
      </c>
      <c r="E138" s="40"/>
      <c r="F138" s="244" t="s">
        <v>678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183</v>
      </c>
      <c r="AU138" s="17" t="s">
        <v>83</v>
      </c>
    </row>
    <row r="139" s="2" customFormat="1" ht="16.5" customHeight="1">
      <c r="A139" s="38"/>
      <c r="B139" s="39"/>
      <c r="C139" s="226" t="s">
        <v>192</v>
      </c>
      <c r="D139" s="226" t="s">
        <v>161</v>
      </c>
      <c r="E139" s="227" t="s">
        <v>679</v>
      </c>
      <c r="F139" s="228" t="s">
        <v>680</v>
      </c>
      <c r="G139" s="229" t="s">
        <v>662</v>
      </c>
      <c r="H139" s="230">
        <v>1</v>
      </c>
      <c r="I139" s="231"/>
      <c r="J139" s="232">
        <f>ROUND(I139*H139,2)</f>
        <v>0</v>
      </c>
      <c r="K139" s="228" t="s">
        <v>165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581</v>
      </c>
      <c r="AT139" s="237" t="s">
        <v>161</v>
      </c>
      <c r="AU139" s="237" t="s">
        <v>83</v>
      </c>
      <c r="AY139" s="17" t="s">
        <v>159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581</v>
      </c>
      <c r="BM139" s="237" t="s">
        <v>681</v>
      </c>
    </row>
    <row r="140" s="2" customFormat="1">
      <c r="A140" s="38"/>
      <c r="B140" s="39"/>
      <c r="C140" s="40"/>
      <c r="D140" s="239" t="s">
        <v>168</v>
      </c>
      <c r="E140" s="40"/>
      <c r="F140" s="240" t="s">
        <v>680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168</v>
      </c>
      <c r="AU140" s="17" t="s">
        <v>83</v>
      </c>
    </row>
    <row r="141" s="2" customFormat="1">
      <c r="A141" s="38"/>
      <c r="B141" s="39"/>
      <c r="C141" s="40"/>
      <c r="D141" s="239" t="s">
        <v>169</v>
      </c>
      <c r="E141" s="40"/>
      <c r="F141" s="244" t="s">
        <v>664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169</v>
      </c>
      <c r="AU141" s="17" t="s">
        <v>83</v>
      </c>
    </row>
    <row r="142" s="2" customFormat="1">
      <c r="A142" s="38"/>
      <c r="B142" s="39"/>
      <c r="C142" s="40"/>
      <c r="D142" s="239" t="s">
        <v>183</v>
      </c>
      <c r="E142" s="40"/>
      <c r="F142" s="244" t="s">
        <v>682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183</v>
      </c>
      <c r="AU142" s="17" t="s">
        <v>83</v>
      </c>
    </row>
    <row r="143" s="2" customFormat="1" ht="16.5" customHeight="1">
      <c r="A143" s="38"/>
      <c r="B143" s="39"/>
      <c r="C143" s="226" t="s">
        <v>197</v>
      </c>
      <c r="D143" s="226" t="s">
        <v>161</v>
      </c>
      <c r="E143" s="227" t="s">
        <v>683</v>
      </c>
      <c r="F143" s="228" t="s">
        <v>684</v>
      </c>
      <c r="G143" s="229" t="s">
        <v>685</v>
      </c>
      <c r="H143" s="230">
        <v>1</v>
      </c>
      <c r="I143" s="231"/>
      <c r="J143" s="232">
        <f>ROUND(I143*H143,2)</f>
        <v>0</v>
      </c>
      <c r="K143" s="228" t="s">
        <v>165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581</v>
      </c>
      <c r="AT143" s="237" t="s">
        <v>161</v>
      </c>
      <c r="AU143" s="237" t="s">
        <v>83</v>
      </c>
      <c r="AY143" s="17" t="s">
        <v>159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581</v>
      </c>
      <c r="BM143" s="237" t="s">
        <v>686</v>
      </c>
    </row>
    <row r="144" s="2" customFormat="1">
      <c r="A144" s="38"/>
      <c r="B144" s="39"/>
      <c r="C144" s="40"/>
      <c r="D144" s="239" t="s">
        <v>168</v>
      </c>
      <c r="E144" s="40"/>
      <c r="F144" s="240" t="s">
        <v>684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168</v>
      </c>
      <c r="AU144" s="17" t="s">
        <v>83</v>
      </c>
    </row>
    <row r="145" s="2" customFormat="1">
      <c r="A145" s="38"/>
      <c r="B145" s="39"/>
      <c r="C145" s="40"/>
      <c r="D145" s="239" t="s">
        <v>169</v>
      </c>
      <c r="E145" s="40"/>
      <c r="F145" s="244" t="s">
        <v>687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169</v>
      </c>
      <c r="AU145" s="17" t="s">
        <v>83</v>
      </c>
    </row>
    <row r="146" s="2" customFormat="1">
      <c r="A146" s="38"/>
      <c r="B146" s="39"/>
      <c r="C146" s="40"/>
      <c r="D146" s="239" t="s">
        <v>183</v>
      </c>
      <c r="E146" s="40"/>
      <c r="F146" s="244" t="s">
        <v>688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183</v>
      </c>
      <c r="AU146" s="17" t="s">
        <v>83</v>
      </c>
    </row>
    <row r="147" s="2" customFormat="1" ht="16.5" customHeight="1">
      <c r="A147" s="38"/>
      <c r="B147" s="39"/>
      <c r="C147" s="226" t="s">
        <v>206</v>
      </c>
      <c r="D147" s="226" t="s">
        <v>161</v>
      </c>
      <c r="E147" s="227" t="s">
        <v>689</v>
      </c>
      <c r="F147" s="228" t="s">
        <v>690</v>
      </c>
      <c r="G147" s="229" t="s">
        <v>662</v>
      </c>
      <c r="H147" s="230">
        <v>1</v>
      </c>
      <c r="I147" s="231"/>
      <c r="J147" s="232">
        <f>ROUND(I147*H147,2)</f>
        <v>0</v>
      </c>
      <c r="K147" s="228" t="s">
        <v>165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581</v>
      </c>
      <c r="AT147" s="237" t="s">
        <v>161</v>
      </c>
      <c r="AU147" s="237" t="s">
        <v>83</v>
      </c>
      <c r="AY147" s="17" t="s">
        <v>159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581</v>
      </c>
      <c r="BM147" s="237" t="s">
        <v>691</v>
      </c>
    </row>
    <row r="148" s="2" customFormat="1">
      <c r="A148" s="38"/>
      <c r="B148" s="39"/>
      <c r="C148" s="40"/>
      <c r="D148" s="239" t="s">
        <v>168</v>
      </c>
      <c r="E148" s="40"/>
      <c r="F148" s="240" t="s">
        <v>690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83</v>
      </c>
    </row>
    <row r="149" s="2" customFormat="1">
      <c r="A149" s="38"/>
      <c r="B149" s="39"/>
      <c r="C149" s="40"/>
      <c r="D149" s="239" t="s">
        <v>169</v>
      </c>
      <c r="E149" s="40"/>
      <c r="F149" s="244" t="s">
        <v>692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169</v>
      </c>
      <c r="AU149" s="17" t="s">
        <v>83</v>
      </c>
    </row>
    <row r="150" s="2" customFormat="1">
      <c r="A150" s="38"/>
      <c r="B150" s="39"/>
      <c r="C150" s="40"/>
      <c r="D150" s="239" t="s">
        <v>183</v>
      </c>
      <c r="E150" s="40"/>
      <c r="F150" s="244" t="s">
        <v>693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183</v>
      </c>
      <c r="AU150" s="17" t="s">
        <v>83</v>
      </c>
    </row>
    <row r="151" s="2" customFormat="1" ht="16.5" customHeight="1">
      <c r="A151" s="38"/>
      <c r="B151" s="39"/>
      <c r="C151" s="226" t="s">
        <v>213</v>
      </c>
      <c r="D151" s="226" t="s">
        <v>161</v>
      </c>
      <c r="E151" s="227" t="s">
        <v>694</v>
      </c>
      <c r="F151" s="228" t="s">
        <v>695</v>
      </c>
      <c r="G151" s="229" t="s">
        <v>662</v>
      </c>
      <c r="H151" s="230">
        <v>1</v>
      </c>
      <c r="I151" s="231"/>
      <c r="J151" s="232">
        <f>ROUND(I151*H151,2)</f>
        <v>0</v>
      </c>
      <c r="K151" s="228" t="s">
        <v>165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581</v>
      </c>
      <c r="AT151" s="237" t="s">
        <v>161</v>
      </c>
      <c r="AU151" s="237" t="s">
        <v>83</v>
      </c>
      <c r="AY151" s="17" t="s">
        <v>159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581</v>
      </c>
      <c r="BM151" s="237" t="s">
        <v>696</v>
      </c>
    </row>
    <row r="152" s="2" customFormat="1">
      <c r="A152" s="38"/>
      <c r="B152" s="39"/>
      <c r="C152" s="40"/>
      <c r="D152" s="239" t="s">
        <v>168</v>
      </c>
      <c r="E152" s="40"/>
      <c r="F152" s="240" t="s">
        <v>695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168</v>
      </c>
      <c r="AU152" s="17" t="s">
        <v>83</v>
      </c>
    </row>
    <row r="153" s="2" customFormat="1">
      <c r="A153" s="38"/>
      <c r="B153" s="39"/>
      <c r="C153" s="40"/>
      <c r="D153" s="239" t="s">
        <v>169</v>
      </c>
      <c r="E153" s="40"/>
      <c r="F153" s="244" t="s">
        <v>664</v>
      </c>
      <c r="G153" s="40"/>
      <c r="H153" s="40"/>
      <c r="I153" s="241"/>
      <c r="J153" s="40"/>
      <c r="K153" s="40"/>
      <c r="L153" s="44"/>
      <c r="M153" s="242"/>
      <c r="N153" s="24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169</v>
      </c>
      <c r="AU153" s="17" t="s">
        <v>83</v>
      </c>
    </row>
    <row r="154" s="2" customFormat="1">
      <c r="A154" s="38"/>
      <c r="B154" s="39"/>
      <c r="C154" s="40"/>
      <c r="D154" s="239" t="s">
        <v>183</v>
      </c>
      <c r="E154" s="40"/>
      <c r="F154" s="244" t="s">
        <v>697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183</v>
      </c>
      <c r="AU154" s="17" t="s">
        <v>83</v>
      </c>
    </row>
    <row r="155" s="2" customFormat="1" ht="16.5" customHeight="1">
      <c r="A155" s="38"/>
      <c r="B155" s="39"/>
      <c r="C155" s="226" t="s">
        <v>220</v>
      </c>
      <c r="D155" s="226" t="s">
        <v>161</v>
      </c>
      <c r="E155" s="227" t="s">
        <v>698</v>
      </c>
      <c r="F155" s="228" t="s">
        <v>699</v>
      </c>
      <c r="G155" s="229" t="s">
        <v>434</v>
      </c>
      <c r="H155" s="230">
        <v>1</v>
      </c>
      <c r="I155" s="231"/>
      <c r="J155" s="232">
        <f>ROUND(I155*H155,2)</f>
        <v>0</v>
      </c>
      <c r="K155" s="228" t="s">
        <v>165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581</v>
      </c>
      <c r="AT155" s="237" t="s">
        <v>161</v>
      </c>
      <c r="AU155" s="237" t="s">
        <v>83</v>
      </c>
      <c r="AY155" s="17" t="s">
        <v>159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581</v>
      </c>
      <c r="BM155" s="237" t="s">
        <v>700</v>
      </c>
    </row>
    <row r="156" s="2" customFormat="1">
      <c r="A156" s="38"/>
      <c r="B156" s="39"/>
      <c r="C156" s="40"/>
      <c r="D156" s="239" t="s">
        <v>168</v>
      </c>
      <c r="E156" s="40"/>
      <c r="F156" s="240" t="s">
        <v>699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168</v>
      </c>
      <c r="AU156" s="17" t="s">
        <v>83</v>
      </c>
    </row>
    <row r="157" s="2" customFormat="1">
      <c r="A157" s="38"/>
      <c r="B157" s="39"/>
      <c r="C157" s="40"/>
      <c r="D157" s="239" t="s">
        <v>169</v>
      </c>
      <c r="E157" s="40"/>
      <c r="F157" s="244" t="s">
        <v>701</v>
      </c>
      <c r="G157" s="40"/>
      <c r="H157" s="40"/>
      <c r="I157" s="241"/>
      <c r="J157" s="40"/>
      <c r="K157" s="40"/>
      <c r="L157" s="44"/>
      <c r="M157" s="242"/>
      <c r="N157" s="24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169</v>
      </c>
      <c r="AU157" s="17" t="s">
        <v>83</v>
      </c>
    </row>
    <row r="158" s="2" customFormat="1">
      <c r="A158" s="38"/>
      <c r="B158" s="39"/>
      <c r="C158" s="40"/>
      <c r="D158" s="239" t="s">
        <v>183</v>
      </c>
      <c r="E158" s="40"/>
      <c r="F158" s="244" t="s">
        <v>702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183</v>
      </c>
      <c r="AU158" s="17" t="s">
        <v>83</v>
      </c>
    </row>
    <row r="159" s="2" customFormat="1" ht="16.5" customHeight="1">
      <c r="A159" s="38"/>
      <c r="B159" s="39"/>
      <c r="C159" s="226" t="s">
        <v>227</v>
      </c>
      <c r="D159" s="226" t="s">
        <v>161</v>
      </c>
      <c r="E159" s="227" t="s">
        <v>703</v>
      </c>
      <c r="F159" s="228" t="s">
        <v>704</v>
      </c>
      <c r="G159" s="229" t="s">
        <v>434</v>
      </c>
      <c r="H159" s="230">
        <v>1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581</v>
      </c>
      <c r="AT159" s="237" t="s">
        <v>161</v>
      </c>
      <c r="AU159" s="237" t="s">
        <v>83</v>
      </c>
      <c r="AY159" s="17" t="s">
        <v>159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581</v>
      </c>
      <c r="BM159" s="237" t="s">
        <v>705</v>
      </c>
    </row>
    <row r="160" s="2" customFormat="1">
      <c r="A160" s="38"/>
      <c r="B160" s="39"/>
      <c r="C160" s="40"/>
      <c r="D160" s="239" t="s">
        <v>168</v>
      </c>
      <c r="E160" s="40"/>
      <c r="F160" s="240" t="s">
        <v>706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168</v>
      </c>
      <c r="AU160" s="17" t="s">
        <v>83</v>
      </c>
    </row>
    <row r="161" s="2" customFormat="1">
      <c r="A161" s="38"/>
      <c r="B161" s="39"/>
      <c r="C161" s="40"/>
      <c r="D161" s="239" t="s">
        <v>183</v>
      </c>
      <c r="E161" s="40"/>
      <c r="F161" s="244" t="s">
        <v>707</v>
      </c>
      <c r="G161" s="40"/>
      <c r="H161" s="40"/>
      <c r="I161" s="241"/>
      <c r="J161" s="40"/>
      <c r="K161" s="40"/>
      <c r="L161" s="44"/>
      <c r="M161" s="242"/>
      <c r="N161" s="243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183</v>
      </c>
      <c r="AU161" s="17" t="s">
        <v>83</v>
      </c>
    </row>
    <row r="162" s="2" customFormat="1" ht="16.5" customHeight="1">
      <c r="A162" s="38"/>
      <c r="B162" s="39"/>
      <c r="C162" s="226" t="s">
        <v>232</v>
      </c>
      <c r="D162" s="226" t="s">
        <v>161</v>
      </c>
      <c r="E162" s="227" t="s">
        <v>708</v>
      </c>
      <c r="F162" s="228" t="s">
        <v>709</v>
      </c>
      <c r="G162" s="229" t="s">
        <v>662</v>
      </c>
      <c r="H162" s="230">
        <v>1</v>
      </c>
      <c r="I162" s="231"/>
      <c r="J162" s="232">
        <f>ROUND(I162*H162,2)</f>
        <v>0</v>
      </c>
      <c r="K162" s="228" t="s">
        <v>165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581</v>
      </c>
      <c r="AT162" s="237" t="s">
        <v>161</v>
      </c>
      <c r="AU162" s="237" t="s">
        <v>83</v>
      </c>
      <c r="AY162" s="17" t="s">
        <v>159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581</v>
      </c>
      <c r="BM162" s="237" t="s">
        <v>710</v>
      </c>
    </row>
    <row r="163" s="2" customFormat="1">
      <c r="A163" s="38"/>
      <c r="B163" s="39"/>
      <c r="C163" s="40"/>
      <c r="D163" s="239" t="s">
        <v>168</v>
      </c>
      <c r="E163" s="40"/>
      <c r="F163" s="240" t="s">
        <v>709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168</v>
      </c>
      <c r="AU163" s="17" t="s">
        <v>83</v>
      </c>
    </row>
    <row r="164" s="2" customFormat="1">
      <c r="A164" s="38"/>
      <c r="B164" s="39"/>
      <c r="C164" s="40"/>
      <c r="D164" s="239" t="s">
        <v>169</v>
      </c>
      <c r="E164" s="40"/>
      <c r="F164" s="244" t="s">
        <v>711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169</v>
      </c>
      <c r="AU164" s="17" t="s">
        <v>83</v>
      </c>
    </row>
    <row r="165" s="2" customFormat="1">
      <c r="A165" s="38"/>
      <c r="B165" s="39"/>
      <c r="C165" s="40"/>
      <c r="D165" s="239" t="s">
        <v>183</v>
      </c>
      <c r="E165" s="40"/>
      <c r="F165" s="244" t="s">
        <v>712</v>
      </c>
      <c r="G165" s="40"/>
      <c r="H165" s="40"/>
      <c r="I165" s="241"/>
      <c r="J165" s="40"/>
      <c r="K165" s="40"/>
      <c r="L165" s="44"/>
      <c r="M165" s="283"/>
      <c r="N165" s="284"/>
      <c r="O165" s="285"/>
      <c r="P165" s="285"/>
      <c r="Q165" s="285"/>
      <c r="R165" s="285"/>
      <c r="S165" s="285"/>
      <c r="T165" s="286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183</v>
      </c>
      <c r="AU165" s="17" t="s">
        <v>83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nu36mlIK7XtsvZ6iQpEoS2s7LdNhxIFXx2CzmSglagtS8lmhvRVpaELZZ5xOPwL3S3iGnhH2CLI2bCbEWHHaWQ==" hashValue="JuEqok8rx9fug781kkxBiDhMfnsJqz7tlnqvK+GnUDmUbHZ6Mc2HM2dze8c+vjzBcjxouH/xCnj2jpg3TzJORw==" algorithmName="SHA-512" password="CC35"/>
  <autoFilter ref="C120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658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713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ROUND((SUM(BE124:BE257)),  2)</f>
        <v>0</v>
      </c>
      <c r="G35" s="38"/>
      <c r="H35" s="38"/>
      <c r="I35" s="164">
        <v>0.20999999999999999</v>
      </c>
      <c r="J35" s="163">
        <f>ROUND(((SUM(BE124:BE257))*I35),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ROUND((SUM(BF124:BF257)),  2)</f>
        <v>0</v>
      </c>
      <c r="G36" s="38"/>
      <c r="H36" s="38"/>
      <c r="I36" s="164">
        <v>0.14999999999999999</v>
      </c>
      <c r="J36" s="163">
        <f>ROUND(((SUM(BF124:BF257))*I36),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ROUND((SUM(BG124:BG257)),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ROUND((SUM(BH124:BH257)),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ROUND((SUM(BI124:BI257)),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SO001 - Příprava staveniště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139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140</v>
      </c>
      <c r="E101" s="196"/>
      <c r="F101" s="196"/>
      <c r="G101" s="196"/>
      <c r="H101" s="196"/>
      <c r="I101" s="196"/>
      <c r="J101" s="197">
        <f>J127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143</v>
      </c>
      <c r="E102" s="191"/>
      <c r="F102" s="191"/>
      <c r="G102" s="191"/>
      <c r="H102" s="191"/>
      <c r="I102" s="191"/>
      <c r="J102" s="192">
        <f>J253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Modernizace silnice II/368 Třebařov - průtah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658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126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SO001 - Příprava staveniště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Třebařov</v>
      </c>
      <c r="G118" s="40"/>
      <c r="H118" s="40"/>
      <c r="I118" s="32" t="s">
        <v>22</v>
      </c>
      <c r="J118" s="79" t="str">
        <f>IF(J14="","",J14)</f>
        <v>22. 10. 2018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>Pardubický kraj</v>
      </c>
      <c r="G120" s="40"/>
      <c r="H120" s="40"/>
      <c r="I120" s="32" t="s">
        <v>30</v>
      </c>
      <c r="J120" s="36" t="str">
        <f>E23</f>
        <v>Laboro atelier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>Laboro atelier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145</v>
      </c>
      <c r="D123" s="202" t="s">
        <v>61</v>
      </c>
      <c r="E123" s="202" t="s">
        <v>57</v>
      </c>
      <c r="F123" s="202" t="s">
        <v>58</v>
      </c>
      <c r="G123" s="202" t="s">
        <v>146</v>
      </c>
      <c r="H123" s="202" t="s">
        <v>147</v>
      </c>
      <c r="I123" s="202" t="s">
        <v>148</v>
      </c>
      <c r="J123" s="202" t="s">
        <v>130</v>
      </c>
      <c r="K123" s="203" t="s">
        <v>149</v>
      </c>
      <c r="L123" s="204"/>
      <c r="M123" s="100" t="s">
        <v>1</v>
      </c>
      <c r="N123" s="101" t="s">
        <v>40</v>
      </c>
      <c r="O123" s="101" t="s">
        <v>150</v>
      </c>
      <c r="P123" s="101" t="s">
        <v>151</v>
      </c>
      <c r="Q123" s="101" t="s">
        <v>152</v>
      </c>
      <c r="R123" s="101" t="s">
        <v>153</v>
      </c>
      <c r="S123" s="101" t="s">
        <v>154</v>
      </c>
      <c r="T123" s="102" t="s">
        <v>155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156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P125+P253</f>
        <v>0</v>
      </c>
      <c r="Q124" s="104"/>
      <c r="R124" s="207">
        <f>R125+R253</f>
        <v>0</v>
      </c>
      <c r="S124" s="104"/>
      <c r="T124" s="208">
        <f>T125+T253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132</v>
      </c>
      <c r="BK124" s="209">
        <f>BK125+BK253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157</v>
      </c>
      <c r="F125" s="213" t="s">
        <v>158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P126+P127</f>
        <v>0</v>
      </c>
      <c r="Q125" s="218"/>
      <c r="R125" s="219">
        <f>R126+R127</f>
        <v>0</v>
      </c>
      <c r="S125" s="218"/>
      <c r="T125" s="220">
        <f>T126+T127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159</v>
      </c>
      <c r="BK125" s="223">
        <f>BK126+BK127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213</v>
      </c>
      <c r="F126" s="224" t="s">
        <v>423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v>0</v>
      </c>
      <c r="Q126" s="218"/>
      <c r="R126" s="219">
        <v>0</v>
      </c>
      <c r="S126" s="218"/>
      <c r="T126" s="220"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159</v>
      </c>
      <c r="BK126" s="223">
        <v>0</v>
      </c>
    </row>
    <row r="127" s="12" customFormat="1" ht="22.8" customHeight="1">
      <c r="A127" s="12"/>
      <c r="B127" s="210"/>
      <c r="C127" s="211"/>
      <c r="D127" s="212" t="s">
        <v>75</v>
      </c>
      <c r="E127" s="224" t="s">
        <v>220</v>
      </c>
      <c r="F127" s="224" t="s">
        <v>456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SUM(P128:P252)</f>
        <v>0</v>
      </c>
      <c r="Q127" s="218"/>
      <c r="R127" s="219">
        <f>SUM(R128:R252)</f>
        <v>0</v>
      </c>
      <c r="S127" s="218"/>
      <c r="T127" s="220">
        <f>SUM(T128:T252)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75</v>
      </c>
      <c r="AU127" s="222" t="s">
        <v>83</v>
      </c>
      <c r="AY127" s="221" t="s">
        <v>159</v>
      </c>
      <c r="BK127" s="223">
        <f>SUM(BK128:BK252)</f>
        <v>0</v>
      </c>
    </row>
    <row r="128" s="2" customFormat="1" ht="16.5" customHeight="1">
      <c r="A128" s="38"/>
      <c r="B128" s="39"/>
      <c r="C128" s="226" t="s">
        <v>83</v>
      </c>
      <c r="D128" s="226" t="s">
        <v>161</v>
      </c>
      <c r="E128" s="227" t="s">
        <v>714</v>
      </c>
      <c r="F128" s="228" t="s">
        <v>715</v>
      </c>
      <c r="G128" s="229" t="s">
        <v>434</v>
      </c>
      <c r="H128" s="230">
        <v>12</v>
      </c>
      <c r="I128" s="231"/>
      <c r="J128" s="232">
        <f>ROUND(I128*H128,2)</f>
        <v>0</v>
      </c>
      <c r="K128" s="228" t="s">
        <v>165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166</v>
      </c>
      <c r="AT128" s="237" t="s">
        <v>161</v>
      </c>
      <c r="AU128" s="237" t="s">
        <v>85</v>
      </c>
      <c r="AY128" s="17" t="s">
        <v>159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166</v>
      </c>
      <c r="BM128" s="237" t="s">
        <v>716</v>
      </c>
    </row>
    <row r="129" s="2" customFormat="1">
      <c r="A129" s="38"/>
      <c r="B129" s="39"/>
      <c r="C129" s="40"/>
      <c r="D129" s="239" t="s">
        <v>168</v>
      </c>
      <c r="E129" s="40"/>
      <c r="F129" s="240" t="s">
        <v>715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168</v>
      </c>
      <c r="AU129" s="17" t="s">
        <v>85</v>
      </c>
    </row>
    <row r="130" s="2" customFormat="1">
      <c r="A130" s="38"/>
      <c r="B130" s="39"/>
      <c r="C130" s="40"/>
      <c r="D130" s="239" t="s">
        <v>169</v>
      </c>
      <c r="E130" s="40"/>
      <c r="F130" s="244" t="s">
        <v>717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169</v>
      </c>
      <c r="AU130" s="17" t="s">
        <v>85</v>
      </c>
    </row>
    <row r="131" s="13" customFormat="1">
      <c r="A131" s="13"/>
      <c r="B131" s="245"/>
      <c r="C131" s="246"/>
      <c r="D131" s="239" t="s">
        <v>171</v>
      </c>
      <c r="E131" s="247" t="s">
        <v>1</v>
      </c>
      <c r="F131" s="248" t="s">
        <v>718</v>
      </c>
      <c r="G131" s="246"/>
      <c r="H131" s="249">
        <v>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171</v>
      </c>
      <c r="AU131" s="255" t="s">
        <v>85</v>
      </c>
      <c r="AV131" s="13" t="s">
        <v>85</v>
      </c>
      <c r="AW131" s="13" t="s">
        <v>32</v>
      </c>
      <c r="AX131" s="13" t="s">
        <v>76</v>
      </c>
      <c r="AY131" s="255" t="s">
        <v>159</v>
      </c>
    </row>
    <row r="132" s="13" customFormat="1">
      <c r="A132" s="13"/>
      <c r="B132" s="245"/>
      <c r="C132" s="246"/>
      <c r="D132" s="239" t="s">
        <v>171</v>
      </c>
      <c r="E132" s="247" t="s">
        <v>1</v>
      </c>
      <c r="F132" s="248" t="s">
        <v>719</v>
      </c>
      <c r="G132" s="246"/>
      <c r="H132" s="249">
        <v>10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171</v>
      </c>
      <c r="AU132" s="255" t="s">
        <v>85</v>
      </c>
      <c r="AV132" s="13" t="s">
        <v>85</v>
      </c>
      <c r="AW132" s="13" t="s">
        <v>32</v>
      </c>
      <c r="AX132" s="13" t="s">
        <v>76</v>
      </c>
      <c r="AY132" s="255" t="s">
        <v>159</v>
      </c>
    </row>
    <row r="133" s="14" customFormat="1">
      <c r="A133" s="14"/>
      <c r="B133" s="256"/>
      <c r="C133" s="257"/>
      <c r="D133" s="239" t="s">
        <v>171</v>
      </c>
      <c r="E133" s="258" t="s">
        <v>1</v>
      </c>
      <c r="F133" s="259" t="s">
        <v>205</v>
      </c>
      <c r="G133" s="257"/>
      <c r="H133" s="260">
        <v>12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171</v>
      </c>
      <c r="AU133" s="266" t="s">
        <v>85</v>
      </c>
      <c r="AV133" s="14" t="s">
        <v>166</v>
      </c>
      <c r="AW133" s="14" t="s">
        <v>32</v>
      </c>
      <c r="AX133" s="14" t="s">
        <v>83</v>
      </c>
      <c r="AY133" s="266" t="s">
        <v>159</v>
      </c>
    </row>
    <row r="134" s="2" customFormat="1" ht="16.5" customHeight="1">
      <c r="A134" s="38"/>
      <c r="B134" s="39"/>
      <c r="C134" s="226" t="s">
        <v>85</v>
      </c>
      <c r="D134" s="226" t="s">
        <v>161</v>
      </c>
      <c r="E134" s="227" t="s">
        <v>720</v>
      </c>
      <c r="F134" s="228" t="s">
        <v>721</v>
      </c>
      <c r="G134" s="229" t="s">
        <v>434</v>
      </c>
      <c r="H134" s="230">
        <v>65</v>
      </c>
      <c r="I134" s="231"/>
      <c r="J134" s="232">
        <f>ROUND(I134*H134,2)</f>
        <v>0</v>
      </c>
      <c r="K134" s="228" t="s">
        <v>165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166</v>
      </c>
      <c r="AT134" s="237" t="s">
        <v>161</v>
      </c>
      <c r="AU134" s="237" t="s">
        <v>85</v>
      </c>
      <c r="AY134" s="17" t="s">
        <v>159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166</v>
      </c>
      <c r="BM134" s="237" t="s">
        <v>722</v>
      </c>
    </row>
    <row r="135" s="2" customFormat="1">
      <c r="A135" s="38"/>
      <c r="B135" s="39"/>
      <c r="C135" s="40"/>
      <c r="D135" s="239" t="s">
        <v>168</v>
      </c>
      <c r="E135" s="40"/>
      <c r="F135" s="240" t="s">
        <v>721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168</v>
      </c>
      <c r="AU135" s="17" t="s">
        <v>85</v>
      </c>
    </row>
    <row r="136" s="2" customFormat="1">
      <c r="A136" s="38"/>
      <c r="B136" s="39"/>
      <c r="C136" s="40"/>
      <c r="D136" s="239" t="s">
        <v>169</v>
      </c>
      <c r="E136" s="40"/>
      <c r="F136" s="244" t="s">
        <v>723</v>
      </c>
      <c r="G136" s="40"/>
      <c r="H136" s="40"/>
      <c r="I136" s="241"/>
      <c r="J136" s="40"/>
      <c r="K136" s="40"/>
      <c r="L136" s="44"/>
      <c r="M136" s="242"/>
      <c r="N136" s="24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169</v>
      </c>
      <c r="AU136" s="17" t="s">
        <v>85</v>
      </c>
    </row>
    <row r="137" s="13" customFormat="1">
      <c r="A137" s="13"/>
      <c r="B137" s="245"/>
      <c r="C137" s="246"/>
      <c r="D137" s="239" t="s">
        <v>171</v>
      </c>
      <c r="E137" s="247" t="s">
        <v>1</v>
      </c>
      <c r="F137" s="248" t="s">
        <v>724</v>
      </c>
      <c r="G137" s="246"/>
      <c r="H137" s="249">
        <v>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171</v>
      </c>
      <c r="AU137" s="255" t="s">
        <v>85</v>
      </c>
      <c r="AV137" s="13" t="s">
        <v>85</v>
      </c>
      <c r="AW137" s="13" t="s">
        <v>32</v>
      </c>
      <c r="AX137" s="13" t="s">
        <v>76</v>
      </c>
      <c r="AY137" s="255" t="s">
        <v>159</v>
      </c>
    </row>
    <row r="138" s="13" customFormat="1">
      <c r="A138" s="13"/>
      <c r="B138" s="245"/>
      <c r="C138" s="246"/>
      <c r="D138" s="239" t="s">
        <v>171</v>
      </c>
      <c r="E138" s="247" t="s">
        <v>1</v>
      </c>
      <c r="F138" s="248" t="s">
        <v>725</v>
      </c>
      <c r="G138" s="246"/>
      <c r="H138" s="249">
        <v>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171</v>
      </c>
      <c r="AU138" s="255" t="s">
        <v>85</v>
      </c>
      <c r="AV138" s="13" t="s">
        <v>85</v>
      </c>
      <c r="AW138" s="13" t="s">
        <v>32</v>
      </c>
      <c r="AX138" s="13" t="s">
        <v>76</v>
      </c>
      <c r="AY138" s="255" t="s">
        <v>159</v>
      </c>
    </row>
    <row r="139" s="13" customFormat="1">
      <c r="A139" s="13"/>
      <c r="B139" s="245"/>
      <c r="C139" s="246"/>
      <c r="D139" s="239" t="s">
        <v>171</v>
      </c>
      <c r="E139" s="247" t="s">
        <v>1</v>
      </c>
      <c r="F139" s="248" t="s">
        <v>726</v>
      </c>
      <c r="G139" s="246"/>
      <c r="H139" s="249">
        <v>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171</v>
      </c>
      <c r="AU139" s="255" t="s">
        <v>85</v>
      </c>
      <c r="AV139" s="13" t="s">
        <v>85</v>
      </c>
      <c r="AW139" s="13" t="s">
        <v>32</v>
      </c>
      <c r="AX139" s="13" t="s">
        <v>76</v>
      </c>
      <c r="AY139" s="255" t="s">
        <v>159</v>
      </c>
    </row>
    <row r="140" s="13" customFormat="1">
      <c r="A140" s="13"/>
      <c r="B140" s="245"/>
      <c r="C140" s="246"/>
      <c r="D140" s="239" t="s">
        <v>171</v>
      </c>
      <c r="E140" s="247" t="s">
        <v>1</v>
      </c>
      <c r="F140" s="248" t="s">
        <v>727</v>
      </c>
      <c r="G140" s="246"/>
      <c r="H140" s="249">
        <v>20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171</v>
      </c>
      <c r="AU140" s="255" t="s">
        <v>85</v>
      </c>
      <c r="AV140" s="13" t="s">
        <v>85</v>
      </c>
      <c r="AW140" s="13" t="s">
        <v>32</v>
      </c>
      <c r="AX140" s="13" t="s">
        <v>76</v>
      </c>
      <c r="AY140" s="255" t="s">
        <v>159</v>
      </c>
    </row>
    <row r="141" s="13" customFormat="1">
      <c r="A141" s="13"/>
      <c r="B141" s="245"/>
      <c r="C141" s="246"/>
      <c r="D141" s="239" t="s">
        <v>171</v>
      </c>
      <c r="E141" s="247" t="s">
        <v>1</v>
      </c>
      <c r="F141" s="248" t="s">
        <v>728</v>
      </c>
      <c r="G141" s="246"/>
      <c r="H141" s="249">
        <v>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171</v>
      </c>
      <c r="AU141" s="255" t="s">
        <v>85</v>
      </c>
      <c r="AV141" s="13" t="s">
        <v>85</v>
      </c>
      <c r="AW141" s="13" t="s">
        <v>32</v>
      </c>
      <c r="AX141" s="13" t="s">
        <v>76</v>
      </c>
      <c r="AY141" s="255" t="s">
        <v>159</v>
      </c>
    </row>
    <row r="142" s="13" customFormat="1">
      <c r="A142" s="13"/>
      <c r="B142" s="245"/>
      <c r="C142" s="246"/>
      <c r="D142" s="239" t="s">
        <v>171</v>
      </c>
      <c r="E142" s="247" t="s">
        <v>1</v>
      </c>
      <c r="F142" s="248" t="s">
        <v>729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171</v>
      </c>
      <c r="AU142" s="255" t="s">
        <v>85</v>
      </c>
      <c r="AV142" s="13" t="s">
        <v>85</v>
      </c>
      <c r="AW142" s="13" t="s">
        <v>32</v>
      </c>
      <c r="AX142" s="13" t="s">
        <v>76</v>
      </c>
      <c r="AY142" s="255" t="s">
        <v>159</v>
      </c>
    </row>
    <row r="143" s="13" customFormat="1">
      <c r="A143" s="13"/>
      <c r="B143" s="245"/>
      <c r="C143" s="246"/>
      <c r="D143" s="239" t="s">
        <v>171</v>
      </c>
      <c r="E143" s="247" t="s">
        <v>1</v>
      </c>
      <c r="F143" s="248" t="s">
        <v>730</v>
      </c>
      <c r="G143" s="246"/>
      <c r="H143" s="249">
        <v>4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171</v>
      </c>
      <c r="AU143" s="255" t="s">
        <v>85</v>
      </c>
      <c r="AV143" s="13" t="s">
        <v>85</v>
      </c>
      <c r="AW143" s="13" t="s">
        <v>32</v>
      </c>
      <c r="AX143" s="13" t="s">
        <v>76</v>
      </c>
      <c r="AY143" s="255" t="s">
        <v>159</v>
      </c>
    </row>
    <row r="144" s="13" customFormat="1">
      <c r="A144" s="13"/>
      <c r="B144" s="245"/>
      <c r="C144" s="246"/>
      <c r="D144" s="239" t="s">
        <v>171</v>
      </c>
      <c r="E144" s="247" t="s">
        <v>1</v>
      </c>
      <c r="F144" s="248" t="s">
        <v>731</v>
      </c>
      <c r="G144" s="246"/>
      <c r="H144" s="249">
        <v>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171</v>
      </c>
      <c r="AU144" s="255" t="s">
        <v>85</v>
      </c>
      <c r="AV144" s="13" t="s">
        <v>85</v>
      </c>
      <c r="AW144" s="13" t="s">
        <v>32</v>
      </c>
      <c r="AX144" s="13" t="s">
        <v>76</v>
      </c>
      <c r="AY144" s="255" t="s">
        <v>159</v>
      </c>
    </row>
    <row r="145" s="13" customFormat="1">
      <c r="A145" s="13"/>
      <c r="B145" s="245"/>
      <c r="C145" s="246"/>
      <c r="D145" s="239" t="s">
        <v>171</v>
      </c>
      <c r="E145" s="247" t="s">
        <v>1</v>
      </c>
      <c r="F145" s="248" t="s">
        <v>732</v>
      </c>
      <c r="G145" s="246"/>
      <c r="H145" s="249">
        <v>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171</v>
      </c>
      <c r="AU145" s="255" t="s">
        <v>85</v>
      </c>
      <c r="AV145" s="13" t="s">
        <v>85</v>
      </c>
      <c r="AW145" s="13" t="s">
        <v>32</v>
      </c>
      <c r="AX145" s="13" t="s">
        <v>76</v>
      </c>
      <c r="AY145" s="255" t="s">
        <v>159</v>
      </c>
    </row>
    <row r="146" s="13" customFormat="1">
      <c r="A146" s="13"/>
      <c r="B146" s="245"/>
      <c r="C146" s="246"/>
      <c r="D146" s="239" t="s">
        <v>171</v>
      </c>
      <c r="E146" s="247" t="s">
        <v>1</v>
      </c>
      <c r="F146" s="248" t="s">
        <v>733</v>
      </c>
      <c r="G146" s="246"/>
      <c r="H146" s="249">
        <v>4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171</v>
      </c>
      <c r="AU146" s="255" t="s">
        <v>85</v>
      </c>
      <c r="AV146" s="13" t="s">
        <v>85</v>
      </c>
      <c r="AW146" s="13" t="s">
        <v>32</v>
      </c>
      <c r="AX146" s="13" t="s">
        <v>76</v>
      </c>
      <c r="AY146" s="255" t="s">
        <v>159</v>
      </c>
    </row>
    <row r="147" s="13" customFormat="1">
      <c r="A147" s="13"/>
      <c r="B147" s="245"/>
      <c r="C147" s="246"/>
      <c r="D147" s="239" t="s">
        <v>171</v>
      </c>
      <c r="E147" s="247" t="s">
        <v>1</v>
      </c>
      <c r="F147" s="248" t="s">
        <v>734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171</v>
      </c>
      <c r="AU147" s="255" t="s">
        <v>85</v>
      </c>
      <c r="AV147" s="13" t="s">
        <v>85</v>
      </c>
      <c r="AW147" s="13" t="s">
        <v>32</v>
      </c>
      <c r="AX147" s="13" t="s">
        <v>76</v>
      </c>
      <c r="AY147" s="255" t="s">
        <v>159</v>
      </c>
    </row>
    <row r="148" s="13" customFormat="1">
      <c r="A148" s="13"/>
      <c r="B148" s="245"/>
      <c r="C148" s="246"/>
      <c r="D148" s="239" t="s">
        <v>171</v>
      </c>
      <c r="E148" s="247" t="s">
        <v>1</v>
      </c>
      <c r="F148" s="248" t="s">
        <v>735</v>
      </c>
      <c r="G148" s="246"/>
      <c r="H148" s="249">
        <v>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171</v>
      </c>
      <c r="AU148" s="255" t="s">
        <v>85</v>
      </c>
      <c r="AV148" s="13" t="s">
        <v>85</v>
      </c>
      <c r="AW148" s="13" t="s">
        <v>32</v>
      </c>
      <c r="AX148" s="13" t="s">
        <v>76</v>
      </c>
      <c r="AY148" s="255" t="s">
        <v>159</v>
      </c>
    </row>
    <row r="149" s="14" customFormat="1">
      <c r="A149" s="14"/>
      <c r="B149" s="256"/>
      <c r="C149" s="257"/>
      <c r="D149" s="239" t="s">
        <v>171</v>
      </c>
      <c r="E149" s="258" t="s">
        <v>1</v>
      </c>
      <c r="F149" s="259" t="s">
        <v>205</v>
      </c>
      <c r="G149" s="257"/>
      <c r="H149" s="260">
        <v>65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171</v>
      </c>
      <c r="AU149" s="266" t="s">
        <v>85</v>
      </c>
      <c r="AV149" s="14" t="s">
        <v>166</v>
      </c>
      <c r="AW149" s="14" t="s">
        <v>32</v>
      </c>
      <c r="AX149" s="14" t="s">
        <v>83</v>
      </c>
      <c r="AY149" s="266" t="s">
        <v>159</v>
      </c>
    </row>
    <row r="150" s="2" customFormat="1" ht="16.5" customHeight="1">
      <c r="A150" s="38"/>
      <c r="B150" s="39"/>
      <c r="C150" s="226" t="s">
        <v>178</v>
      </c>
      <c r="D150" s="226" t="s">
        <v>161</v>
      </c>
      <c r="E150" s="227" t="s">
        <v>736</v>
      </c>
      <c r="F150" s="228" t="s">
        <v>737</v>
      </c>
      <c r="G150" s="229" t="s">
        <v>434</v>
      </c>
      <c r="H150" s="230">
        <v>77</v>
      </c>
      <c r="I150" s="231"/>
      <c r="J150" s="232">
        <f>ROUND(I150*H150,2)</f>
        <v>0</v>
      </c>
      <c r="K150" s="228" t="s">
        <v>165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166</v>
      </c>
      <c r="AT150" s="237" t="s">
        <v>161</v>
      </c>
      <c r="AU150" s="237" t="s">
        <v>85</v>
      </c>
      <c r="AY150" s="17" t="s">
        <v>159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166</v>
      </c>
      <c r="BM150" s="237" t="s">
        <v>738</v>
      </c>
    </row>
    <row r="151" s="2" customFormat="1">
      <c r="A151" s="38"/>
      <c r="B151" s="39"/>
      <c r="C151" s="40"/>
      <c r="D151" s="239" t="s">
        <v>168</v>
      </c>
      <c r="E151" s="40"/>
      <c r="F151" s="240" t="s">
        <v>737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168</v>
      </c>
      <c r="AU151" s="17" t="s">
        <v>85</v>
      </c>
    </row>
    <row r="152" s="2" customFormat="1">
      <c r="A152" s="38"/>
      <c r="B152" s="39"/>
      <c r="C152" s="40"/>
      <c r="D152" s="239" t="s">
        <v>169</v>
      </c>
      <c r="E152" s="40"/>
      <c r="F152" s="244" t="s">
        <v>473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169</v>
      </c>
      <c r="AU152" s="17" t="s">
        <v>85</v>
      </c>
    </row>
    <row r="153" s="13" customFormat="1">
      <c r="A153" s="13"/>
      <c r="B153" s="245"/>
      <c r="C153" s="246"/>
      <c r="D153" s="239" t="s">
        <v>171</v>
      </c>
      <c r="E153" s="247" t="s">
        <v>1</v>
      </c>
      <c r="F153" s="248" t="s">
        <v>739</v>
      </c>
      <c r="G153" s="246"/>
      <c r="H153" s="249">
        <v>77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171</v>
      </c>
      <c r="AU153" s="255" t="s">
        <v>85</v>
      </c>
      <c r="AV153" s="13" t="s">
        <v>85</v>
      </c>
      <c r="AW153" s="13" t="s">
        <v>32</v>
      </c>
      <c r="AX153" s="13" t="s">
        <v>83</v>
      </c>
      <c r="AY153" s="255" t="s">
        <v>159</v>
      </c>
    </row>
    <row r="154" s="2" customFormat="1" ht="24.15" customHeight="1">
      <c r="A154" s="38"/>
      <c r="B154" s="39"/>
      <c r="C154" s="226" t="s">
        <v>166</v>
      </c>
      <c r="D154" s="226" t="s">
        <v>161</v>
      </c>
      <c r="E154" s="227" t="s">
        <v>740</v>
      </c>
      <c r="F154" s="228" t="s">
        <v>741</v>
      </c>
      <c r="G154" s="229" t="s">
        <v>742</v>
      </c>
      <c r="H154" s="230">
        <v>15600</v>
      </c>
      <c r="I154" s="231"/>
      <c r="J154" s="232">
        <f>ROUND(I154*H154,2)</f>
        <v>0</v>
      </c>
      <c r="K154" s="228" t="s">
        <v>165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166</v>
      </c>
      <c r="AT154" s="237" t="s">
        <v>161</v>
      </c>
      <c r="AU154" s="237" t="s">
        <v>85</v>
      </c>
      <c r="AY154" s="17" t="s">
        <v>159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166</v>
      </c>
      <c r="BM154" s="237" t="s">
        <v>743</v>
      </c>
    </row>
    <row r="155" s="2" customFormat="1">
      <c r="A155" s="38"/>
      <c r="B155" s="39"/>
      <c r="C155" s="40"/>
      <c r="D155" s="239" t="s">
        <v>168</v>
      </c>
      <c r="E155" s="40"/>
      <c r="F155" s="240" t="s">
        <v>741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168</v>
      </c>
      <c r="AU155" s="17" t="s">
        <v>85</v>
      </c>
    </row>
    <row r="156" s="2" customFormat="1">
      <c r="A156" s="38"/>
      <c r="B156" s="39"/>
      <c r="C156" s="40"/>
      <c r="D156" s="239" t="s">
        <v>169</v>
      </c>
      <c r="E156" s="40"/>
      <c r="F156" s="244" t="s">
        <v>744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169</v>
      </c>
      <c r="AU156" s="17" t="s">
        <v>85</v>
      </c>
    </row>
    <row r="157" s="13" customFormat="1">
      <c r="A157" s="13"/>
      <c r="B157" s="245"/>
      <c r="C157" s="246"/>
      <c r="D157" s="239" t="s">
        <v>171</v>
      </c>
      <c r="E157" s="247" t="s">
        <v>1</v>
      </c>
      <c r="F157" s="248" t="s">
        <v>745</v>
      </c>
      <c r="G157" s="246"/>
      <c r="H157" s="249">
        <v>15600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171</v>
      </c>
      <c r="AU157" s="255" t="s">
        <v>85</v>
      </c>
      <c r="AV157" s="13" t="s">
        <v>85</v>
      </c>
      <c r="AW157" s="13" t="s">
        <v>32</v>
      </c>
      <c r="AX157" s="13" t="s">
        <v>83</v>
      </c>
      <c r="AY157" s="255" t="s">
        <v>159</v>
      </c>
    </row>
    <row r="158" s="2" customFormat="1" ht="16.5" customHeight="1">
      <c r="A158" s="38"/>
      <c r="B158" s="39"/>
      <c r="C158" s="226" t="s">
        <v>192</v>
      </c>
      <c r="D158" s="226" t="s">
        <v>161</v>
      </c>
      <c r="E158" s="227" t="s">
        <v>746</v>
      </c>
      <c r="F158" s="228" t="s">
        <v>747</v>
      </c>
      <c r="G158" s="229" t="s">
        <v>434</v>
      </c>
      <c r="H158" s="230">
        <v>9</v>
      </c>
      <c r="I158" s="231"/>
      <c r="J158" s="232">
        <f>ROUND(I158*H158,2)</f>
        <v>0</v>
      </c>
      <c r="K158" s="228" t="s">
        <v>165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166</v>
      </c>
      <c r="AT158" s="237" t="s">
        <v>161</v>
      </c>
      <c r="AU158" s="237" t="s">
        <v>85</v>
      </c>
      <c r="AY158" s="17" t="s">
        <v>159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166</v>
      </c>
      <c r="BM158" s="237" t="s">
        <v>748</v>
      </c>
    </row>
    <row r="159" s="2" customFormat="1">
      <c r="A159" s="38"/>
      <c r="B159" s="39"/>
      <c r="C159" s="40"/>
      <c r="D159" s="239" t="s">
        <v>168</v>
      </c>
      <c r="E159" s="40"/>
      <c r="F159" s="240" t="s">
        <v>747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168</v>
      </c>
      <c r="AU159" s="17" t="s">
        <v>85</v>
      </c>
    </row>
    <row r="160" s="2" customFormat="1">
      <c r="A160" s="38"/>
      <c r="B160" s="39"/>
      <c r="C160" s="40"/>
      <c r="D160" s="239" t="s">
        <v>169</v>
      </c>
      <c r="E160" s="40"/>
      <c r="F160" s="244" t="s">
        <v>717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169</v>
      </c>
      <c r="AU160" s="17" t="s">
        <v>85</v>
      </c>
    </row>
    <row r="161" s="13" customFormat="1">
      <c r="A161" s="13"/>
      <c r="B161" s="245"/>
      <c r="C161" s="246"/>
      <c r="D161" s="239" t="s">
        <v>171</v>
      </c>
      <c r="E161" s="247" t="s">
        <v>1</v>
      </c>
      <c r="F161" s="248" t="s">
        <v>749</v>
      </c>
      <c r="G161" s="246"/>
      <c r="H161" s="249">
        <v>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171</v>
      </c>
      <c r="AU161" s="255" t="s">
        <v>85</v>
      </c>
      <c r="AV161" s="13" t="s">
        <v>85</v>
      </c>
      <c r="AW161" s="13" t="s">
        <v>32</v>
      </c>
      <c r="AX161" s="13" t="s">
        <v>76</v>
      </c>
      <c r="AY161" s="255" t="s">
        <v>159</v>
      </c>
    </row>
    <row r="162" s="13" customFormat="1">
      <c r="A162" s="13"/>
      <c r="B162" s="245"/>
      <c r="C162" s="246"/>
      <c r="D162" s="239" t="s">
        <v>171</v>
      </c>
      <c r="E162" s="247" t="s">
        <v>1</v>
      </c>
      <c r="F162" s="248" t="s">
        <v>750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171</v>
      </c>
      <c r="AU162" s="255" t="s">
        <v>85</v>
      </c>
      <c r="AV162" s="13" t="s">
        <v>85</v>
      </c>
      <c r="AW162" s="13" t="s">
        <v>32</v>
      </c>
      <c r="AX162" s="13" t="s">
        <v>76</v>
      </c>
      <c r="AY162" s="255" t="s">
        <v>159</v>
      </c>
    </row>
    <row r="163" s="13" customFormat="1">
      <c r="A163" s="13"/>
      <c r="B163" s="245"/>
      <c r="C163" s="246"/>
      <c r="D163" s="239" t="s">
        <v>171</v>
      </c>
      <c r="E163" s="247" t="s">
        <v>1</v>
      </c>
      <c r="F163" s="248" t="s">
        <v>751</v>
      </c>
      <c r="G163" s="246"/>
      <c r="H163" s="249">
        <v>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171</v>
      </c>
      <c r="AU163" s="255" t="s">
        <v>85</v>
      </c>
      <c r="AV163" s="13" t="s">
        <v>85</v>
      </c>
      <c r="AW163" s="13" t="s">
        <v>32</v>
      </c>
      <c r="AX163" s="13" t="s">
        <v>76</v>
      </c>
      <c r="AY163" s="255" t="s">
        <v>159</v>
      </c>
    </row>
    <row r="164" s="14" customFormat="1">
      <c r="A164" s="14"/>
      <c r="B164" s="256"/>
      <c r="C164" s="257"/>
      <c r="D164" s="239" t="s">
        <v>171</v>
      </c>
      <c r="E164" s="258" t="s">
        <v>1</v>
      </c>
      <c r="F164" s="259" t="s">
        <v>205</v>
      </c>
      <c r="G164" s="257"/>
      <c r="H164" s="260">
        <v>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171</v>
      </c>
      <c r="AU164" s="266" t="s">
        <v>85</v>
      </c>
      <c r="AV164" s="14" t="s">
        <v>166</v>
      </c>
      <c r="AW164" s="14" t="s">
        <v>32</v>
      </c>
      <c r="AX164" s="14" t="s">
        <v>83</v>
      </c>
      <c r="AY164" s="266" t="s">
        <v>159</v>
      </c>
    </row>
    <row r="165" s="2" customFormat="1" ht="16.5" customHeight="1">
      <c r="A165" s="38"/>
      <c r="B165" s="39"/>
      <c r="C165" s="226" t="s">
        <v>197</v>
      </c>
      <c r="D165" s="226" t="s">
        <v>161</v>
      </c>
      <c r="E165" s="227" t="s">
        <v>752</v>
      </c>
      <c r="F165" s="228" t="s">
        <v>753</v>
      </c>
      <c r="G165" s="229" t="s">
        <v>434</v>
      </c>
      <c r="H165" s="230">
        <v>9</v>
      </c>
      <c r="I165" s="231"/>
      <c r="J165" s="232">
        <f>ROUND(I165*H165,2)</f>
        <v>0</v>
      </c>
      <c r="K165" s="228" t="s">
        <v>165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166</v>
      </c>
      <c r="AT165" s="237" t="s">
        <v>161</v>
      </c>
      <c r="AU165" s="237" t="s">
        <v>85</v>
      </c>
      <c r="AY165" s="17" t="s">
        <v>159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166</v>
      </c>
      <c r="BM165" s="237" t="s">
        <v>754</v>
      </c>
    </row>
    <row r="166" s="2" customFormat="1">
      <c r="A166" s="38"/>
      <c r="B166" s="39"/>
      <c r="C166" s="40"/>
      <c r="D166" s="239" t="s">
        <v>168</v>
      </c>
      <c r="E166" s="40"/>
      <c r="F166" s="240" t="s">
        <v>753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168</v>
      </c>
      <c r="AU166" s="17" t="s">
        <v>85</v>
      </c>
    </row>
    <row r="167" s="2" customFormat="1">
      <c r="A167" s="38"/>
      <c r="B167" s="39"/>
      <c r="C167" s="40"/>
      <c r="D167" s="239" t="s">
        <v>169</v>
      </c>
      <c r="E167" s="40"/>
      <c r="F167" s="244" t="s">
        <v>473</v>
      </c>
      <c r="G167" s="40"/>
      <c r="H167" s="40"/>
      <c r="I167" s="241"/>
      <c r="J167" s="40"/>
      <c r="K167" s="40"/>
      <c r="L167" s="44"/>
      <c r="M167" s="242"/>
      <c r="N167" s="24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169</v>
      </c>
      <c r="AU167" s="17" t="s">
        <v>85</v>
      </c>
    </row>
    <row r="168" s="13" customFormat="1">
      <c r="A168" s="13"/>
      <c r="B168" s="245"/>
      <c r="C168" s="246"/>
      <c r="D168" s="239" t="s">
        <v>171</v>
      </c>
      <c r="E168" s="247" t="s">
        <v>1</v>
      </c>
      <c r="F168" s="248" t="s">
        <v>220</v>
      </c>
      <c r="G168" s="246"/>
      <c r="H168" s="249">
        <v>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171</v>
      </c>
      <c r="AU168" s="255" t="s">
        <v>85</v>
      </c>
      <c r="AV168" s="13" t="s">
        <v>85</v>
      </c>
      <c r="AW168" s="13" t="s">
        <v>32</v>
      </c>
      <c r="AX168" s="13" t="s">
        <v>83</v>
      </c>
      <c r="AY168" s="255" t="s">
        <v>159</v>
      </c>
    </row>
    <row r="169" s="2" customFormat="1" ht="16.5" customHeight="1">
      <c r="A169" s="38"/>
      <c r="B169" s="39"/>
      <c r="C169" s="226" t="s">
        <v>206</v>
      </c>
      <c r="D169" s="226" t="s">
        <v>161</v>
      </c>
      <c r="E169" s="227" t="s">
        <v>755</v>
      </c>
      <c r="F169" s="228" t="s">
        <v>756</v>
      </c>
      <c r="G169" s="229" t="s">
        <v>434</v>
      </c>
      <c r="H169" s="230">
        <v>52</v>
      </c>
      <c r="I169" s="231"/>
      <c r="J169" s="232">
        <f>ROUND(I169*H169,2)</f>
        <v>0</v>
      </c>
      <c r="K169" s="228" t="s">
        <v>165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166</v>
      </c>
      <c r="AT169" s="237" t="s">
        <v>161</v>
      </c>
      <c r="AU169" s="237" t="s">
        <v>85</v>
      </c>
      <c r="AY169" s="17" t="s">
        <v>159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166</v>
      </c>
      <c r="BM169" s="237" t="s">
        <v>757</v>
      </c>
    </row>
    <row r="170" s="2" customFormat="1">
      <c r="A170" s="38"/>
      <c r="B170" s="39"/>
      <c r="C170" s="40"/>
      <c r="D170" s="239" t="s">
        <v>168</v>
      </c>
      <c r="E170" s="40"/>
      <c r="F170" s="240" t="s">
        <v>756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168</v>
      </c>
      <c r="AU170" s="17" t="s">
        <v>85</v>
      </c>
    </row>
    <row r="171" s="2" customFormat="1">
      <c r="A171" s="38"/>
      <c r="B171" s="39"/>
      <c r="C171" s="40"/>
      <c r="D171" s="239" t="s">
        <v>169</v>
      </c>
      <c r="E171" s="40"/>
      <c r="F171" s="244" t="s">
        <v>758</v>
      </c>
      <c r="G171" s="40"/>
      <c r="H171" s="40"/>
      <c r="I171" s="241"/>
      <c r="J171" s="40"/>
      <c r="K171" s="40"/>
      <c r="L171" s="44"/>
      <c r="M171" s="242"/>
      <c r="N171" s="24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169</v>
      </c>
      <c r="AU171" s="17" t="s">
        <v>85</v>
      </c>
    </row>
    <row r="172" s="13" customFormat="1">
      <c r="A172" s="13"/>
      <c r="B172" s="245"/>
      <c r="C172" s="246"/>
      <c r="D172" s="239" t="s">
        <v>171</v>
      </c>
      <c r="E172" s="247" t="s">
        <v>1</v>
      </c>
      <c r="F172" s="248" t="s">
        <v>759</v>
      </c>
      <c r="G172" s="246"/>
      <c r="H172" s="249">
        <v>10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171</v>
      </c>
      <c r="AU172" s="255" t="s">
        <v>85</v>
      </c>
      <c r="AV172" s="13" t="s">
        <v>85</v>
      </c>
      <c r="AW172" s="13" t="s">
        <v>32</v>
      </c>
      <c r="AX172" s="13" t="s">
        <v>76</v>
      </c>
      <c r="AY172" s="255" t="s">
        <v>159</v>
      </c>
    </row>
    <row r="173" s="13" customFormat="1">
      <c r="A173" s="13"/>
      <c r="B173" s="245"/>
      <c r="C173" s="246"/>
      <c r="D173" s="239" t="s">
        <v>171</v>
      </c>
      <c r="E173" s="247" t="s">
        <v>1</v>
      </c>
      <c r="F173" s="248" t="s">
        <v>760</v>
      </c>
      <c r="G173" s="246"/>
      <c r="H173" s="249">
        <v>11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171</v>
      </c>
      <c r="AU173" s="255" t="s">
        <v>85</v>
      </c>
      <c r="AV173" s="13" t="s">
        <v>85</v>
      </c>
      <c r="AW173" s="13" t="s">
        <v>32</v>
      </c>
      <c r="AX173" s="13" t="s">
        <v>76</v>
      </c>
      <c r="AY173" s="255" t="s">
        <v>159</v>
      </c>
    </row>
    <row r="174" s="13" customFormat="1">
      <c r="A174" s="13"/>
      <c r="B174" s="245"/>
      <c r="C174" s="246"/>
      <c r="D174" s="239" t="s">
        <v>171</v>
      </c>
      <c r="E174" s="247" t="s">
        <v>1</v>
      </c>
      <c r="F174" s="248" t="s">
        <v>761</v>
      </c>
      <c r="G174" s="246"/>
      <c r="H174" s="249">
        <v>12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171</v>
      </c>
      <c r="AU174" s="255" t="s">
        <v>85</v>
      </c>
      <c r="AV174" s="13" t="s">
        <v>85</v>
      </c>
      <c r="AW174" s="13" t="s">
        <v>32</v>
      </c>
      <c r="AX174" s="13" t="s">
        <v>76</v>
      </c>
      <c r="AY174" s="255" t="s">
        <v>159</v>
      </c>
    </row>
    <row r="175" s="13" customFormat="1">
      <c r="A175" s="13"/>
      <c r="B175" s="245"/>
      <c r="C175" s="246"/>
      <c r="D175" s="239" t="s">
        <v>171</v>
      </c>
      <c r="E175" s="247" t="s">
        <v>1</v>
      </c>
      <c r="F175" s="248" t="s">
        <v>762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171</v>
      </c>
      <c r="AU175" s="255" t="s">
        <v>85</v>
      </c>
      <c r="AV175" s="13" t="s">
        <v>85</v>
      </c>
      <c r="AW175" s="13" t="s">
        <v>32</v>
      </c>
      <c r="AX175" s="13" t="s">
        <v>76</v>
      </c>
      <c r="AY175" s="255" t="s">
        <v>159</v>
      </c>
    </row>
    <row r="176" s="13" customFormat="1">
      <c r="A176" s="13"/>
      <c r="B176" s="245"/>
      <c r="C176" s="246"/>
      <c r="D176" s="239" t="s">
        <v>171</v>
      </c>
      <c r="E176" s="247" t="s">
        <v>1</v>
      </c>
      <c r="F176" s="248" t="s">
        <v>763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171</v>
      </c>
      <c r="AU176" s="255" t="s">
        <v>85</v>
      </c>
      <c r="AV176" s="13" t="s">
        <v>85</v>
      </c>
      <c r="AW176" s="13" t="s">
        <v>32</v>
      </c>
      <c r="AX176" s="13" t="s">
        <v>76</v>
      </c>
      <c r="AY176" s="255" t="s">
        <v>159</v>
      </c>
    </row>
    <row r="177" s="13" customFormat="1">
      <c r="A177" s="13"/>
      <c r="B177" s="245"/>
      <c r="C177" s="246"/>
      <c r="D177" s="239" t="s">
        <v>171</v>
      </c>
      <c r="E177" s="247" t="s">
        <v>1</v>
      </c>
      <c r="F177" s="248" t="s">
        <v>764</v>
      </c>
      <c r="G177" s="246"/>
      <c r="H177" s="249">
        <v>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171</v>
      </c>
      <c r="AU177" s="255" t="s">
        <v>85</v>
      </c>
      <c r="AV177" s="13" t="s">
        <v>85</v>
      </c>
      <c r="AW177" s="13" t="s">
        <v>32</v>
      </c>
      <c r="AX177" s="13" t="s">
        <v>76</v>
      </c>
      <c r="AY177" s="255" t="s">
        <v>159</v>
      </c>
    </row>
    <row r="178" s="13" customFormat="1">
      <c r="A178" s="13"/>
      <c r="B178" s="245"/>
      <c r="C178" s="246"/>
      <c r="D178" s="239" t="s">
        <v>171</v>
      </c>
      <c r="E178" s="247" t="s">
        <v>1</v>
      </c>
      <c r="F178" s="248" t="s">
        <v>765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171</v>
      </c>
      <c r="AU178" s="255" t="s">
        <v>85</v>
      </c>
      <c r="AV178" s="13" t="s">
        <v>85</v>
      </c>
      <c r="AW178" s="13" t="s">
        <v>32</v>
      </c>
      <c r="AX178" s="13" t="s">
        <v>76</v>
      </c>
      <c r="AY178" s="255" t="s">
        <v>159</v>
      </c>
    </row>
    <row r="179" s="13" customFormat="1">
      <c r="A179" s="13"/>
      <c r="B179" s="245"/>
      <c r="C179" s="246"/>
      <c r="D179" s="239" t="s">
        <v>171</v>
      </c>
      <c r="E179" s="247" t="s">
        <v>1</v>
      </c>
      <c r="F179" s="248" t="s">
        <v>766</v>
      </c>
      <c r="G179" s="246"/>
      <c r="H179" s="249">
        <v>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171</v>
      </c>
      <c r="AU179" s="255" t="s">
        <v>85</v>
      </c>
      <c r="AV179" s="13" t="s">
        <v>85</v>
      </c>
      <c r="AW179" s="13" t="s">
        <v>32</v>
      </c>
      <c r="AX179" s="13" t="s">
        <v>76</v>
      </c>
      <c r="AY179" s="255" t="s">
        <v>159</v>
      </c>
    </row>
    <row r="180" s="13" customFormat="1">
      <c r="A180" s="13"/>
      <c r="B180" s="245"/>
      <c r="C180" s="246"/>
      <c r="D180" s="239" t="s">
        <v>171</v>
      </c>
      <c r="E180" s="247" t="s">
        <v>1</v>
      </c>
      <c r="F180" s="248" t="s">
        <v>767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171</v>
      </c>
      <c r="AU180" s="255" t="s">
        <v>85</v>
      </c>
      <c r="AV180" s="13" t="s">
        <v>85</v>
      </c>
      <c r="AW180" s="13" t="s">
        <v>32</v>
      </c>
      <c r="AX180" s="13" t="s">
        <v>76</v>
      </c>
      <c r="AY180" s="255" t="s">
        <v>159</v>
      </c>
    </row>
    <row r="181" s="13" customFormat="1">
      <c r="A181" s="13"/>
      <c r="B181" s="245"/>
      <c r="C181" s="246"/>
      <c r="D181" s="239" t="s">
        <v>171</v>
      </c>
      <c r="E181" s="247" t="s">
        <v>1</v>
      </c>
      <c r="F181" s="248" t="s">
        <v>768</v>
      </c>
      <c r="G181" s="246"/>
      <c r="H181" s="249">
        <v>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171</v>
      </c>
      <c r="AU181" s="255" t="s">
        <v>85</v>
      </c>
      <c r="AV181" s="13" t="s">
        <v>85</v>
      </c>
      <c r="AW181" s="13" t="s">
        <v>32</v>
      </c>
      <c r="AX181" s="13" t="s">
        <v>76</v>
      </c>
      <c r="AY181" s="255" t="s">
        <v>159</v>
      </c>
    </row>
    <row r="182" s="14" customFormat="1">
      <c r="A182" s="14"/>
      <c r="B182" s="256"/>
      <c r="C182" s="257"/>
      <c r="D182" s="239" t="s">
        <v>171</v>
      </c>
      <c r="E182" s="258" t="s">
        <v>1</v>
      </c>
      <c r="F182" s="259" t="s">
        <v>205</v>
      </c>
      <c r="G182" s="257"/>
      <c r="H182" s="260">
        <v>52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171</v>
      </c>
      <c r="AU182" s="266" t="s">
        <v>85</v>
      </c>
      <c r="AV182" s="14" t="s">
        <v>166</v>
      </c>
      <c r="AW182" s="14" t="s">
        <v>32</v>
      </c>
      <c r="AX182" s="14" t="s">
        <v>83</v>
      </c>
      <c r="AY182" s="266" t="s">
        <v>159</v>
      </c>
    </row>
    <row r="183" s="2" customFormat="1" ht="16.5" customHeight="1">
      <c r="A183" s="38"/>
      <c r="B183" s="39"/>
      <c r="C183" s="226" t="s">
        <v>213</v>
      </c>
      <c r="D183" s="226" t="s">
        <v>161</v>
      </c>
      <c r="E183" s="227" t="s">
        <v>769</v>
      </c>
      <c r="F183" s="228" t="s">
        <v>770</v>
      </c>
      <c r="G183" s="229" t="s">
        <v>434</v>
      </c>
      <c r="H183" s="230">
        <v>52</v>
      </c>
      <c r="I183" s="231"/>
      <c r="J183" s="232">
        <f>ROUND(I183*H183,2)</f>
        <v>0</v>
      </c>
      <c r="K183" s="228" t="s">
        <v>165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166</v>
      </c>
      <c r="AT183" s="237" t="s">
        <v>161</v>
      </c>
      <c r="AU183" s="237" t="s">
        <v>85</v>
      </c>
      <c r="AY183" s="17" t="s">
        <v>159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166</v>
      </c>
      <c r="BM183" s="237" t="s">
        <v>771</v>
      </c>
    </row>
    <row r="184" s="2" customFormat="1">
      <c r="A184" s="38"/>
      <c r="B184" s="39"/>
      <c r="C184" s="40"/>
      <c r="D184" s="239" t="s">
        <v>168</v>
      </c>
      <c r="E184" s="40"/>
      <c r="F184" s="240" t="s">
        <v>770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168</v>
      </c>
      <c r="AU184" s="17" t="s">
        <v>85</v>
      </c>
    </row>
    <row r="185" s="2" customFormat="1">
      <c r="A185" s="38"/>
      <c r="B185" s="39"/>
      <c r="C185" s="40"/>
      <c r="D185" s="239" t="s">
        <v>169</v>
      </c>
      <c r="E185" s="40"/>
      <c r="F185" s="244" t="s">
        <v>473</v>
      </c>
      <c r="G185" s="40"/>
      <c r="H185" s="40"/>
      <c r="I185" s="241"/>
      <c r="J185" s="40"/>
      <c r="K185" s="40"/>
      <c r="L185" s="44"/>
      <c r="M185" s="242"/>
      <c r="N185" s="24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169</v>
      </c>
      <c r="AU185" s="17" t="s">
        <v>85</v>
      </c>
    </row>
    <row r="186" s="13" customFormat="1">
      <c r="A186" s="13"/>
      <c r="B186" s="245"/>
      <c r="C186" s="246"/>
      <c r="D186" s="239" t="s">
        <v>171</v>
      </c>
      <c r="E186" s="247" t="s">
        <v>1</v>
      </c>
      <c r="F186" s="248" t="s">
        <v>498</v>
      </c>
      <c r="G186" s="246"/>
      <c r="H186" s="249">
        <v>52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171</v>
      </c>
      <c r="AU186" s="255" t="s">
        <v>85</v>
      </c>
      <c r="AV186" s="13" t="s">
        <v>85</v>
      </c>
      <c r="AW186" s="13" t="s">
        <v>32</v>
      </c>
      <c r="AX186" s="13" t="s">
        <v>83</v>
      </c>
      <c r="AY186" s="255" t="s">
        <v>159</v>
      </c>
    </row>
    <row r="187" s="2" customFormat="1" ht="24.15" customHeight="1">
      <c r="A187" s="38"/>
      <c r="B187" s="39"/>
      <c r="C187" s="226" t="s">
        <v>220</v>
      </c>
      <c r="D187" s="226" t="s">
        <v>161</v>
      </c>
      <c r="E187" s="227" t="s">
        <v>772</v>
      </c>
      <c r="F187" s="228" t="s">
        <v>773</v>
      </c>
      <c r="G187" s="229" t="s">
        <v>742</v>
      </c>
      <c r="H187" s="230">
        <v>12480</v>
      </c>
      <c r="I187" s="231"/>
      <c r="J187" s="232">
        <f>ROUND(I187*H187,2)</f>
        <v>0</v>
      </c>
      <c r="K187" s="228" t="s">
        <v>165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166</v>
      </c>
      <c r="AT187" s="237" t="s">
        <v>161</v>
      </c>
      <c r="AU187" s="237" t="s">
        <v>85</v>
      </c>
      <c r="AY187" s="17" t="s">
        <v>159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166</v>
      </c>
      <c r="BM187" s="237" t="s">
        <v>774</v>
      </c>
    </row>
    <row r="188" s="2" customFormat="1">
      <c r="A188" s="38"/>
      <c r="B188" s="39"/>
      <c r="C188" s="40"/>
      <c r="D188" s="239" t="s">
        <v>168</v>
      </c>
      <c r="E188" s="40"/>
      <c r="F188" s="240" t="s">
        <v>773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168</v>
      </c>
      <c r="AU188" s="17" t="s">
        <v>85</v>
      </c>
    </row>
    <row r="189" s="2" customFormat="1">
      <c r="A189" s="38"/>
      <c r="B189" s="39"/>
      <c r="C189" s="40"/>
      <c r="D189" s="239" t="s">
        <v>169</v>
      </c>
      <c r="E189" s="40"/>
      <c r="F189" s="244" t="s">
        <v>775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169</v>
      </c>
      <c r="AU189" s="17" t="s">
        <v>85</v>
      </c>
    </row>
    <row r="190" s="13" customFormat="1">
      <c r="A190" s="13"/>
      <c r="B190" s="245"/>
      <c r="C190" s="246"/>
      <c r="D190" s="239" t="s">
        <v>171</v>
      </c>
      <c r="E190" s="247" t="s">
        <v>1</v>
      </c>
      <c r="F190" s="248" t="s">
        <v>776</v>
      </c>
      <c r="G190" s="246"/>
      <c r="H190" s="249">
        <v>12480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171</v>
      </c>
      <c r="AU190" s="255" t="s">
        <v>85</v>
      </c>
      <c r="AV190" s="13" t="s">
        <v>85</v>
      </c>
      <c r="AW190" s="13" t="s">
        <v>32</v>
      </c>
      <c r="AX190" s="13" t="s">
        <v>83</v>
      </c>
      <c r="AY190" s="255" t="s">
        <v>159</v>
      </c>
    </row>
    <row r="191" s="2" customFormat="1" ht="16.5" customHeight="1">
      <c r="A191" s="38"/>
      <c r="B191" s="39"/>
      <c r="C191" s="226" t="s">
        <v>227</v>
      </c>
      <c r="D191" s="226" t="s">
        <v>161</v>
      </c>
      <c r="E191" s="227" t="s">
        <v>777</v>
      </c>
      <c r="F191" s="228" t="s">
        <v>778</v>
      </c>
      <c r="G191" s="229" t="s">
        <v>434</v>
      </c>
      <c r="H191" s="230">
        <v>2</v>
      </c>
      <c r="I191" s="231"/>
      <c r="J191" s="232">
        <f>ROUND(I191*H191,2)</f>
        <v>0</v>
      </c>
      <c r="K191" s="228" t="s">
        <v>165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166</v>
      </c>
      <c r="AT191" s="237" t="s">
        <v>161</v>
      </c>
      <c r="AU191" s="237" t="s">
        <v>85</v>
      </c>
      <c r="AY191" s="17" t="s">
        <v>159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166</v>
      </c>
      <c r="BM191" s="237" t="s">
        <v>779</v>
      </c>
    </row>
    <row r="192" s="2" customFormat="1">
      <c r="A192" s="38"/>
      <c r="B192" s="39"/>
      <c r="C192" s="40"/>
      <c r="D192" s="239" t="s">
        <v>168</v>
      </c>
      <c r="E192" s="40"/>
      <c r="F192" s="240" t="s">
        <v>778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168</v>
      </c>
      <c r="AU192" s="17" t="s">
        <v>85</v>
      </c>
    </row>
    <row r="193" s="2" customFormat="1">
      <c r="A193" s="38"/>
      <c r="B193" s="39"/>
      <c r="C193" s="40"/>
      <c r="D193" s="239" t="s">
        <v>169</v>
      </c>
      <c r="E193" s="40"/>
      <c r="F193" s="244" t="s">
        <v>780</v>
      </c>
      <c r="G193" s="40"/>
      <c r="H193" s="40"/>
      <c r="I193" s="241"/>
      <c r="J193" s="40"/>
      <c r="K193" s="40"/>
      <c r="L193" s="44"/>
      <c r="M193" s="242"/>
      <c r="N193" s="24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169</v>
      </c>
      <c r="AU193" s="17" t="s">
        <v>85</v>
      </c>
    </row>
    <row r="194" s="13" customFormat="1">
      <c r="A194" s="13"/>
      <c r="B194" s="245"/>
      <c r="C194" s="246"/>
      <c r="D194" s="239" t="s">
        <v>171</v>
      </c>
      <c r="E194" s="247" t="s">
        <v>1</v>
      </c>
      <c r="F194" s="248" t="s">
        <v>781</v>
      </c>
      <c r="G194" s="246"/>
      <c r="H194" s="249">
        <v>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171</v>
      </c>
      <c r="AU194" s="255" t="s">
        <v>85</v>
      </c>
      <c r="AV194" s="13" t="s">
        <v>85</v>
      </c>
      <c r="AW194" s="13" t="s">
        <v>32</v>
      </c>
      <c r="AX194" s="13" t="s">
        <v>83</v>
      </c>
      <c r="AY194" s="255" t="s">
        <v>159</v>
      </c>
    </row>
    <row r="195" s="2" customFormat="1" ht="16.5" customHeight="1">
      <c r="A195" s="38"/>
      <c r="B195" s="39"/>
      <c r="C195" s="226" t="s">
        <v>232</v>
      </c>
      <c r="D195" s="226" t="s">
        <v>161</v>
      </c>
      <c r="E195" s="227" t="s">
        <v>782</v>
      </c>
      <c r="F195" s="228" t="s">
        <v>783</v>
      </c>
      <c r="G195" s="229" t="s">
        <v>434</v>
      </c>
      <c r="H195" s="230">
        <v>2</v>
      </c>
      <c r="I195" s="231"/>
      <c r="J195" s="232">
        <f>ROUND(I195*H195,2)</f>
        <v>0</v>
      </c>
      <c r="K195" s="228" t="s">
        <v>165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166</v>
      </c>
      <c r="AT195" s="237" t="s">
        <v>161</v>
      </c>
      <c r="AU195" s="237" t="s">
        <v>85</v>
      </c>
      <c r="AY195" s="17" t="s">
        <v>159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166</v>
      </c>
      <c r="BM195" s="237" t="s">
        <v>784</v>
      </c>
    </row>
    <row r="196" s="2" customFormat="1">
      <c r="A196" s="38"/>
      <c r="B196" s="39"/>
      <c r="C196" s="40"/>
      <c r="D196" s="239" t="s">
        <v>168</v>
      </c>
      <c r="E196" s="40"/>
      <c r="F196" s="240" t="s">
        <v>783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168</v>
      </c>
      <c r="AU196" s="17" t="s">
        <v>85</v>
      </c>
    </row>
    <row r="197" s="2" customFormat="1">
      <c r="A197" s="38"/>
      <c r="B197" s="39"/>
      <c r="C197" s="40"/>
      <c r="D197" s="239" t="s">
        <v>169</v>
      </c>
      <c r="E197" s="40"/>
      <c r="F197" s="244" t="s">
        <v>785</v>
      </c>
      <c r="G197" s="40"/>
      <c r="H197" s="40"/>
      <c r="I197" s="241"/>
      <c r="J197" s="40"/>
      <c r="K197" s="40"/>
      <c r="L197" s="44"/>
      <c r="M197" s="242"/>
      <c r="N197" s="243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169</v>
      </c>
      <c r="AU197" s="17" t="s">
        <v>85</v>
      </c>
    </row>
    <row r="198" s="13" customFormat="1">
      <c r="A198" s="13"/>
      <c r="B198" s="245"/>
      <c r="C198" s="246"/>
      <c r="D198" s="239" t="s">
        <v>171</v>
      </c>
      <c r="E198" s="247" t="s">
        <v>1</v>
      </c>
      <c r="F198" s="248" t="s">
        <v>85</v>
      </c>
      <c r="G198" s="246"/>
      <c r="H198" s="249">
        <v>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171</v>
      </c>
      <c r="AU198" s="255" t="s">
        <v>85</v>
      </c>
      <c r="AV198" s="13" t="s">
        <v>85</v>
      </c>
      <c r="AW198" s="13" t="s">
        <v>32</v>
      </c>
      <c r="AX198" s="13" t="s">
        <v>83</v>
      </c>
      <c r="AY198" s="255" t="s">
        <v>159</v>
      </c>
    </row>
    <row r="199" s="2" customFormat="1" ht="24.15" customHeight="1">
      <c r="A199" s="38"/>
      <c r="B199" s="39"/>
      <c r="C199" s="226" t="s">
        <v>239</v>
      </c>
      <c r="D199" s="226" t="s">
        <v>161</v>
      </c>
      <c r="E199" s="227" t="s">
        <v>786</v>
      </c>
      <c r="F199" s="228" t="s">
        <v>787</v>
      </c>
      <c r="G199" s="229" t="s">
        <v>742</v>
      </c>
      <c r="H199" s="230">
        <v>480</v>
      </c>
      <c r="I199" s="231"/>
      <c r="J199" s="232">
        <f>ROUND(I199*H199,2)</f>
        <v>0</v>
      </c>
      <c r="K199" s="228" t="s">
        <v>165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166</v>
      </c>
      <c r="AT199" s="237" t="s">
        <v>161</v>
      </c>
      <c r="AU199" s="237" t="s">
        <v>85</v>
      </c>
      <c r="AY199" s="17" t="s">
        <v>159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166</v>
      </c>
      <c r="BM199" s="237" t="s">
        <v>788</v>
      </c>
    </row>
    <row r="200" s="2" customFormat="1">
      <c r="A200" s="38"/>
      <c r="B200" s="39"/>
      <c r="C200" s="40"/>
      <c r="D200" s="239" t="s">
        <v>168</v>
      </c>
      <c r="E200" s="40"/>
      <c r="F200" s="240" t="s">
        <v>787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168</v>
      </c>
      <c r="AU200" s="17" t="s">
        <v>85</v>
      </c>
    </row>
    <row r="201" s="2" customFormat="1">
      <c r="A201" s="38"/>
      <c r="B201" s="39"/>
      <c r="C201" s="40"/>
      <c r="D201" s="239" t="s">
        <v>169</v>
      </c>
      <c r="E201" s="40"/>
      <c r="F201" s="244" t="s">
        <v>789</v>
      </c>
      <c r="G201" s="40"/>
      <c r="H201" s="40"/>
      <c r="I201" s="241"/>
      <c r="J201" s="40"/>
      <c r="K201" s="40"/>
      <c r="L201" s="44"/>
      <c r="M201" s="242"/>
      <c r="N201" s="243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169</v>
      </c>
      <c r="AU201" s="17" t="s">
        <v>85</v>
      </c>
    </row>
    <row r="202" s="13" customFormat="1">
      <c r="A202" s="13"/>
      <c r="B202" s="245"/>
      <c r="C202" s="246"/>
      <c r="D202" s="239" t="s">
        <v>171</v>
      </c>
      <c r="E202" s="247" t="s">
        <v>1</v>
      </c>
      <c r="F202" s="248" t="s">
        <v>790</v>
      </c>
      <c r="G202" s="246"/>
      <c r="H202" s="249">
        <v>480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171</v>
      </c>
      <c r="AU202" s="255" t="s">
        <v>85</v>
      </c>
      <c r="AV202" s="13" t="s">
        <v>85</v>
      </c>
      <c r="AW202" s="13" t="s">
        <v>32</v>
      </c>
      <c r="AX202" s="13" t="s">
        <v>83</v>
      </c>
      <c r="AY202" s="255" t="s">
        <v>159</v>
      </c>
    </row>
    <row r="203" s="2" customFormat="1" ht="16.5" customHeight="1">
      <c r="A203" s="38"/>
      <c r="B203" s="39"/>
      <c r="C203" s="226" t="s">
        <v>244</v>
      </c>
      <c r="D203" s="226" t="s">
        <v>161</v>
      </c>
      <c r="E203" s="227" t="s">
        <v>791</v>
      </c>
      <c r="F203" s="228" t="s">
        <v>792</v>
      </c>
      <c r="G203" s="229" t="s">
        <v>434</v>
      </c>
      <c r="H203" s="230">
        <v>4</v>
      </c>
      <c r="I203" s="231"/>
      <c r="J203" s="232">
        <f>ROUND(I203*H203,2)</f>
        <v>0</v>
      </c>
      <c r="K203" s="228" t="s">
        <v>165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166</v>
      </c>
      <c r="AT203" s="237" t="s">
        <v>161</v>
      </c>
      <c r="AU203" s="237" t="s">
        <v>85</v>
      </c>
      <c r="AY203" s="17" t="s">
        <v>159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166</v>
      </c>
      <c r="BM203" s="237" t="s">
        <v>793</v>
      </c>
    </row>
    <row r="204" s="2" customFormat="1">
      <c r="A204" s="38"/>
      <c r="B204" s="39"/>
      <c r="C204" s="40"/>
      <c r="D204" s="239" t="s">
        <v>168</v>
      </c>
      <c r="E204" s="40"/>
      <c r="F204" s="240" t="s">
        <v>792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168</v>
      </c>
      <c r="AU204" s="17" t="s">
        <v>85</v>
      </c>
    </row>
    <row r="205" s="2" customFormat="1">
      <c r="A205" s="38"/>
      <c r="B205" s="39"/>
      <c r="C205" s="40"/>
      <c r="D205" s="239" t="s">
        <v>169</v>
      </c>
      <c r="E205" s="40"/>
      <c r="F205" s="244" t="s">
        <v>780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169</v>
      </c>
      <c r="AU205" s="17" t="s">
        <v>85</v>
      </c>
    </row>
    <row r="206" s="13" customFormat="1">
      <c r="A206" s="13"/>
      <c r="B206" s="245"/>
      <c r="C206" s="246"/>
      <c r="D206" s="239" t="s">
        <v>171</v>
      </c>
      <c r="E206" s="247" t="s">
        <v>1</v>
      </c>
      <c r="F206" s="248" t="s">
        <v>794</v>
      </c>
      <c r="G206" s="246"/>
      <c r="H206" s="249">
        <v>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171</v>
      </c>
      <c r="AU206" s="255" t="s">
        <v>85</v>
      </c>
      <c r="AV206" s="13" t="s">
        <v>85</v>
      </c>
      <c r="AW206" s="13" t="s">
        <v>32</v>
      </c>
      <c r="AX206" s="13" t="s">
        <v>76</v>
      </c>
      <c r="AY206" s="255" t="s">
        <v>159</v>
      </c>
    </row>
    <row r="207" s="13" customFormat="1">
      <c r="A207" s="13"/>
      <c r="B207" s="245"/>
      <c r="C207" s="246"/>
      <c r="D207" s="239" t="s">
        <v>171</v>
      </c>
      <c r="E207" s="247" t="s">
        <v>1</v>
      </c>
      <c r="F207" s="248" t="s">
        <v>795</v>
      </c>
      <c r="G207" s="246"/>
      <c r="H207" s="249">
        <v>2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171</v>
      </c>
      <c r="AU207" s="255" t="s">
        <v>85</v>
      </c>
      <c r="AV207" s="13" t="s">
        <v>85</v>
      </c>
      <c r="AW207" s="13" t="s">
        <v>32</v>
      </c>
      <c r="AX207" s="13" t="s">
        <v>76</v>
      </c>
      <c r="AY207" s="255" t="s">
        <v>159</v>
      </c>
    </row>
    <row r="208" s="14" customFormat="1">
      <c r="A208" s="14"/>
      <c r="B208" s="256"/>
      <c r="C208" s="257"/>
      <c r="D208" s="239" t="s">
        <v>171</v>
      </c>
      <c r="E208" s="258" t="s">
        <v>1</v>
      </c>
      <c r="F208" s="259" t="s">
        <v>205</v>
      </c>
      <c r="G208" s="257"/>
      <c r="H208" s="260">
        <v>4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171</v>
      </c>
      <c r="AU208" s="266" t="s">
        <v>85</v>
      </c>
      <c r="AV208" s="14" t="s">
        <v>166</v>
      </c>
      <c r="AW208" s="14" t="s">
        <v>32</v>
      </c>
      <c r="AX208" s="14" t="s">
        <v>83</v>
      </c>
      <c r="AY208" s="266" t="s">
        <v>159</v>
      </c>
    </row>
    <row r="209" s="2" customFormat="1" ht="16.5" customHeight="1">
      <c r="A209" s="38"/>
      <c r="B209" s="39"/>
      <c r="C209" s="226" t="s">
        <v>253</v>
      </c>
      <c r="D209" s="226" t="s">
        <v>161</v>
      </c>
      <c r="E209" s="227" t="s">
        <v>796</v>
      </c>
      <c r="F209" s="228" t="s">
        <v>797</v>
      </c>
      <c r="G209" s="229" t="s">
        <v>434</v>
      </c>
      <c r="H209" s="230">
        <v>4</v>
      </c>
      <c r="I209" s="231"/>
      <c r="J209" s="232">
        <f>ROUND(I209*H209,2)</f>
        <v>0</v>
      </c>
      <c r="K209" s="228" t="s">
        <v>165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166</v>
      </c>
      <c r="AT209" s="237" t="s">
        <v>161</v>
      </c>
      <c r="AU209" s="237" t="s">
        <v>85</v>
      </c>
      <c r="AY209" s="17" t="s">
        <v>159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166</v>
      </c>
      <c r="BM209" s="237" t="s">
        <v>798</v>
      </c>
    </row>
    <row r="210" s="2" customFormat="1">
      <c r="A210" s="38"/>
      <c r="B210" s="39"/>
      <c r="C210" s="40"/>
      <c r="D210" s="239" t="s">
        <v>168</v>
      </c>
      <c r="E210" s="40"/>
      <c r="F210" s="240" t="s">
        <v>797</v>
      </c>
      <c r="G210" s="40"/>
      <c r="H210" s="40"/>
      <c r="I210" s="241"/>
      <c r="J210" s="40"/>
      <c r="K210" s="40"/>
      <c r="L210" s="44"/>
      <c r="M210" s="242"/>
      <c r="N210" s="24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168</v>
      </c>
      <c r="AU210" s="17" t="s">
        <v>85</v>
      </c>
    </row>
    <row r="211" s="2" customFormat="1">
      <c r="A211" s="38"/>
      <c r="B211" s="39"/>
      <c r="C211" s="40"/>
      <c r="D211" s="239" t="s">
        <v>169</v>
      </c>
      <c r="E211" s="40"/>
      <c r="F211" s="244" t="s">
        <v>785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169</v>
      </c>
      <c r="AU211" s="17" t="s">
        <v>85</v>
      </c>
    </row>
    <row r="212" s="13" customFormat="1">
      <c r="A212" s="13"/>
      <c r="B212" s="245"/>
      <c r="C212" s="246"/>
      <c r="D212" s="239" t="s">
        <v>171</v>
      </c>
      <c r="E212" s="247" t="s">
        <v>1</v>
      </c>
      <c r="F212" s="248" t="s">
        <v>166</v>
      </c>
      <c r="G212" s="246"/>
      <c r="H212" s="249">
        <v>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171</v>
      </c>
      <c r="AU212" s="255" t="s">
        <v>85</v>
      </c>
      <c r="AV212" s="13" t="s">
        <v>85</v>
      </c>
      <c r="AW212" s="13" t="s">
        <v>32</v>
      </c>
      <c r="AX212" s="13" t="s">
        <v>83</v>
      </c>
      <c r="AY212" s="255" t="s">
        <v>159</v>
      </c>
    </row>
    <row r="213" s="2" customFormat="1" ht="24.15" customHeight="1">
      <c r="A213" s="38"/>
      <c r="B213" s="39"/>
      <c r="C213" s="226" t="s">
        <v>8</v>
      </c>
      <c r="D213" s="226" t="s">
        <v>161</v>
      </c>
      <c r="E213" s="227" t="s">
        <v>799</v>
      </c>
      <c r="F213" s="228" t="s">
        <v>800</v>
      </c>
      <c r="G213" s="229" t="s">
        <v>742</v>
      </c>
      <c r="H213" s="230">
        <v>960</v>
      </c>
      <c r="I213" s="231"/>
      <c r="J213" s="232">
        <f>ROUND(I213*H213,2)</f>
        <v>0</v>
      </c>
      <c r="K213" s="228" t="s">
        <v>165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166</v>
      </c>
      <c r="AT213" s="237" t="s">
        <v>161</v>
      </c>
      <c r="AU213" s="237" t="s">
        <v>85</v>
      </c>
      <c r="AY213" s="17" t="s">
        <v>159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166</v>
      </c>
      <c r="BM213" s="237" t="s">
        <v>801</v>
      </c>
    </row>
    <row r="214" s="2" customFormat="1">
      <c r="A214" s="38"/>
      <c r="B214" s="39"/>
      <c r="C214" s="40"/>
      <c r="D214" s="239" t="s">
        <v>168</v>
      </c>
      <c r="E214" s="40"/>
      <c r="F214" s="240" t="s">
        <v>800</v>
      </c>
      <c r="G214" s="40"/>
      <c r="H214" s="40"/>
      <c r="I214" s="241"/>
      <c r="J214" s="40"/>
      <c r="K214" s="40"/>
      <c r="L214" s="44"/>
      <c r="M214" s="242"/>
      <c r="N214" s="243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168</v>
      </c>
      <c r="AU214" s="17" t="s">
        <v>85</v>
      </c>
    </row>
    <row r="215" s="2" customFormat="1">
      <c r="A215" s="38"/>
      <c r="B215" s="39"/>
      <c r="C215" s="40"/>
      <c r="D215" s="239" t="s">
        <v>169</v>
      </c>
      <c r="E215" s="40"/>
      <c r="F215" s="244" t="s">
        <v>789</v>
      </c>
      <c r="G215" s="40"/>
      <c r="H215" s="40"/>
      <c r="I215" s="241"/>
      <c r="J215" s="40"/>
      <c r="K215" s="40"/>
      <c r="L215" s="44"/>
      <c r="M215" s="242"/>
      <c r="N215" s="24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169</v>
      </c>
      <c r="AU215" s="17" t="s">
        <v>85</v>
      </c>
    </row>
    <row r="216" s="13" customFormat="1">
      <c r="A216" s="13"/>
      <c r="B216" s="245"/>
      <c r="C216" s="246"/>
      <c r="D216" s="239" t="s">
        <v>171</v>
      </c>
      <c r="E216" s="247" t="s">
        <v>1</v>
      </c>
      <c r="F216" s="248" t="s">
        <v>802</v>
      </c>
      <c r="G216" s="246"/>
      <c r="H216" s="249">
        <v>960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171</v>
      </c>
      <c r="AU216" s="255" t="s">
        <v>85</v>
      </c>
      <c r="AV216" s="13" t="s">
        <v>85</v>
      </c>
      <c r="AW216" s="13" t="s">
        <v>32</v>
      </c>
      <c r="AX216" s="13" t="s">
        <v>83</v>
      </c>
      <c r="AY216" s="255" t="s">
        <v>159</v>
      </c>
    </row>
    <row r="217" s="2" customFormat="1" ht="16.5" customHeight="1">
      <c r="A217" s="38"/>
      <c r="B217" s="39"/>
      <c r="C217" s="226" t="s">
        <v>268</v>
      </c>
      <c r="D217" s="226" t="s">
        <v>161</v>
      </c>
      <c r="E217" s="227" t="s">
        <v>803</v>
      </c>
      <c r="F217" s="228" t="s">
        <v>804</v>
      </c>
      <c r="G217" s="229" t="s">
        <v>434</v>
      </c>
      <c r="H217" s="230">
        <v>4</v>
      </c>
      <c r="I217" s="231"/>
      <c r="J217" s="232">
        <f>ROUND(I217*H217,2)</f>
        <v>0</v>
      </c>
      <c r="K217" s="228" t="s">
        <v>165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166</v>
      </c>
      <c r="AT217" s="237" t="s">
        <v>161</v>
      </c>
      <c r="AU217" s="237" t="s">
        <v>85</v>
      </c>
      <c r="AY217" s="17" t="s">
        <v>159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166</v>
      </c>
      <c r="BM217" s="237" t="s">
        <v>805</v>
      </c>
    </row>
    <row r="218" s="2" customFormat="1">
      <c r="A218" s="38"/>
      <c r="B218" s="39"/>
      <c r="C218" s="40"/>
      <c r="D218" s="239" t="s">
        <v>168</v>
      </c>
      <c r="E218" s="40"/>
      <c r="F218" s="240" t="s">
        <v>804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168</v>
      </c>
      <c r="AU218" s="17" t="s">
        <v>85</v>
      </c>
    </row>
    <row r="219" s="2" customFormat="1">
      <c r="A219" s="38"/>
      <c r="B219" s="39"/>
      <c r="C219" s="40"/>
      <c r="D219" s="239" t="s">
        <v>169</v>
      </c>
      <c r="E219" s="40"/>
      <c r="F219" s="244" t="s">
        <v>806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169</v>
      </c>
      <c r="AU219" s="17" t="s">
        <v>85</v>
      </c>
    </row>
    <row r="220" s="13" customFormat="1">
      <c r="A220" s="13"/>
      <c r="B220" s="245"/>
      <c r="C220" s="246"/>
      <c r="D220" s="239" t="s">
        <v>171</v>
      </c>
      <c r="E220" s="247" t="s">
        <v>1</v>
      </c>
      <c r="F220" s="248" t="s">
        <v>794</v>
      </c>
      <c r="G220" s="246"/>
      <c r="H220" s="249">
        <v>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171</v>
      </c>
      <c r="AU220" s="255" t="s">
        <v>85</v>
      </c>
      <c r="AV220" s="13" t="s">
        <v>85</v>
      </c>
      <c r="AW220" s="13" t="s">
        <v>32</v>
      </c>
      <c r="AX220" s="13" t="s">
        <v>76</v>
      </c>
      <c r="AY220" s="255" t="s">
        <v>159</v>
      </c>
    </row>
    <row r="221" s="13" customFormat="1">
      <c r="A221" s="13"/>
      <c r="B221" s="245"/>
      <c r="C221" s="246"/>
      <c r="D221" s="239" t="s">
        <v>171</v>
      </c>
      <c r="E221" s="247" t="s">
        <v>1</v>
      </c>
      <c r="F221" s="248" t="s">
        <v>795</v>
      </c>
      <c r="G221" s="246"/>
      <c r="H221" s="249">
        <v>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171</v>
      </c>
      <c r="AU221" s="255" t="s">
        <v>85</v>
      </c>
      <c r="AV221" s="13" t="s">
        <v>85</v>
      </c>
      <c r="AW221" s="13" t="s">
        <v>32</v>
      </c>
      <c r="AX221" s="13" t="s">
        <v>76</v>
      </c>
      <c r="AY221" s="255" t="s">
        <v>159</v>
      </c>
    </row>
    <row r="222" s="14" customFormat="1">
      <c r="A222" s="14"/>
      <c r="B222" s="256"/>
      <c r="C222" s="257"/>
      <c r="D222" s="239" t="s">
        <v>171</v>
      </c>
      <c r="E222" s="258" t="s">
        <v>1</v>
      </c>
      <c r="F222" s="259" t="s">
        <v>205</v>
      </c>
      <c r="G222" s="257"/>
      <c r="H222" s="260">
        <v>4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171</v>
      </c>
      <c r="AU222" s="266" t="s">
        <v>85</v>
      </c>
      <c r="AV222" s="14" t="s">
        <v>166</v>
      </c>
      <c r="AW222" s="14" t="s">
        <v>32</v>
      </c>
      <c r="AX222" s="14" t="s">
        <v>83</v>
      </c>
      <c r="AY222" s="266" t="s">
        <v>159</v>
      </c>
    </row>
    <row r="223" s="2" customFormat="1" ht="16.5" customHeight="1">
      <c r="A223" s="38"/>
      <c r="B223" s="39"/>
      <c r="C223" s="226" t="s">
        <v>275</v>
      </c>
      <c r="D223" s="226" t="s">
        <v>161</v>
      </c>
      <c r="E223" s="227" t="s">
        <v>807</v>
      </c>
      <c r="F223" s="228" t="s">
        <v>808</v>
      </c>
      <c r="G223" s="229" t="s">
        <v>434</v>
      </c>
      <c r="H223" s="230">
        <v>4</v>
      </c>
      <c r="I223" s="231"/>
      <c r="J223" s="232">
        <f>ROUND(I223*H223,2)</f>
        <v>0</v>
      </c>
      <c r="K223" s="228" t="s">
        <v>165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166</v>
      </c>
      <c r="AT223" s="237" t="s">
        <v>161</v>
      </c>
      <c r="AU223" s="237" t="s">
        <v>85</v>
      </c>
      <c r="AY223" s="17" t="s">
        <v>159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166</v>
      </c>
      <c r="BM223" s="237" t="s">
        <v>809</v>
      </c>
    </row>
    <row r="224" s="2" customFormat="1">
      <c r="A224" s="38"/>
      <c r="B224" s="39"/>
      <c r="C224" s="40"/>
      <c r="D224" s="239" t="s">
        <v>168</v>
      </c>
      <c r="E224" s="40"/>
      <c r="F224" s="240" t="s">
        <v>808</v>
      </c>
      <c r="G224" s="40"/>
      <c r="H224" s="40"/>
      <c r="I224" s="241"/>
      <c r="J224" s="40"/>
      <c r="K224" s="40"/>
      <c r="L224" s="44"/>
      <c r="M224" s="242"/>
      <c r="N224" s="243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168</v>
      </c>
      <c r="AU224" s="17" t="s">
        <v>85</v>
      </c>
    </row>
    <row r="225" s="2" customFormat="1">
      <c r="A225" s="38"/>
      <c r="B225" s="39"/>
      <c r="C225" s="40"/>
      <c r="D225" s="239" t="s">
        <v>169</v>
      </c>
      <c r="E225" s="40"/>
      <c r="F225" s="244" t="s">
        <v>785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169</v>
      </c>
      <c r="AU225" s="17" t="s">
        <v>85</v>
      </c>
    </row>
    <row r="226" s="13" customFormat="1">
      <c r="A226" s="13"/>
      <c r="B226" s="245"/>
      <c r="C226" s="246"/>
      <c r="D226" s="239" t="s">
        <v>171</v>
      </c>
      <c r="E226" s="247" t="s">
        <v>1</v>
      </c>
      <c r="F226" s="248" t="s">
        <v>166</v>
      </c>
      <c r="G226" s="246"/>
      <c r="H226" s="249">
        <v>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171</v>
      </c>
      <c r="AU226" s="255" t="s">
        <v>85</v>
      </c>
      <c r="AV226" s="13" t="s">
        <v>85</v>
      </c>
      <c r="AW226" s="13" t="s">
        <v>32</v>
      </c>
      <c r="AX226" s="13" t="s">
        <v>83</v>
      </c>
      <c r="AY226" s="255" t="s">
        <v>159</v>
      </c>
    </row>
    <row r="227" s="2" customFormat="1" ht="24.15" customHeight="1">
      <c r="A227" s="38"/>
      <c r="B227" s="39"/>
      <c r="C227" s="226" t="s">
        <v>282</v>
      </c>
      <c r="D227" s="226" t="s">
        <v>161</v>
      </c>
      <c r="E227" s="227" t="s">
        <v>810</v>
      </c>
      <c r="F227" s="228" t="s">
        <v>811</v>
      </c>
      <c r="G227" s="229" t="s">
        <v>742</v>
      </c>
      <c r="H227" s="230">
        <v>960</v>
      </c>
      <c r="I227" s="231"/>
      <c r="J227" s="232">
        <f>ROUND(I227*H227,2)</f>
        <v>0</v>
      </c>
      <c r="K227" s="228" t="s">
        <v>165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166</v>
      </c>
      <c r="AT227" s="237" t="s">
        <v>161</v>
      </c>
      <c r="AU227" s="237" t="s">
        <v>85</v>
      </c>
      <c r="AY227" s="17" t="s">
        <v>159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166</v>
      </c>
      <c r="BM227" s="237" t="s">
        <v>812</v>
      </c>
    </row>
    <row r="228" s="2" customFormat="1">
      <c r="A228" s="38"/>
      <c r="B228" s="39"/>
      <c r="C228" s="40"/>
      <c r="D228" s="239" t="s">
        <v>168</v>
      </c>
      <c r="E228" s="40"/>
      <c r="F228" s="240" t="s">
        <v>811</v>
      </c>
      <c r="G228" s="40"/>
      <c r="H228" s="40"/>
      <c r="I228" s="241"/>
      <c r="J228" s="40"/>
      <c r="K228" s="40"/>
      <c r="L228" s="44"/>
      <c r="M228" s="242"/>
      <c r="N228" s="24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168</v>
      </c>
      <c r="AU228" s="17" t="s">
        <v>85</v>
      </c>
    </row>
    <row r="229" s="2" customFormat="1">
      <c r="A229" s="38"/>
      <c r="B229" s="39"/>
      <c r="C229" s="40"/>
      <c r="D229" s="239" t="s">
        <v>169</v>
      </c>
      <c r="E229" s="40"/>
      <c r="F229" s="244" t="s">
        <v>789</v>
      </c>
      <c r="G229" s="40"/>
      <c r="H229" s="40"/>
      <c r="I229" s="241"/>
      <c r="J229" s="40"/>
      <c r="K229" s="40"/>
      <c r="L229" s="44"/>
      <c r="M229" s="242"/>
      <c r="N229" s="24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169</v>
      </c>
      <c r="AU229" s="17" t="s">
        <v>85</v>
      </c>
    </row>
    <row r="230" s="13" customFormat="1">
      <c r="A230" s="13"/>
      <c r="B230" s="245"/>
      <c r="C230" s="246"/>
      <c r="D230" s="239" t="s">
        <v>171</v>
      </c>
      <c r="E230" s="247" t="s">
        <v>1</v>
      </c>
      <c r="F230" s="248" t="s">
        <v>802</v>
      </c>
      <c r="G230" s="246"/>
      <c r="H230" s="249">
        <v>960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171</v>
      </c>
      <c r="AU230" s="255" t="s">
        <v>85</v>
      </c>
      <c r="AV230" s="13" t="s">
        <v>85</v>
      </c>
      <c r="AW230" s="13" t="s">
        <v>32</v>
      </c>
      <c r="AX230" s="13" t="s">
        <v>83</v>
      </c>
      <c r="AY230" s="255" t="s">
        <v>159</v>
      </c>
    </row>
    <row r="231" s="2" customFormat="1" ht="16.5" customHeight="1">
      <c r="A231" s="38"/>
      <c r="B231" s="39"/>
      <c r="C231" s="226" t="s">
        <v>288</v>
      </c>
      <c r="D231" s="226" t="s">
        <v>161</v>
      </c>
      <c r="E231" s="227" t="s">
        <v>813</v>
      </c>
      <c r="F231" s="228" t="s">
        <v>814</v>
      </c>
      <c r="G231" s="229" t="s">
        <v>434</v>
      </c>
      <c r="H231" s="230">
        <v>52</v>
      </c>
      <c r="I231" s="231"/>
      <c r="J231" s="232">
        <f>ROUND(I231*H231,2)</f>
        <v>0</v>
      </c>
      <c r="K231" s="228" t="s">
        <v>165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166</v>
      </c>
      <c r="AT231" s="237" t="s">
        <v>161</v>
      </c>
      <c r="AU231" s="237" t="s">
        <v>85</v>
      </c>
      <c r="AY231" s="17" t="s">
        <v>159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166</v>
      </c>
      <c r="BM231" s="237" t="s">
        <v>815</v>
      </c>
    </row>
    <row r="232" s="2" customFormat="1">
      <c r="A232" s="38"/>
      <c r="B232" s="39"/>
      <c r="C232" s="40"/>
      <c r="D232" s="239" t="s">
        <v>168</v>
      </c>
      <c r="E232" s="40"/>
      <c r="F232" s="240" t="s">
        <v>814</v>
      </c>
      <c r="G232" s="40"/>
      <c r="H232" s="40"/>
      <c r="I232" s="241"/>
      <c r="J232" s="40"/>
      <c r="K232" s="40"/>
      <c r="L232" s="44"/>
      <c r="M232" s="242"/>
      <c r="N232" s="243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168</v>
      </c>
      <c r="AU232" s="17" t="s">
        <v>85</v>
      </c>
    </row>
    <row r="233" s="2" customFormat="1">
      <c r="A233" s="38"/>
      <c r="B233" s="39"/>
      <c r="C233" s="40"/>
      <c r="D233" s="239" t="s">
        <v>169</v>
      </c>
      <c r="E233" s="40"/>
      <c r="F233" s="244" t="s">
        <v>806</v>
      </c>
      <c r="G233" s="40"/>
      <c r="H233" s="40"/>
      <c r="I233" s="241"/>
      <c r="J233" s="40"/>
      <c r="K233" s="40"/>
      <c r="L233" s="44"/>
      <c r="M233" s="242"/>
      <c r="N233" s="24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169</v>
      </c>
      <c r="AU233" s="17" t="s">
        <v>85</v>
      </c>
    </row>
    <row r="234" s="13" customFormat="1">
      <c r="A234" s="13"/>
      <c r="B234" s="245"/>
      <c r="C234" s="246"/>
      <c r="D234" s="239" t="s">
        <v>171</v>
      </c>
      <c r="E234" s="247" t="s">
        <v>1</v>
      </c>
      <c r="F234" s="248" t="s">
        <v>759</v>
      </c>
      <c r="G234" s="246"/>
      <c r="H234" s="249">
        <v>10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171</v>
      </c>
      <c r="AU234" s="255" t="s">
        <v>85</v>
      </c>
      <c r="AV234" s="13" t="s">
        <v>85</v>
      </c>
      <c r="AW234" s="13" t="s">
        <v>32</v>
      </c>
      <c r="AX234" s="13" t="s">
        <v>76</v>
      </c>
      <c r="AY234" s="255" t="s">
        <v>159</v>
      </c>
    </row>
    <row r="235" s="13" customFormat="1">
      <c r="A235" s="13"/>
      <c r="B235" s="245"/>
      <c r="C235" s="246"/>
      <c r="D235" s="239" t="s">
        <v>171</v>
      </c>
      <c r="E235" s="247" t="s">
        <v>1</v>
      </c>
      <c r="F235" s="248" t="s">
        <v>760</v>
      </c>
      <c r="G235" s="246"/>
      <c r="H235" s="249">
        <v>11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171</v>
      </c>
      <c r="AU235" s="255" t="s">
        <v>85</v>
      </c>
      <c r="AV235" s="13" t="s">
        <v>85</v>
      </c>
      <c r="AW235" s="13" t="s">
        <v>32</v>
      </c>
      <c r="AX235" s="13" t="s">
        <v>76</v>
      </c>
      <c r="AY235" s="255" t="s">
        <v>159</v>
      </c>
    </row>
    <row r="236" s="13" customFormat="1">
      <c r="A236" s="13"/>
      <c r="B236" s="245"/>
      <c r="C236" s="246"/>
      <c r="D236" s="239" t="s">
        <v>171</v>
      </c>
      <c r="E236" s="247" t="s">
        <v>1</v>
      </c>
      <c r="F236" s="248" t="s">
        <v>761</v>
      </c>
      <c r="G236" s="246"/>
      <c r="H236" s="249">
        <v>12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171</v>
      </c>
      <c r="AU236" s="255" t="s">
        <v>85</v>
      </c>
      <c r="AV236" s="13" t="s">
        <v>85</v>
      </c>
      <c r="AW236" s="13" t="s">
        <v>32</v>
      </c>
      <c r="AX236" s="13" t="s">
        <v>76</v>
      </c>
      <c r="AY236" s="255" t="s">
        <v>159</v>
      </c>
    </row>
    <row r="237" s="13" customFormat="1">
      <c r="A237" s="13"/>
      <c r="B237" s="245"/>
      <c r="C237" s="246"/>
      <c r="D237" s="239" t="s">
        <v>171</v>
      </c>
      <c r="E237" s="247" t="s">
        <v>1</v>
      </c>
      <c r="F237" s="248" t="s">
        <v>762</v>
      </c>
      <c r="G237" s="246"/>
      <c r="H237" s="249">
        <v>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171</v>
      </c>
      <c r="AU237" s="255" t="s">
        <v>85</v>
      </c>
      <c r="AV237" s="13" t="s">
        <v>85</v>
      </c>
      <c r="AW237" s="13" t="s">
        <v>32</v>
      </c>
      <c r="AX237" s="13" t="s">
        <v>76</v>
      </c>
      <c r="AY237" s="255" t="s">
        <v>159</v>
      </c>
    </row>
    <row r="238" s="13" customFormat="1">
      <c r="A238" s="13"/>
      <c r="B238" s="245"/>
      <c r="C238" s="246"/>
      <c r="D238" s="239" t="s">
        <v>171</v>
      </c>
      <c r="E238" s="247" t="s">
        <v>1</v>
      </c>
      <c r="F238" s="248" t="s">
        <v>763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171</v>
      </c>
      <c r="AU238" s="255" t="s">
        <v>85</v>
      </c>
      <c r="AV238" s="13" t="s">
        <v>85</v>
      </c>
      <c r="AW238" s="13" t="s">
        <v>32</v>
      </c>
      <c r="AX238" s="13" t="s">
        <v>76</v>
      </c>
      <c r="AY238" s="255" t="s">
        <v>159</v>
      </c>
    </row>
    <row r="239" s="13" customFormat="1">
      <c r="A239" s="13"/>
      <c r="B239" s="245"/>
      <c r="C239" s="246"/>
      <c r="D239" s="239" t="s">
        <v>171</v>
      </c>
      <c r="E239" s="247" t="s">
        <v>1</v>
      </c>
      <c r="F239" s="248" t="s">
        <v>764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171</v>
      </c>
      <c r="AU239" s="255" t="s">
        <v>85</v>
      </c>
      <c r="AV239" s="13" t="s">
        <v>85</v>
      </c>
      <c r="AW239" s="13" t="s">
        <v>32</v>
      </c>
      <c r="AX239" s="13" t="s">
        <v>76</v>
      </c>
      <c r="AY239" s="255" t="s">
        <v>159</v>
      </c>
    </row>
    <row r="240" s="13" customFormat="1">
      <c r="A240" s="13"/>
      <c r="B240" s="245"/>
      <c r="C240" s="246"/>
      <c r="D240" s="239" t="s">
        <v>171</v>
      </c>
      <c r="E240" s="247" t="s">
        <v>1</v>
      </c>
      <c r="F240" s="248" t="s">
        <v>765</v>
      </c>
      <c r="G240" s="246"/>
      <c r="H240" s="249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171</v>
      </c>
      <c r="AU240" s="255" t="s">
        <v>85</v>
      </c>
      <c r="AV240" s="13" t="s">
        <v>85</v>
      </c>
      <c r="AW240" s="13" t="s">
        <v>32</v>
      </c>
      <c r="AX240" s="13" t="s">
        <v>76</v>
      </c>
      <c r="AY240" s="255" t="s">
        <v>159</v>
      </c>
    </row>
    <row r="241" s="13" customFormat="1">
      <c r="A241" s="13"/>
      <c r="B241" s="245"/>
      <c r="C241" s="246"/>
      <c r="D241" s="239" t="s">
        <v>171</v>
      </c>
      <c r="E241" s="247" t="s">
        <v>1</v>
      </c>
      <c r="F241" s="248" t="s">
        <v>766</v>
      </c>
      <c r="G241" s="246"/>
      <c r="H241" s="249">
        <v>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171</v>
      </c>
      <c r="AU241" s="255" t="s">
        <v>85</v>
      </c>
      <c r="AV241" s="13" t="s">
        <v>85</v>
      </c>
      <c r="AW241" s="13" t="s">
        <v>32</v>
      </c>
      <c r="AX241" s="13" t="s">
        <v>76</v>
      </c>
      <c r="AY241" s="255" t="s">
        <v>159</v>
      </c>
    </row>
    <row r="242" s="13" customFormat="1">
      <c r="A242" s="13"/>
      <c r="B242" s="245"/>
      <c r="C242" s="246"/>
      <c r="D242" s="239" t="s">
        <v>171</v>
      </c>
      <c r="E242" s="247" t="s">
        <v>1</v>
      </c>
      <c r="F242" s="248" t="s">
        <v>767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171</v>
      </c>
      <c r="AU242" s="255" t="s">
        <v>85</v>
      </c>
      <c r="AV242" s="13" t="s">
        <v>85</v>
      </c>
      <c r="AW242" s="13" t="s">
        <v>32</v>
      </c>
      <c r="AX242" s="13" t="s">
        <v>76</v>
      </c>
      <c r="AY242" s="255" t="s">
        <v>159</v>
      </c>
    </row>
    <row r="243" s="13" customFormat="1">
      <c r="A243" s="13"/>
      <c r="B243" s="245"/>
      <c r="C243" s="246"/>
      <c r="D243" s="239" t="s">
        <v>171</v>
      </c>
      <c r="E243" s="247" t="s">
        <v>1</v>
      </c>
      <c r="F243" s="248" t="s">
        <v>768</v>
      </c>
      <c r="G243" s="246"/>
      <c r="H243" s="249">
        <v>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171</v>
      </c>
      <c r="AU243" s="255" t="s">
        <v>85</v>
      </c>
      <c r="AV243" s="13" t="s">
        <v>85</v>
      </c>
      <c r="AW243" s="13" t="s">
        <v>32</v>
      </c>
      <c r="AX243" s="13" t="s">
        <v>76</v>
      </c>
      <c r="AY243" s="255" t="s">
        <v>159</v>
      </c>
    </row>
    <row r="244" s="14" customFormat="1">
      <c r="A244" s="14"/>
      <c r="B244" s="256"/>
      <c r="C244" s="257"/>
      <c r="D244" s="239" t="s">
        <v>171</v>
      </c>
      <c r="E244" s="258" t="s">
        <v>1</v>
      </c>
      <c r="F244" s="259" t="s">
        <v>205</v>
      </c>
      <c r="G244" s="257"/>
      <c r="H244" s="260">
        <v>52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171</v>
      </c>
      <c r="AU244" s="266" t="s">
        <v>85</v>
      </c>
      <c r="AV244" s="14" t="s">
        <v>166</v>
      </c>
      <c r="AW244" s="14" t="s">
        <v>32</v>
      </c>
      <c r="AX244" s="14" t="s">
        <v>83</v>
      </c>
      <c r="AY244" s="266" t="s">
        <v>159</v>
      </c>
    </row>
    <row r="245" s="2" customFormat="1" ht="16.5" customHeight="1">
      <c r="A245" s="38"/>
      <c r="B245" s="39"/>
      <c r="C245" s="226" t="s">
        <v>293</v>
      </c>
      <c r="D245" s="226" t="s">
        <v>161</v>
      </c>
      <c r="E245" s="227" t="s">
        <v>816</v>
      </c>
      <c r="F245" s="228" t="s">
        <v>817</v>
      </c>
      <c r="G245" s="229" t="s">
        <v>434</v>
      </c>
      <c r="H245" s="230">
        <v>52</v>
      </c>
      <c r="I245" s="231"/>
      <c r="J245" s="232">
        <f>ROUND(I245*H245,2)</f>
        <v>0</v>
      </c>
      <c r="K245" s="228" t="s">
        <v>165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166</v>
      </c>
      <c r="AT245" s="237" t="s">
        <v>161</v>
      </c>
      <c r="AU245" s="237" t="s">
        <v>85</v>
      </c>
      <c r="AY245" s="17" t="s">
        <v>159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166</v>
      </c>
      <c r="BM245" s="237" t="s">
        <v>818</v>
      </c>
    </row>
    <row r="246" s="2" customFormat="1">
      <c r="A246" s="38"/>
      <c r="B246" s="39"/>
      <c r="C246" s="40"/>
      <c r="D246" s="239" t="s">
        <v>168</v>
      </c>
      <c r="E246" s="40"/>
      <c r="F246" s="240" t="s">
        <v>817</v>
      </c>
      <c r="G246" s="40"/>
      <c r="H246" s="40"/>
      <c r="I246" s="241"/>
      <c r="J246" s="40"/>
      <c r="K246" s="40"/>
      <c r="L246" s="44"/>
      <c r="M246" s="242"/>
      <c r="N246" s="24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168</v>
      </c>
      <c r="AU246" s="17" t="s">
        <v>85</v>
      </c>
    </row>
    <row r="247" s="2" customFormat="1">
      <c r="A247" s="38"/>
      <c r="B247" s="39"/>
      <c r="C247" s="40"/>
      <c r="D247" s="239" t="s">
        <v>169</v>
      </c>
      <c r="E247" s="40"/>
      <c r="F247" s="244" t="s">
        <v>785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169</v>
      </c>
      <c r="AU247" s="17" t="s">
        <v>85</v>
      </c>
    </row>
    <row r="248" s="13" customFormat="1">
      <c r="A248" s="13"/>
      <c r="B248" s="245"/>
      <c r="C248" s="246"/>
      <c r="D248" s="239" t="s">
        <v>171</v>
      </c>
      <c r="E248" s="247" t="s">
        <v>1</v>
      </c>
      <c r="F248" s="248" t="s">
        <v>498</v>
      </c>
      <c r="G248" s="246"/>
      <c r="H248" s="249">
        <v>52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171</v>
      </c>
      <c r="AU248" s="255" t="s">
        <v>85</v>
      </c>
      <c r="AV248" s="13" t="s">
        <v>85</v>
      </c>
      <c r="AW248" s="13" t="s">
        <v>32</v>
      </c>
      <c r="AX248" s="13" t="s">
        <v>83</v>
      </c>
      <c r="AY248" s="255" t="s">
        <v>159</v>
      </c>
    </row>
    <row r="249" s="2" customFormat="1" ht="24.15" customHeight="1">
      <c r="A249" s="38"/>
      <c r="B249" s="39"/>
      <c r="C249" s="226" t="s">
        <v>7</v>
      </c>
      <c r="D249" s="226" t="s">
        <v>161</v>
      </c>
      <c r="E249" s="227" t="s">
        <v>819</v>
      </c>
      <c r="F249" s="228" t="s">
        <v>820</v>
      </c>
      <c r="G249" s="229" t="s">
        <v>742</v>
      </c>
      <c r="H249" s="230">
        <v>12480</v>
      </c>
      <c r="I249" s="231"/>
      <c r="J249" s="232">
        <f>ROUND(I249*H249,2)</f>
        <v>0</v>
      </c>
      <c r="K249" s="228" t="s">
        <v>165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166</v>
      </c>
      <c r="AT249" s="237" t="s">
        <v>161</v>
      </c>
      <c r="AU249" s="237" t="s">
        <v>85</v>
      </c>
      <c r="AY249" s="17" t="s">
        <v>159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166</v>
      </c>
      <c r="BM249" s="237" t="s">
        <v>821</v>
      </c>
    </row>
    <row r="250" s="2" customFormat="1">
      <c r="A250" s="38"/>
      <c r="B250" s="39"/>
      <c r="C250" s="40"/>
      <c r="D250" s="239" t="s">
        <v>168</v>
      </c>
      <c r="E250" s="40"/>
      <c r="F250" s="240" t="s">
        <v>820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168</v>
      </c>
      <c r="AU250" s="17" t="s">
        <v>85</v>
      </c>
    </row>
    <row r="251" s="2" customFormat="1">
      <c r="A251" s="38"/>
      <c r="B251" s="39"/>
      <c r="C251" s="40"/>
      <c r="D251" s="239" t="s">
        <v>169</v>
      </c>
      <c r="E251" s="40"/>
      <c r="F251" s="244" t="s">
        <v>789</v>
      </c>
      <c r="G251" s="40"/>
      <c r="H251" s="40"/>
      <c r="I251" s="241"/>
      <c r="J251" s="40"/>
      <c r="K251" s="40"/>
      <c r="L251" s="44"/>
      <c r="M251" s="242"/>
      <c r="N251" s="24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169</v>
      </c>
      <c r="AU251" s="17" t="s">
        <v>85</v>
      </c>
    </row>
    <row r="252" s="13" customFormat="1">
      <c r="A252" s="13"/>
      <c r="B252" s="245"/>
      <c r="C252" s="246"/>
      <c r="D252" s="239" t="s">
        <v>171</v>
      </c>
      <c r="E252" s="247" t="s">
        <v>1</v>
      </c>
      <c r="F252" s="248" t="s">
        <v>776</v>
      </c>
      <c r="G252" s="246"/>
      <c r="H252" s="249">
        <v>12480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171</v>
      </c>
      <c r="AU252" s="255" t="s">
        <v>85</v>
      </c>
      <c r="AV252" s="13" t="s">
        <v>85</v>
      </c>
      <c r="AW252" s="13" t="s">
        <v>32</v>
      </c>
      <c r="AX252" s="13" t="s">
        <v>83</v>
      </c>
      <c r="AY252" s="255" t="s">
        <v>159</v>
      </c>
    </row>
    <row r="253" s="12" customFormat="1" ht="25.92" customHeight="1">
      <c r="A253" s="12"/>
      <c r="B253" s="210"/>
      <c r="C253" s="211"/>
      <c r="D253" s="212" t="s">
        <v>75</v>
      </c>
      <c r="E253" s="213" t="s">
        <v>576</v>
      </c>
      <c r="F253" s="213" t="s">
        <v>577</v>
      </c>
      <c r="G253" s="211"/>
      <c r="H253" s="211"/>
      <c r="I253" s="214"/>
      <c r="J253" s="215">
        <f>BK253</f>
        <v>0</v>
      </c>
      <c r="K253" s="211"/>
      <c r="L253" s="216"/>
      <c r="M253" s="217"/>
      <c r="N253" s="218"/>
      <c r="O253" s="218"/>
      <c r="P253" s="219">
        <f>SUM(P254:P257)</f>
        <v>0</v>
      </c>
      <c r="Q253" s="218"/>
      <c r="R253" s="219">
        <f>SUM(R254:R257)</f>
        <v>0</v>
      </c>
      <c r="S253" s="218"/>
      <c r="T253" s="220">
        <f>SUM(T254:T257)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166</v>
      </c>
      <c r="AT253" s="222" t="s">
        <v>75</v>
      </c>
      <c r="AU253" s="222" t="s">
        <v>76</v>
      </c>
      <c r="AY253" s="221" t="s">
        <v>159</v>
      </c>
      <c r="BK253" s="223">
        <f>SUM(BK254:BK257)</f>
        <v>0</v>
      </c>
    </row>
    <row r="254" s="2" customFormat="1" ht="16.5" customHeight="1">
      <c r="A254" s="38"/>
      <c r="B254" s="39"/>
      <c r="C254" s="226" t="s">
        <v>306</v>
      </c>
      <c r="D254" s="226" t="s">
        <v>161</v>
      </c>
      <c r="E254" s="227" t="s">
        <v>822</v>
      </c>
      <c r="F254" s="228" t="s">
        <v>823</v>
      </c>
      <c r="G254" s="229" t="s">
        <v>662</v>
      </c>
      <c r="H254" s="230">
        <v>1</v>
      </c>
      <c r="I254" s="231"/>
      <c r="J254" s="232">
        <f>ROUND(I254*H254,2)</f>
        <v>0</v>
      </c>
      <c r="K254" s="228" t="s">
        <v>165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581</v>
      </c>
      <c r="AT254" s="237" t="s">
        <v>161</v>
      </c>
      <c r="AU254" s="237" t="s">
        <v>83</v>
      </c>
      <c r="AY254" s="17" t="s">
        <v>159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581</v>
      </c>
      <c r="BM254" s="237" t="s">
        <v>824</v>
      </c>
    </row>
    <row r="255" s="2" customFormat="1">
      <c r="A255" s="38"/>
      <c r="B255" s="39"/>
      <c r="C255" s="40"/>
      <c r="D255" s="239" t="s">
        <v>168</v>
      </c>
      <c r="E255" s="40"/>
      <c r="F255" s="240" t="s">
        <v>823</v>
      </c>
      <c r="G255" s="40"/>
      <c r="H255" s="40"/>
      <c r="I255" s="241"/>
      <c r="J255" s="40"/>
      <c r="K255" s="40"/>
      <c r="L255" s="44"/>
      <c r="M255" s="242"/>
      <c r="N255" s="24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168</v>
      </c>
      <c r="AU255" s="17" t="s">
        <v>83</v>
      </c>
    </row>
    <row r="256" s="2" customFormat="1">
      <c r="A256" s="38"/>
      <c r="B256" s="39"/>
      <c r="C256" s="40"/>
      <c r="D256" s="239" t="s">
        <v>169</v>
      </c>
      <c r="E256" s="40"/>
      <c r="F256" s="244" t="s">
        <v>711</v>
      </c>
      <c r="G256" s="40"/>
      <c r="H256" s="40"/>
      <c r="I256" s="241"/>
      <c r="J256" s="40"/>
      <c r="K256" s="40"/>
      <c r="L256" s="44"/>
      <c r="M256" s="242"/>
      <c r="N256" s="24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169</v>
      </c>
      <c r="AU256" s="17" t="s">
        <v>83</v>
      </c>
    </row>
    <row r="257" s="13" customFormat="1">
      <c r="A257" s="13"/>
      <c r="B257" s="245"/>
      <c r="C257" s="246"/>
      <c r="D257" s="239" t="s">
        <v>171</v>
      </c>
      <c r="E257" s="247" t="s">
        <v>1</v>
      </c>
      <c r="F257" s="248" t="s">
        <v>83</v>
      </c>
      <c r="G257" s="246"/>
      <c r="H257" s="249">
        <v>1</v>
      </c>
      <c r="I257" s="250"/>
      <c r="J257" s="246"/>
      <c r="K257" s="246"/>
      <c r="L257" s="251"/>
      <c r="M257" s="280"/>
      <c r="N257" s="281"/>
      <c r="O257" s="281"/>
      <c r="P257" s="281"/>
      <c r="Q257" s="281"/>
      <c r="R257" s="281"/>
      <c r="S257" s="281"/>
      <c r="T257" s="28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171</v>
      </c>
      <c r="AU257" s="255" t="s">
        <v>83</v>
      </c>
      <c r="AV257" s="13" t="s">
        <v>85</v>
      </c>
      <c r="AW257" s="13" t="s">
        <v>32</v>
      </c>
      <c r="AX257" s="13" t="s">
        <v>83</v>
      </c>
      <c r="AY257" s="255" t="s">
        <v>159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67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bg3JMHW8BZRjvd6zlmNjtUuGRc6yM+szyp++WWA+vw27O4sDd0/WCHLjae/wTCScdClviq3h/W9PT2IvDDCmOA==" hashValue="SA35AjaGwAVx1J+fofdJhMmD8O6gibD2YxGd1I1f8Kq6DvF4zkcSaGKKrHAR9mdNfSg2NoKdr/CiKEiFpgIyvQ==" algorithmName="SHA-512" password="CC35"/>
  <autoFilter ref="C123:K2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658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825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ROUND((SUM(BE122:BE140)),  2)</f>
        <v>0</v>
      </c>
      <c r="G35" s="38"/>
      <c r="H35" s="38"/>
      <c r="I35" s="164">
        <v>0.20999999999999999</v>
      </c>
      <c r="J35" s="163">
        <f>ROUND(((SUM(BE122:BE140))*I35),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ROUND((SUM(BF122:BF140)),  2)</f>
        <v>0</v>
      </c>
      <c r="G36" s="38"/>
      <c r="H36" s="38"/>
      <c r="I36" s="164">
        <v>0.14999999999999999</v>
      </c>
      <c r="J36" s="163">
        <f>ROUND(((SUM(BF122:BF140))*I36),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ROUND((SUM(BG122:BG140)),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ROUND((SUM(BH122:BH140)),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ROUND((SUM(BI122:BI140)),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SO001.1 - Pomocné dopravní stavby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138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Modernizace silnice II/368 Třebařov - průtah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658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SO001.1 - Pomocné dopravní stavby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Třebařov</v>
      </c>
      <c r="G116" s="40"/>
      <c r="H116" s="40"/>
      <c r="I116" s="32" t="s">
        <v>22</v>
      </c>
      <c r="J116" s="79" t="str">
        <f>IF(J14="","",J14)</f>
        <v>22. 10. 2018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Pardubický kraj</v>
      </c>
      <c r="G118" s="40"/>
      <c r="H118" s="40"/>
      <c r="I118" s="32" t="s">
        <v>30</v>
      </c>
      <c r="J118" s="36" t="str">
        <f>E23</f>
        <v>Laboro atelier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Laboro atelier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145</v>
      </c>
      <c r="D121" s="202" t="s">
        <v>61</v>
      </c>
      <c r="E121" s="202" t="s">
        <v>57</v>
      </c>
      <c r="F121" s="202" t="s">
        <v>58</v>
      </c>
      <c r="G121" s="202" t="s">
        <v>146</v>
      </c>
      <c r="H121" s="202" t="s">
        <v>147</v>
      </c>
      <c r="I121" s="202" t="s">
        <v>148</v>
      </c>
      <c r="J121" s="202" t="s">
        <v>130</v>
      </c>
      <c r="K121" s="203" t="s">
        <v>149</v>
      </c>
      <c r="L121" s="204"/>
      <c r="M121" s="100" t="s">
        <v>1</v>
      </c>
      <c r="N121" s="101" t="s">
        <v>40</v>
      </c>
      <c r="O121" s="101" t="s">
        <v>150</v>
      </c>
      <c r="P121" s="101" t="s">
        <v>151</v>
      </c>
      <c r="Q121" s="101" t="s">
        <v>152</v>
      </c>
      <c r="R121" s="101" t="s">
        <v>153</v>
      </c>
      <c r="S121" s="101" t="s">
        <v>154</v>
      </c>
      <c r="T121" s="102" t="s">
        <v>155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156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132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157</v>
      </c>
      <c r="F123" s="213" t="s">
        <v>158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75</v>
      </c>
      <c r="AU123" s="222" t="s">
        <v>76</v>
      </c>
      <c r="AY123" s="221" t="s">
        <v>159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192</v>
      </c>
      <c r="F124" s="224" t="s">
        <v>369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SUM(P125:P140)</f>
        <v>0</v>
      </c>
      <c r="Q124" s="218"/>
      <c r="R124" s="219">
        <f>SUM(R125:R140)</f>
        <v>0</v>
      </c>
      <c r="S124" s="218"/>
      <c r="T124" s="220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83</v>
      </c>
      <c r="AY124" s="221" t="s">
        <v>159</v>
      </c>
      <c r="BK124" s="223">
        <f>SUM(BK125:BK140)</f>
        <v>0</v>
      </c>
    </row>
    <row r="125" s="2" customFormat="1" ht="16.5" customHeight="1">
      <c r="A125" s="38"/>
      <c r="B125" s="39"/>
      <c r="C125" s="226" t="s">
        <v>83</v>
      </c>
      <c r="D125" s="226" t="s">
        <v>161</v>
      </c>
      <c r="E125" s="227" t="s">
        <v>826</v>
      </c>
      <c r="F125" s="228" t="s">
        <v>827</v>
      </c>
      <c r="G125" s="229" t="s">
        <v>164</v>
      </c>
      <c r="H125" s="230">
        <v>10487.030000000001</v>
      </c>
      <c r="I125" s="231"/>
      <c r="J125" s="232">
        <f>ROUND(I125*H125,2)</f>
        <v>0</v>
      </c>
      <c r="K125" s="228" t="s">
        <v>165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166</v>
      </c>
      <c r="AT125" s="237" t="s">
        <v>161</v>
      </c>
      <c r="AU125" s="237" t="s">
        <v>85</v>
      </c>
      <c r="AY125" s="17" t="s">
        <v>159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166</v>
      </c>
      <c r="BM125" s="237" t="s">
        <v>828</v>
      </c>
    </row>
    <row r="126" s="2" customFormat="1">
      <c r="A126" s="38"/>
      <c r="B126" s="39"/>
      <c r="C126" s="40"/>
      <c r="D126" s="239" t="s">
        <v>168</v>
      </c>
      <c r="E126" s="40"/>
      <c r="F126" s="240" t="s">
        <v>827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168</v>
      </c>
      <c r="AU126" s="17" t="s">
        <v>85</v>
      </c>
    </row>
    <row r="127" s="2" customFormat="1">
      <c r="A127" s="38"/>
      <c r="B127" s="39"/>
      <c r="C127" s="40"/>
      <c r="D127" s="239" t="s">
        <v>169</v>
      </c>
      <c r="E127" s="40"/>
      <c r="F127" s="244" t="s">
        <v>387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169</v>
      </c>
      <c r="AU127" s="17" t="s">
        <v>85</v>
      </c>
    </row>
    <row r="128" s="13" customFormat="1">
      <c r="A128" s="13"/>
      <c r="B128" s="245"/>
      <c r="C128" s="246"/>
      <c r="D128" s="239" t="s">
        <v>171</v>
      </c>
      <c r="E128" s="247" t="s">
        <v>1</v>
      </c>
      <c r="F128" s="248" t="s">
        <v>829</v>
      </c>
      <c r="G128" s="246"/>
      <c r="H128" s="249">
        <v>10487.030000000001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171</v>
      </c>
      <c r="AU128" s="255" t="s">
        <v>85</v>
      </c>
      <c r="AV128" s="13" t="s">
        <v>85</v>
      </c>
      <c r="AW128" s="13" t="s">
        <v>32</v>
      </c>
      <c r="AX128" s="13" t="s">
        <v>83</v>
      </c>
      <c r="AY128" s="255" t="s">
        <v>159</v>
      </c>
    </row>
    <row r="129" s="2" customFormat="1" ht="16.5" customHeight="1">
      <c r="A129" s="38"/>
      <c r="B129" s="39"/>
      <c r="C129" s="226" t="s">
        <v>85</v>
      </c>
      <c r="D129" s="226" t="s">
        <v>161</v>
      </c>
      <c r="E129" s="227" t="s">
        <v>830</v>
      </c>
      <c r="F129" s="228" t="s">
        <v>831</v>
      </c>
      <c r="G129" s="229" t="s">
        <v>164</v>
      </c>
      <c r="H129" s="230">
        <v>10487.030000000001</v>
      </c>
      <c r="I129" s="231"/>
      <c r="J129" s="232">
        <f>ROUND(I129*H129,2)</f>
        <v>0</v>
      </c>
      <c r="K129" s="228" t="s">
        <v>165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166</v>
      </c>
      <c r="AT129" s="237" t="s">
        <v>161</v>
      </c>
      <c r="AU129" s="237" t="s">
        <v>85</v>
      </c>
      <c r="AY129" s="17" t="s">
        <v>159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166</v>
      </c>
      <c r="BM129" s="237" t="s">
        <v>832</v>
      </c>
    </row>
    <row r="130" s="2" customFormat="1">
      <c r="A130" s="38"/>
      <c r="B130" s="39"/>
      <c r="C130" s="40"/>
      <c r="D130" s="239" t="s">
        <v>168</v>
      </c>
      <c r="E130" s="40"/>
      <c r="F130" s="240" t="s">
        <v>831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168</v>
      </c>
      <c r="AU130" s="17" t="s">
        <v>85</v>
      </c>
    </row>
    <row r="131" s="2" customFormat="1">
      <c r="A131" s="38"/>
      <c r="B131" s="39"/>
      <c r="C131" s="40"/>
      <c r="D131" s="239" t="s">
        <v>169</v>
      </c>
      <c r="E131" s="40"/>
      <c r="F131" s="244" t="s">
        <v>394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169</v>
      </c>
      <c r="AU131" s="17" t="s">
        <v>85</v>
      </c>
    </row>
    <row r="132" s="13" customFormat="1">
      <c r="A132" s="13"/>
      <c r="B132" s="245"/>
      <c r="C132" s="246"/>
      <c r="D132" s="239" t="s">
        <v>171</v>
      </c>
      <c r="E132" s="247" t="s">
        <v>1</v>
      </c>
      <c r="F132" s="248" t="s">
        <v>829</v>
      </c>
      <c r="G132" s="246"/>
      <c r="H132" s="249">
        <v>10487.030000000001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171</v>
      </c>
      <c r="AU132" s="255" t="s">
        <v>85</v>
      </c>
      <c r="AV132" s="13" t="s">
        <v>85</v>
      </c>
      <c r="AW132" s="13" t="s">
        <v>32</v>
      </c>
      <c r="AX132" s="13" t="s">
        <v>83</v>
      </c>
      <c r="AY132" s="255" t="s">
        <v>159</v>
      </c>
    </row>
    <row r="133" s="2" customFormat="1" ht="16.5" customHeight="1">
      <c r="A133" s="38"/>
      <c r="B133" s="39"/>
      <c r="C133" s="226" t="s">
        <v>178</v>
      </c>
      <c r="D133" s="226" t="s">
        <v>161</v>
      </c>
      <c r="E133" s="227" t="s">
        <v>398</v>
      </c>
      <c r="F133" s="228" t="s">
        <v>399</v>
      </c>
      <c r="G133" s="229" t="s">
        <v>164</v>
      </c>
      <c r="H133" s="230">
        <v>10487</v>
      </c>
      <c r="I133" s="231"/>
      <c r="J133" s="232">
        <f>ROUND(I133*H133,2)</f>
        <v>0</v>
      </c>
      <c r="K133" s="228" t="s">
        <v>165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166</v>
      </c>
      <c r="AT133" s="237" t="s">
        <v>161</v>
      </c>
      <c r="AU133" s="237" t="s">
        <v>85</v>
      </c>
      <c r="AY133" s="17" t="s">
        <v>159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166</v>
      </c>
      <c r="BM133" s="237" t="s">
        <v>833</v>
      </c>
    </row>
    <row r="134" s="2" customFormat="1">
      <c r="A134" s="38"/>
      <c r="B134" s="39"/>
      <c r="C134" s="40"/>
      <c r="D134" s="239" t="s">
        <v>168</v>
      </c>
      <c r="E134" s="40"/>
      <c r="F134" s="240" t="s">
        <v>399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85</v>
      </c>
    </row>
    <row r="135" s="2" customFormat="1">
      <c r="A135" s="38"/>
      <c r="B135" s="39"/>
      <c r="C135" s="40"/>
      <c r="D135" s="239" t="s">
        <v>169</v>
      </c>
      <c r="E135" s="40"/>
      <c r="F135" s="244" t="s">
        <v>394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169</v>
      </c>
      <c r="AU135" s="17" t="s">
        <v>85</v>
      </c>
    </row>
    <row r="136" s="13" customFormat="1">
      <c r="A136" s="13"/>
      <c r="B136" s="245"/>
      <c r="C136" s="246"/>
      <c r="D136" s="239" t="s">
        <v>171</v>
      </c>
      <c r="E136" s="247" t="s">
        <v>1</v>
      </c>
      <c r="F136" s="248" t="s">
        <v>834</v>
      </c>
      <c r="G136" s="246"/>
      <c r="H136" s="249">
        <v>10487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171</v>
      </c>
      <c r="AU136" s="255" t="s">
        <v>85</v>
      </c>
      <c r="AV136" s="13" t="s">
        <v>85</v>
      </c>
      <c r="AW136" s="13" t="s">
        <v>32</v>
      </c>
      <c r="AX136" s="13" t="s">
        <v>83</v>
      </c>
      <c r="AY136" s="255" t="s">
        <v>159</v>
      </c>
    </row>
    <row r="137" s="2" customFormat="1" ht="16.5" customHeight="1">
      <c r="A137" s="38"/>
      <c r="B137" s="39"/>
      <c r="C137" s="226" t="s">
        <v>166</v>
      </c>
      <c r="D137" s="226" t="s">
        <v>161</v>
      </c>
      <c r="E137" s="227" t="s">
        <v>835</v>
      </c>
      <c r="F137" s="228" t="s">
        <v>836</v>
      </c>
      <c r="G137" s="229" t="s">
        <v>164</v>
      </c>
      <c r="H137" s="230">
        <v>10487.030000000001</v>
      </c>
      <c r="I137" s="231"/>
      <c r="J137" s="232">
        <f>ROUND(I137*H137,2)</f>
        <v>0</v>
      </c>
      <c r="K137" s="228" t="s">
        <v>165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166</v>
      </c>
      <c r="AT137" s="237" t="s">
        <v>161</v>
      </c>
      <c r="AU137" s="237" t="s">
        <v>85</v>
      </c>
      <c r="AY137" s="17" t="s">
        <v>159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166</v>
      </c>
      <c r="BM137" s="237" t="s">
        <v>837</v>
      </c>
    </row>
    <row r="138" s="2" customFormat="1">
      <c r="A138" s="38"/>
      <c r="B138" s="39"/>
      <c r="C138" s="40"/>
      <c r="D138" s="239" t="s">
        <v>168</v>
      </c>
      <c r="E138" s="40"/>
      <c r="F138" s="240" t="s">
        <v>836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168</v>
      </c>
      <c r="AU138" s="17" t="s">
        <v>85</v>
      </c>
    </row>
    <row r="139" s="2" customFormat="1">
      <c r="A139" s="38"/>
      <c r="B139" s="39"/>
      <c r="C139" s="40"/>
      <c r="D139" s="239" t="s">
        <v>169</v>
      </c>
      <c r="E139" s="40"/>
      <c r="F139" s="244" t="s">
        <v>407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169</v>
      </c>
      <c r="AU139" s="17" t="s">
        <v>85</v>
      </c>
    </row>
    <row r="140" s="13" customFormat="1">
      <c r="A140" s="13"/>
      <c r="B140" s="245"/>
      <c r="C140" s="246"/>
      <c r="D140" s="239" t="s">
        <v>171</v>
      </c>
      <c r="E140" s="247" t="s">
        <v>1</v>
      </c>
      <c r="F140" s="248" t="s">
        <v>829</v>
      </c>
      <c r="G140" s="246"/>
      <c r="H140" s="249">
        <v>10487.030000000001</v>
      </c>
      <c r="I140" s="250"/>
      <c r="J140" s="246"/>
      <c r="K140" s="246"/>
      <c r="L140" s="251"/>
      <c r="M140" s="280"/>
      <c r="N140" s="281"/>
      <c r="O140" s="281"/>
      <c r="P140" s="281"/>
      <c r="Q140" s="281"/>
      <c r="R140" s="281"/>
      <c r="S140" s="281"/>
      <c r="T140" s="28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171</v>
      </c>
      <c r="AU140" s="255" t="s">
        <v>85</v>
      </c>
      <c r="AV140" s="13" t="s">
        <v>85</v>
      </c>
      <c r="AW140" s="13" t="s">
        <v>32</v>
      </c>
      <c r="AX140" s="13" t="s">
        <v>83</v>
      </c>
      <c r="AY140" s="255" t="s">
        <v>159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fHFQlKealAStYnexsdEttks+K7mRBq0GlIDVI0uM67FZCW1f89oCxB7gowXHtxwbQl8xVz7cEf2gmBYLzYXzVg==" hashValue="7sIHl9miIc0wAUEdxS+xL+0v1jllXBUC34CgqH66b015SxeAQxZ0Rie1oLgC5WuTNXjGVa6GundipwNE/a8CmQ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658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838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ROUND((SUM(BE126:BE193)),  2)</f>
        <v>0</v>
      </c>
      <c r="G35" s="38"/>
      <c r="H35" s="38"/>
      <c r="I35" s="164">
        <v>0.20999999999999999</v>
      </c>
      <c r="J35" s="163">
        <f>ROUND(((SUM(BE126:BE193))*I35),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ROUND((SUM(BF126:BF193)),  2)</f>
        <v>0</v>
      </c>
      <c r="G36" s="38"/>
      <c r="H36" s="38"/>
      <c r="I36" s="164">
        <v>0.14999999999999999</v>
      </c>
      <c r="J36" s="163">
        <f>ROUND(((SUM(BF126:BF193))*I36),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ROUND((SUM(BG126:BG193)),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ROUND((SUM(BH126:BH193)),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ROUND((SUM(BI126:BI193)),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SO101.1 - Sjezdy a křížení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134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137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138</v>
      </c>
      <c r="E102" s="196"/>
      <c r="F102" s="196"/>
      <c r="G102" s="196"/>
      <c r="H102" s="196"/>
      <c r="I102" s="196"/>
      <c r="J102" s="197">
        <f>J153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140</v>
      </c>
      <c r="E103" s="196"/>
      <c r="F103" s="196"/>
      <c r="G103" s="196"/>
      <c r="H103" s="196"/>
      <c r="I103" s="196"/>
      <c r="J103" s="197">
        <f>J180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J189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Modernizace silnice II/368 Třebařov - průtah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658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SO101.1 - Sjezdy a křížení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Třebařov</v>
      </c>
      <c r="G120" s="40"/>
      <c r="H120" s="40"/>
      <c r="I120" s="32" t="s">
        <v>22</v>
      </c>
      <c r="J120" s="79" t="str">
        <f>IF(J14="","",J14)</f>
        <v>22. 10. 2018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Pardubický kraj</v>
      </c>
      <c r="G122" s="40"/>
      <c r="H122" s="40"/>
      <c r="I122" s="32" t="s">
        <v>30</v>
      </c>
      <c r="J122" s="36" t="str">
        <f>E23</f>
        <v>Laboro atelier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Laboro atelier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145</v>
      </c>
      <c r="D125" s="202" t="s">
        <v>61</v>
      </c>
      <c r="E125" s="202" t="s">
        <v>57</v>
      </c>
      <c r="F125" s="202" t="s">
        <v>58</v>
      </c>
      <c r="G125" s="202" t="s">
        <v>146</v>
      </c>
      <c r="H125" s="202" t="s">
        <v>147</v>
      </c>
      <c r="I125" s="202" t="s">
        <v>148</v>
      </c>
      <c r="J125" s="202" t="s">
        <v>130</v>
      </c>
      <c r="K125" s="203" t="s">
        <v>149</v>
      </c>
      <c r="L125" s="204"/>
      <c r="M125" s="100" t="s">
        <v>1</v>
      </c>
      <c r="N125" s="101" t="s">
        <v>40</v>
      </c>
      <c r="O125" s="101" t="s">
        <v>150</v>
      </c>
      <c r="P125" s="101" t="s">
        <v>151</v>
      </c>
      <c r="Q125" s="101" t="s">
        <v>152</v>
      </c>
      <c r="R125" s="101" t="s">
        <v>153</v>
      </c>
      <c r="S125" s="101" t="s">
        <v>154</v>
      </c>
      <c r="T125" s="102" t="s">
        <v>155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156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P127+P189</f>
        <v>0</v>
      </c>
      <c r="Q126" s="104"/>
      <c r="R126" s="207">
        <f>R127+R189</f>
        <v>0</v>
      </c>
      <c r="S126" s="104"/>
      <c r="T126" s="208">
        <f>T127+T189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132</v>
      </c>
      <c r="BK126" s="209">
        <f>BK127+BK189</f>
        <v>0</v>
      </c>
    </row>
    <row r="127" s="12" customFormat="1" ht="25.92" customHeight="1">
      <c r="A127" s="12"/>
      <c r="B127" s="210"/>
      <c r="C127" s="211"/>
      <c r="D127" s="212" t="s">
        <v>75</v>
      </c>
      <c r="E127" s="213" t="s">
        <v>157</v>
      </c>
      <c r="F127" s="213" t="s">
        <v>158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P128+P152+P153+P180</f>
        <v>0</v>
      </c>
      <c r="Q127" s="218"/>
      <c r="R127" s="219">
        <f>R128+R152+R153+R180</f>
        <v>0</v>
      </c>
      <c r="S127" s="218"/>
      <c r="T127" s="220">
        <f>T128+T152+T153+T180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75</v>
      </c>
      <c r="AU127" s="222" t="s">
        <v>76</v>
      </c>
      <c r="AY127" s="221" t="s">
        <v>159</v>
      </c>
      <c r="BK127" s="223">
        <f>BK128+BK152+BK153+BK180</f>
        <v>0</v>
      </c>
    </row>
    <row r="128" s="12" customFormat="1" ht="22.8" customHeight="1">
      <c r="A128" s="12"/>
      <c r="B128" s="210"/>
      <c r="C128" s="211"/>
      <c r="D128" s="212" t="s">
        <v>75</v>
      </c>
      <c r="E128" s="224" t="s">
        <v>83</v>
      </c>
      <c r="F128" s="224" t="s">
        <v>160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SUM(P129:P151)</f>
        <v>0</v>
      </c>
      <c r="Q128" s="218"/>
      <c r="R128" s="219">
        <f>SUM(R129:R151)</f>
        <v>0</v>
      </c>
      <c r="S128" s="218"/>
      <c r="T128" s="220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83</v>
      </c>
      <c r="AY128" s="221" t="s">
        <v>159</v>
      </c>
      <c r="BK128" s="223">
        <f>SUM(BK129:BK151)</f>
        <v>0</v>
      </c>
    </row>
    <row r="129" s="2" customFormat="1" ht="16.5" customHeight="1">
      <c r="A129" s="38"/>
      <c r="B129" s="39"/>
      <c r="C129" s="226" t="s">
        <v>83</v>
      </c>
      <c r="D129" s="226" t="s">
        <v>161</v>
      </c>
      <c r="E129" s="227" t="s">
        <v>173</v>
      </c>
      <c r="F129" s="228" t="s">
        <v>174</v>
      </c>
      <c r="G129" s="229" t="s">
        <v>164</v>
      </c>
      <c r="H129" s="230">
        <v>100.72</v>
      </c>
      <c r="I129" s="231"/>
      <c r="J129" s="232">
        <f>ROUND(I129*H129,2)</f>
        <v>0</v>
      </c>
      <c r="K129" s="228" t="s">
        <v>165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166</v>
      </c>
      <c r="AT129" s="237" t="s">
        <v>161</v>
      </c>
      <c r="AU129" s="237" t="s">
        <v>85</v>
      </c>
      <c r="AY129" s="17" t="s">
        <v>159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166</v>
      </c>
      <c r="BM129" s="237" t="s">
        <v>839</v>
      </c>
    </row>
    <row r="130" s="2" customFormat="1">
      <c r="A130" s="38"/>
      <c r="B130" s="39"/>
      <c r="C130" s="40"/>
      <c r="D130" s="239" t="s">
        <v>168</v>
      </c>
      <c r="E130" s="40"/>
      <c r="F130" s="240" t="s">
        <v>174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168</v>
      </c>
      <c r="AU130" s="17" t="s">
        <v>85</v>
      </c>
    </row>
    <row r="131" s="2" customFormat="1">
      <c r="A131" s="38"/>
      <c r="B131" s="39"/>
      <c r="C131" s="40"/>
      <c r="D131" s="239" t="s">
        <v>169</v>
      </c>
      <c r="E131" s="40"/>
      <c r="F131" s="244" t="s">
        <v>176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169</v>
      </c>
      <c r="AU131" s="17" t="s">
        <v>85</v>
      </c>
    </row>
    <row r="132" s="13" customFormat="1">
      <c r="A132" s="13"/>
      <c r="B132" s="245"/>
      <c r="C132" s="246"/>
      <c r="D132" s="239" t="s">
        <v>171</v>
      </c>
      <c r="E132" s="247" t="s">
        <v>1</v>
      </c>
      <c r="F132" s="248" t="s">
        <v>840</v>
      </c>
      <c r="G132" s="246"/>
      <c r="H132" s="249">
        <v>100.72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171</v>
      </c>
      <c r="AU132" s="255" t="s">
        <v>85</v>
      </c>
      <c r="AV132" s="13" t="s">
        <v>85</v>
      </c>
      <c r="AW132" s="13" t="s">
        <v>32</v>
      </c>
      <c r="AX132" s="13" t="s">
        <v>83</v>
      </c>
      <c r="AY132" s="255" t="s">
        <v>159</v>
      </c>
    </row>
    <row r="133" s="2" customFormat="1" ht="16.5" customHeight="1">
      <c r="A133" s="38"/>
      <c r="B133" s="39"/>
      <c r="C133" s="226" t="s">
        <v>85</v>
      </c>
      <c r="D133" s="226" t="s">
        <v>161</v>
      </c>
      <c r="E133" s="227" t="s">
        <v>186</v>
      </c>
      <c r="F133" s="228" t="s">
        <v>187</v>
      </c>
      <c r="G133" s="229" t="s">
        <v>188</v>
      </c>
      <c r="H133" s="230">
        <v>46.667999999999999</v>
      </c>
      <c r="I133" s="231"/>
      <c r="J133" s="232">
        <f>ROUND(I133*H133,2)</f>
        <v>0</v>
      </c>
      <c r="K133" s="228" t="s">
        <v>165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166</v>
      </c>
      <c r="AT133" s="237" t="s">
        <v>161</v>
      </c>
      <c r="AU133" s="237" t="s">
        <v>85</v>
      </c>
      <c r="AY133" s="17" t="s">
        <v>159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166</v>
      </c>
      <c r="BM133" s="237" t="s">
        <v>841</v>
      </c>
    </row>
    <row r="134" s="2" customFormat="1">
      <c r="A134" s="38"/>
      <c r="B134" s="39"/>
      <c r="C134" s="40"/>
      <c r="D134" s="239" t="s">
        <v>168</v>
      </c>
      <c r="E134" s="40"/>
      <c r="F134" s="240" t="s">
        <v>187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85</v>
      </c>
    </row>
    <row r="135" s="2" customFormat="1">
      <c r="A135" s="38"/>
      <c r="B135" s="39"/>
      <c r="C135" s="40"/>
      <c r="D135" s="239" t="s">
        <v>169</v>
      </c>
      <c r="E135" s="40"/>
      <c r="F135" s="244" t="s">
        <v>190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169</v>
      </c>
      <c r="AU135" s="17" t="s">
        <v>85</v>
      </c>
    </row>
    <row r="136" s="13" customFormat="1">
      <c r="A136" s="13"/>
      <c r="B136" s="245"/>
      <c r="C136" s="246"/>
      <c r="D136" s="239" t="s">
        <v>171</v>
      </c>
      <c r="E136" s="247" t="s">
        <v>1</v>
      </c>
      <c r="F136" s="248" t="s">
        <v>842</v>
      </c>
      <c r="G136" s="246"/>
      <c r="H136" s="249">
        <v>46.667999999999999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171</v>
      </c>
      <c r="AU136" s="255" t="s">
        <v>85</v>
      </c>
      <c r="AV136" s="13" t="s">
        <v>85</v>
      </c>
      <c r="AW136" s="13" t="s">
        <v>32</v>
      </c>
      <c r="AX136" s="13" t="s">
        <v>83</v>
      </c>
      <c r="AY136" s="255" t="s">
        <v>159</v>
      </c>
    </row>
    <row r="137" s="2" customFormat="1" ht="16.5" customHeight="1">
      <c r="A137" s="38"/>
      <c r="B137" s="39"/>
      <c r="C137" s="226" t="s">
        <v>178</v>
      </c>
      <c r="D137" s="226" t="s">
        <v>161</v>
      </c>
      <c r="E137" s="227" t="s">
        <v>193</v>
      </c>
      <c r="F137" s="228" t="s">
        <v>194</v>
      </c>
      <c r="G137" s="229" t="s">
        <v>188</v>
      </c>
      <c r="H137" s="230">
        <v>1.175</v>
      </c>
      <c r="I137" s="231"/>
      <c r="J137" s="232">
        <f>ROUND(I137*H137,2)</f>
        <v>0</v>
      </c>
      <c r="K137" s="228" t="s">
        <v>165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166</v>
      </c>
      <c r="AT137" s="237" t="s">
        <v>161</v>
      </c>
      <c r="AU137" s="237" t="s">
        <v>85</v>
      </c>
      <c r="AY137" s="17" t="s">
        <v>159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166</v>
      </c>
      <c r="BM137" s="237" t="s">
        <v>843</v>
      </c>
    </row>
    <row r="138" s="2" customFormat="1">
      <c r="A138" s="38"/>
      <c r="B138" s="39"/>
      <c r="C138" s="40"/>
      <c r="D138" s="239" t="s">
        <v>168</v>
      </c>
      <c r="E138" s="40"/>
      <c r="F138" s="240" t="s">
        <v>194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168</v>
      </c>
      <c r="AU138" s="17" t="s">
        <v>85</v>
      </c>
    </row>
    <row r="139" s="2" customFormat="1">
      <c r="A139" s="38"/>
      <c r="B139" s="39"/>
      <c r="C139" s="40"/>
      <c r="D139" s="239" t="s">
        <v>169</v>
      </c>
      <c r="E139" s="40"/>
      <c r="F139" s="244" t="s">
        <v>190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169</v>
      </c>
      <c r="AU139" s="17" t="s">
        <v>85</v>
      </c>
    </row>
    <row r="140" s="2" customFormat="1">
      <c r="A140" s="38"/>
      <c r="B140" s="39"/>
      <c r="C140" s="40"/>
      <c r="D140" s="239" t="s">
        <v>183</v>
      </c>
      <c r="E140" s="40"/>
      <c r="F140" s="244" t="s">
        <v>184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183</v>
      </c>
      <c r="AU140" s="17" t="s">
        <v>85</v>
      </c>
    </row>
    <row r="141" s="13" customFormat="1">
      <c r="A141" s="13"/>
      <c r="B141" s="245"/>
      <c r="C141" s="246"/>
      <c r="D141" s="239" t="s">
        <v>171</v>
      </c>
      <c r="E141" s="247" t="s">
        <v>1</v>
      </c>
      <c r="F141" s="248" t="s">
        <v>844</v>
      </c>
      <c r="G141" s="246"/>
      <c r="H141" s="249">
        <v>1.175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171</v>
      </c>
      <c r="AU141" s="255" t="s">
        <v>85</v>
      </c>
      <c r="AV141" s="13" t="s">
        <v>85</v>
      </c>
      <c r="AW141" s="13" t="s">
        <v>32</v>
      </c>
      <c r="AX141" s="13" t="s">
        <v>83</v>
      </c>
      <c r="AY141" s="255" t="s">
        <v>159</v>
      </c>
    </row>
    <row r="142" s="2" customFormat="1" ht="16.5" customHeight="1">
      <c r="A142" s="38"/>
      <c r="B142" s="39"/>
      <c r="C142" s="226" t="s">
        <v>166</v>
      </c>
      <c r="D142" s="226" t="s">
        <v>161</v>
      </c>
      <c r="E142" s="227" t="s">
        <v>198</v>
      </c>
      <c r="F142" s="228" t="s">
        <v>199</v>
      </c>
      <c r="G142" s="229" t="s">
        <v>188</v>
      </c>
      <c r="H142" s="230">
        <v>42.814999999999998</v>
      </c>
      <c r="I142" s="231"/>
      <c r="J142" s="232">
        <f>ROUND(I142*H142,2)</f>
        <v>0</v>
      </c>
      <c r="K142" s="228" t="s">
        <v>165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166</v>
      </c>
      <c r="AT142" s="237" t="s">
        <v>161</v>
      </c>
      <c r="AU142" s="237" t="s">
        <v>85</v>
      </c>
      <c r="AY142" s="17" t="s">
        <v>159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166</v>
      </c>
      <c r="BM142" s="237" t="s">
        <v>845</v>
      </c>
    </row>
    <row r="143" s="2" customFormat="1">
      <c r="A143" s="38"/>
      <c r="B143" s="39"/>
      <c r="C143" s="40"/>
      <c r="D143" s="239" t="s">
        <v>168</v>
      </c>
      <c r="E143" s="40"/>
      <c r="F143" s="240" t="s">
        <v>199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168</v>
      </c>
      <c r="AU143" s="17" t="s">
        <v>85</v>
      </c>
    </row>
    <row r="144" s="2" customFormat="1">
      <c r="A144" s="38"/>
      <c r="B144" s="39"/>
      <c r="C144" s="40"/>
      <c r="D144" s="239" t="s">
        <v>169</v>
      </c>
      <c r="E144" s="40"/>
      <c r="F144" s="244" t="s">
        <v>190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169</v>
      </c>
      <c r="AU144" s="17" t="s">
        <v>85</v>
      </c>
    </row>
    <row r="145" s="2" customFormat="1">
      <c r="A145" s="38"/>
      <c r="B145" s="39"/>
      <c r="C145" s="40"/>
      <c r="D145" s="239" t="s">
        <v>183</v>
      </c>
      <c r="E145" s="40"/>
      <c r="F145" s="244" t="s">
        <v>201</v>
      </c>
      <c r="G145" s="40"/>
      <c r="H145" s="40"/>
      <c r="I145" s="241"/>
      <c r="J145" s="40"/>
      <c r="K145" s="40"/>
      <c r="L145" s="44"/>
      <c r="M145" s="242"/>
      <c r="N145" s="24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183</v>
      </c>
      <c r="AU145" s="17" t="s">
        <v>85</v>
      </c>
    </row>
    <row r="146" s="13" customFormat="1">
      <c r="A146" s="13"/>
      <c r="B146" s="245"/>
      <c r="C146" s="246"/>
      <c r="D146" s="239" t="s">
        <v>171</v>
      </c>
      <c r="E146" s="247" t="s">
        <v>1</v>
      </c>
      <c r="F146" s="248" t="s">
        <v>846</v>
      </c>
      <c r="G146" s="246"/>
      <c r="H146" s="249">
        <v>42.814999999999998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171</v>
      </c>
      <c r="AU146" s="255" t="s">
        <v>85</v>
      </c>
      <c r="AV146" s="13" t="s">
        <v>85</v>
      </c>
      <c r="AW146" s="13" t="s">
        <v>32</v>
      </c>
      <c r="AX146" s="13" t="s">
        <v>83</v>
      </c>
      <c r="AY146" s="255" t="s">
        <v>159</v>
      </c>
    </row>
    <row r="147" s="2" customFormat="1" ht="16.5" customHeight="1">
      <c r="A147" s="38"/>
      <c r="B147" s="39"/>
      <c r="C147" s="226" t="s">
        <v>192</v>
      </c>
      <c r="D147" s="226" t="s">
        <v>161</v>
      </c>
      <c r="E147" s="227" t="s">
        <v>245</v>
      </c>
      <c r="F147" s="228" t="s">
        <v>246</v>
      </c>
      <c r="G147" s="229" t="s">
        <v>188</v>
      </c>
      <c r="H147" s="230">
        <v>46.667999999999999</v>
      </c>
      <c r="I147" s="231"/>
      <c r="J147" s="232">
        <f>ROUND(I147*H147,2)</f>
        <v>0</v>
      </c>
      <c r="K147" s="228" t="s">
        <v>165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166</v>
      </c>
      <c r="AT147" s="237" t="s">
        <v>161</v>
      </c>
      <c r="AU147" s="237" t="s">
        <v>85</v>
      </c>
      <c r="AY147" s="17" t="s">
        <v>159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166</v>
      </c>
      <c r="BM147" s="237" t="s">
        <v>847</v>
      </c>
    </row>
    <row r="148" s="2" customFormat="1">
      <c r="A148" s="38"/>
      <c r="B148" s="39"/>
      <c r="C148" s="40"/>
      <c r="D148" s="239" t="s">
        <v>168</v>
      </c>
      <c r="E148" s="40"/>
      <c r="F148" s="240" t="s">
        <v>246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168</v>
      </c>
      <c r="AU148" s="17" t="s">
        <v>85</v>
      </c>
    </row>
    <row r="149" s="2" customFormat="1">
      <c r="A149" s="38"/>
      <c r="B149" s="39"/>
      <c r="C149" s="40"/>
      <c r="D149" s="239" t="s">
        <v>169</v>
      </c>
      <c r="E149" s="40"/>
      <c r="F149" s="244" t="s">
        <v>248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169</v>
      </c>
      <c r="AU149" s="17" t="s">
        <v>85</v>
      </c>
    </row>
    <row r="150" s="15" customFormat="1">
      <c r="A150" s="15"/>
      <c r="B150" s="267"/>
      <c r="C150" s="268"/>
      <c r="D150" s="239" t="s">
        <v>171</v>
      </c>
      <c r="E150" s="269" t="s">
        <v>1</v>
      </c>
      <c r="F150" s="270" t="s">
        <v>249</v>
      </c>
      <c r="G150" s="268"/>
      <c r="H150" s="269" t="s">
        <v>1</v>
      </c>
      <c r="I150" s="271"/>
      <c r="J150" s="268"/>
      <c r="K150" s="268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171</v>
      </c>
      <c r="AU150" s="276" t="s">
        <v>85</v>
      </c>
      <c r="AV150" s="15" t="s">
        <v>83</v>
      </c>
      <c r="AW150" s="15" t="s">
        <v>32</v>
      </c>
      <c r="AX150" s="15" t="s">
        <v>76</v>
      </c>
      <c r="AY150" s="276" t="s">
        <v>159</v>
      </c>
    </row>
    <row r="151" s="13" customFormat="1">
      <c r="A151" s="13"/>
      <c r="B151" s="245"/>
      <c r="C151" s="246"/>
      <c r="D151" s="239" t="s">
        <v>171</v>
      </c>
      <c r="E151" s="247" t="s">
        <v>1</v>
      </c>
      <c r="F151" s="248" t="s">
        <v>848</v>
      </c>
      <c r="G151" s="246"/>
      <c r="H151" s="249">
        <v>46.667999999999999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171</v>
      </c>
      <c r="AU151" s="255" t="s">
        <v>85</v>
      </c>
      <c r="AV151" s="13" t="s">
        <v>85</v>
      </c>
      <c r="AW151" s="13" t="s">
        <v>32</v>
      </c>
      <c r="AX151" s="13" t="s">
        <v>83</v>
      </c>
      <c r="AY151" s="255" t="s">
        <v>159</v>
      </c>
    </row>
    <row r="152" s="12" customFormat="1" ht="22.8" customHeight="1">
      <c r="A152" s="12"/>
      <c r="B152" s="210"/>
      <c r="C152" s="211"/>
      <c r="D152" s="212" t="s">
        <v>75</v>
      </c>
      <c r="E152" s="224" t="s">
        <v>166</v>
      </c>
      <c r="F152" s="224" t="s">
        <v>341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v>0</v>
      </c>
      <c r="Q152" s="218"/>
      <c r="R152" s="219">
        <v>0</v>
      </c>
      <c r="S152" s="218"/>
      <c r="T152" s="220"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83</v>
      </c>
      <c r="AT152" s="222" t="s">
        <v>75</v>
      </c>
      <c r="AU152" s="222" t="s">
        <v>83</v>
      </c>
      <c r="AY152" s="221" t="s">
        <v>159</v>
      </c>
      <c r="BK152" s="223">
        <v>0</v>
      </c>
    </row>
    <row r="153" s="12" customFormat="1" ht="22.8" customHeight="1">
      <c r="A153" s="12"/>
      <c r="B153" s="210"/>
      <c r="C153" s="211"/>
      <c r="D153" s="212" t="s">
        <v>75</v>
      </c>
      <c r="E153" s="224" t="s">
        <v>192</v>
      </c>
      <c r="F153" s="224" t="s">
        <v>369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SUM(P154:P179)</f>
        <v>0</v>
      </c>
      <c r="Q153" s="218"/>
      <c r="R153" s="219">
        <f>SUM(R154:R179)</f>
        <v>0</v>
      </c>
      <c r="S153" s="218"/>
      <c r="T153" s="220">
        <f>SUM(T154:T179)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83</v>
      </c>
      <c r="AT153" s="222" t="s">
        <v>75</v>
      </c>
      <c r="AU153" s="222" t="s">
        <v>83</v>
      </c>
      <c r="AY153" s="221" t="s">
        <v>159</v>
      </c>
      <c r="BK153" s="223">
        <f>SUM(BK154:BK179)</f>
        <v>0</v>
      </c>
    </row>
    <row r="154" s="2" customFormat="1" ht="16.5" customHeight="1">
      <c r="A154" s="38"/>
      <c r="B154" s="39"/>
      <c r="C154" s="226" t="s">
        <v>197</v>
      </c>
      <c r="D154" s="226" t="s">
        <v>161</v>
      </c>
      <c r="E154" s="227" t="s">
        <v>849</v>
      </c>
      <c r="F154" s="228" t="s">
        <v>850</v>
      </c>
      <c r="G154" s="229" t="s">
        <v>164</v>
      </c>
      <c r="H154" s="230">
        <v>421.56</v>
      </c>
      <c r="I154" s="231"/>
      <c r="J154" s="232">
        <f>ROUND(I154*H154,2)</f>
        <v>0</v>
      </c>
      <c r="K154" s="228" t="s">
        <v>165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166</v>
      </c>
      <c r="AT154" s="237" t="s">
        <v>161</v>
      </c>
      <c r="AU154" s="237" t="s">
        <v>85</v>
      </c>
      <c r="AY154" s="17" t="s">
        <v>159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166</v>
      </c>
      <c r="BM154" s="237" t="s">
        <v>851</v>
      </c>
    </row>
    <row r="155" s="2" customFormat="1">
      <c r="A155" s="38"/>
      <c r="B155" s="39"/>
      <c r="C155" s="40"/>
      <c r="D155" s="239" t="s">
        <v>168</v>
      </c>
      <c r="E155" s="40"/>
      <c r="F155" s="240" t="s">
        <v>850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168</v>
      </c>
      <c r="AU155" s="17" t="s">
        <v>85</v>
      </c>
    </row>
    <row r="156" s="2" customFormat="1">
      <c r="A156" s="38"/>
      <c r="B156" s="39"/>
      <c r="C156" s="40"/>
      <c r="D156" s="239" t="s">
        <v>169</v>
      </c>
      <c r="E156" s="40"/>
      <c r="F156" s="244" t="s">
        <v>387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169</v>
      </c>
      <c r="AU156" s="17" t="s">
        <v>85</v>
      </c>
    </row>
    <row r="157" s="13" customFormat="1">
      <c r="A157" s="13"/>
      <c r="B157" s="245"/>
      <c r="C157" s="246"/>
      <c r="D157" s="239" t="s">
        <v>171</v>
      </c>
      <c r="E157" s="247" t="s">
        <v>1</v>
      </c>
      <c r="F157" s="248" t="s">
        <v>852</v>
      </c>
      <c r="G157" s="246"/>
      <c r="H157" s="249">
        <v>421.56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171</v>
      </c>
      <c r="AU157" s="255" t="s">
        <v>85</v>
      </c>
      <c r="AV157" s="13" t="s">
        <v>85</v>
      </c>
      <c r="AW157" s="13" t="s">
        <v>32</v>
      </c>
      <c r="AX157" s="13" t="s">
        <v>83</v>
      </c>
      <c r="AY157" s="255" t="s">
        <v>159</v>
      </c>
    </row>
    <row r="158" s="2" customFormat="1" ht="16.5" customHeight="1">
      <c r="A158" s="38"/>
      <c r="B158" s="39"/>
      <c r="C158" s="226" t="s">
        <v>206</v>
      </c>
      <c r="D158" s="226" t="s">
        <v>161</v>
      </c>
      <c r="E158" s="227" t="s">
        <v>391</v>
      </c>
      <c r="F158" s="228" t="s">
        <v>392</v>
      </c>
      <c r="G158" s="229" t="s">
        <v>164</v>
      </c>
      <c r="H158" s="230">
        <v>636.74000000000001</v>
      </c>
      <c r="I158" s="231"/>
      <c r="J158" s="232">
        <f>ROUND(I158*H158,2)</f>
        <v>0</v>
      </c>
      <c r="K158" s="228" t="s">
        <v>165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166</v>
      </c>
      <c r="AT158" s="237" t="s">
        <v>161</v>
      </c>
      <c r="AU158" s="237" t="s">
        <v>85</v>
      </c>
      <c r="AY158" s="17" t="s">
        <v>159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166</v>
      </c>
      <c r="BM158" s="237" t="s">
        <v>853</v>
      </c>
    </row>
    <row r="159" s="2" customFormat="1">
      <c r="A159" s="38"/>
      <c r="B159" s="39"/>
      <c r="C159" s="40"/>
      <c r="D159" s="239" t="s">
        <v>168</v>
      </c>
      <c r="E159" s="40"/>
      <c r="F159" s="240" t="s">
        <v>392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168</v>
      </c>
      <c r="AU159" s="17" t="s">
        <v>85</v>
      </c>
    </row>
    <row r="160" s="2" customFormat="1">
      <c r="A160" s="38"/>
      <c r="B160" s="39"/>
      <c r="C160" s="40"/>
      <c r="D160" s="239" t="s">
        <v>169</v>
      </c>
      <c r="E160" s="40"/>
      <c r="F160" s="244" t="s">
        <v>394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169</v>
      </c>
      <c r="AU160" s="17" t="s">
        <v>85</v>
      </c>
    </row>
    <row r="161" s="13" customFormat="1">
      <c r="A161" s="13"/>
      <c r="B161" s="245"/>
      <c r="C161" s="246"/>
      <c r="D161" s="239" t="s">
        <v>171</v>
      </c>
      <c r="E161" s="247" t="s">
        <v>1</v>
      </c>
      <c r="F161" s="248" t="s">
        <v>854</v>
      </c>
      <c r="G161" s="246"/>
      <c r="H161" s="249">
        <v>636.74000000000001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171</v>
      </c>
      <c r="AU161" s="255" t="s">
        <v>85</v>
      </c>
      <c r="AV161" s="13" t="s">
        <v>85</v>
      </c>
      <c r="AW161" s="13" t="s">
        <v>32</v>
      </c>
      <c r="AX161" s="13" t="s">
        <v>83</v>
      </c>
      <c r="AY161" s="255" t="s">
        <v>159</v>
      </c>
    </row>
    <row r="162" s="2" customFormat="1" ht="16.5" customHeight="1">
      <c r="A162" s="38"/>
      <c r="B162" s="39"/>
      <c r="C162" s="226" t="s">
        <v>213</v>
      </c>
      <c r="D162" s="226" t="s">
        <v>161</v>
      </c>
      <c r="E162" s="227" t="s">
        <v>398</v>
      </c>
      <c r="F162" s="228" t="s">
        <v>399</v>
      </c>
      <c r="G162" s="229" t="s">
        <v>164</v>
      </c>
      <c r="H162" s="230">
        <v>1273.48</v>
      </c>
      <c r="I162" s="231"/>
      <c r="J162" s="232">
        <f>ROUND(I162*H162,2)</f>
        <v>0</v>
      </c>
      <c r="K162" s="228" t="s">
        <v>165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166</v>
      </c>
      <c r="AT162" s="237" t="s">
        <v>161</v>
      </c>
      <c r="AU162" s="237" t="s">
        <v>85</v>
      </c>
      <c r="AY162" s="17" t="s">
        <v>159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166</v>
      </c>
      <c r="BM162" s="237" t="s">
        <v>855</v>
      </c>
    </row>
    <row r="163" s="2" customFormat="1">
      <c r="A163" s="38"/>
      <c r="B163" s="39"/>
      <c r="C163" s="40"/>
      <c r="D163" s="239" t="s">
        <v>168</v>
      </c>
      <c r="E163" s="40"/>
      <c r="F163" s="240" t="s">
        <v>399</v>
      </c>
      <c r="G163" s="40"/>
      <c r="H163" s="40"/>
      <c r="I163" s="241"/>
      <c r="J163" s="40"/>
      <c r="K163" s="40"/>
      <c r="L163" s="44"/>
      <c r="M163" s="242"/>
      <c r="N163" s="24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168</v>
      </c>
      <c r="AU163" s="17" t="s">
        <v>85</v>
      </c>
    </row>
    <row r="164" s="2" customFormat="1">
      <c r="A164" s="38"/>
      <c r="B164" s="39"/>
      <c r="C164" s="40"/>
      <c r="D164" s="239" t="s">
        <v>169</v>
      </c>
      <c r="E164" s="40"/>
      <c r="F164" s="244" t="s">
        <v>394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169</v>
      </c>
      <c r="AU164" s="17" t="s">
        <v>85</v>
      </c>
    </row>
    <row r="165" s="13" customFormat="1">
      <c r="A165" s="13"/>
      <c r="B165" s="245"/>
      <c r="C165" s="246"/>
      <c r="D165" s="239" t="s">
        <v>171</v>
      </c>
      <c r="E165" s="247" t="s">
        <v>1</v>
      </c>
      <c r="F165" s="248" t="s">
        <v>854</v>
      </c>
      <c r="G165" s="246"/>
      <c r="H165" s="249">
        <v>636.74000000000001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171</v>
      </c>
      <c r="AU165" s="255" t="s">
        <v>85</v>
      </c>
      <c r="AV165" s="13" t="s">
        <v>85</v>
      </c>
      <c r="AW165" s="13" t="s">
        <v>32</v>
      </c>
      <c r="AX165" s="13" t="s">
        <v>76</v>
      </c>
      <c r="AY165" s="255" t="s">
        <v>159</v>
      </c>
    </row>
    <row r="166" s="13" customFormat="1">
      <c r="A166" s="13"/>
      <c r="B166" s="245"/>
      <c r="C166" s="246"/>
      <c r="D166" s="239" t="s">
        <v>171</v>
      </c>
      <c r="E166" s="247" t="s">
        <v>1</v>
      </c>
      <c r="F166" s="248" t="s">
        <v>856</v>
      </c>
      <c r="G166" s="246"/>
      <c r="H166" s="249">
        <v>636.74000000000001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171</v>
      </c>
      <c r="AU166" s="255" t="s">
        <v>85</v>
      </c>
      <c r="AV166" s="13" t="s">
        <v>85</v>
      </c>
      <c r="AW166" s="13" t="s">
        <v>32</v>
      </c>
      <c r="AX166" s="13" t="s">
        <v>76</v>
      </c>
      <c r="AY166" s="255" t="s">
        <v>159</v>
      </c>
    </row>
    <row r="167" s="14" customFormat="1">
      <c r="A167" s="14"/>
      <c r="B167" s="256"/>
      <c r="C167" s="257"/>
      <c r="D167" s="239" t="s">
        <v>171</v>
      </c>
      <c r="E167" s="258" t="s">
        <v>1</v>
      </c>
      <c r="F167" s="259" t="s">
        <v>205</v>
      </c>
      <c r="G167" s="257"/>
      <c r="H167" s="260">
        <v>1273.48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171</v>
      </c>
      <c r="AU167" s="266" t="s">
        <v>85</v>
      </c>
      <c r="AV167" s="14" t="s">
        <v>166</v>
      </c>
      <c r="AW167" s="14" t="s">
        <v>32</v>
      </c>
      <c r="AX167" s="14" t="s">
        <v>83</v>
      </c>
      <c r="AY167" s="266" t="s">
        <v>159</v>
      </c>
    </row>
    <row r="168" s="2" customFormat="1" ht="16.5" customHeight="1">
      <c r="A168" s="38"/>
      <c r="B168" s="39"/>
      <c r="C168" s="226" t="s">
        <v>220</v>
      </c>
      <c r="D168" s="226" t="s">
        <v>161</v>
      </c>
      <c r="E168" s="227" t="s">
        <v>404</v>
      </c>
      <c r="F168" s="228" t="s">
        <v>405</v>
      </c>
      <c r="G168" s="229" t="s">
        <v>164</v>
      </c>
      <c r="H168" s="230">
        <v>636.74000000000001</v>
      </c>
      <c r="I168" s="231"/>
      <c r="J168" s="232">
        <f>ROUND(I168*H168,2)</f>
        <v>0</v>
      </c>
      <c r="K168" s="228" t="s">
        <v>165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166</v>
      </c>
      <c r="AT168" s="237" t="s">
        <v>161</v>
      </c>
      <c r="AU168" s="237" t="s">
        <v>85</v>
      </c>
      <c r="AY168" s="17" t="s">
        <v>159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166</v>
      </c>
      <c r="BM168" s="237" t="s">
        <v>857</v>
      </c>
    </row>
    <row r="169" s="2" customFormat="1">
      <c r="A169" s="38"/>
      <c r="B169" s="39"/>
      <c r="C169" s="40"/>
      <c r="D169" s="239" t="s">
        <v>168</v>
      </c>
      <c r="E169" s="40"/>
      <c r="F169" s="240" t="s">
        <v>405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168</v>
      </c>
      <c r="AU169" s="17" t="s">
        <v>85</v>
      </c>
    </row>
    <row r="170" s="2" customFormat="1">
      <c r="A170" s="38"/>
      <c r="B170" s="39"/>
      <c r="C170" s="40"/>
      <c r="D170" s="239" t="s">
        <v>169</v>
      </c>
      <c r="E170" s="40"/>
      <c r="F170" s="244" t="s">
        <v>407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169</v>
      </c>
      <c r="AU170" s="17" t="s">
        <v>85</v>
      </c>
    </row>
    <row r="171" s="13" customFormat="1">
      <c r="A171" s="13"/>
      <c r="B171" s="245"/>
      <c r="C171" s="246"/>
      <c r="D171" s="239" t="s">
        <v>171</v>
      </c>
      <c r="E171" s="247" t="s">
        <v>1</v>
      </c>
      <c r="F171" s="248" t="s">
        <v>858</v>
      </c>
      <c r="G171" s="246"/>
      <c r="H171" s="249">
        <v>636.74000000000001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171</v>
      </c>
      <c r="AU171" s="255" t="s">
        <v>85</v>
      </c>
      <c r="AV171" s="13" t="s">
        <v>85</v>
      </c>
      <c r="AW171" s="13" t="s">
        <v>32</v>
      </c>
      <c r="AX171" s="13" t="s">
        <v>83</v>
      </c>
      <c r="AY171" s="255" t="s">
        <v>159</v>
      </c>
    </row>
    <row r="172" s="2" customFormat="1" ht="16.5" customHeight="1">
      <c r="A172" s="38"/>
      <c r="B172" s="39"/>
      <c r="C172" s="226" t="s">
        <v>227</v>
      </c>
      <c r="D172" s="226" t="s">
        <v>161</v>
      </c>
      <c r="E172" s="227" t="s">
        <v>412</v>
      </c>
      <c r="F172" s="228" t="s">
        <v>413</v>
      </c>
      <c r="G172" s="229" t="s">
        <v>164</v>
      </c>
      <c r="H172" s="230">
        <v>636.74000000000001</v>
      </c>
      <c r="I172" s="231"/>
      <c r="J172" s="232">
        <f>ROUND(I172*H172,2)</f>
        <v>0</v>
      </c>
      <c r="K172" s="228" t="s">
        <v>165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166</v>
      </c>
      <c r="AT172" s="237" t="s">
        <v>161</v>
      </c>
      <c r="AU172" s="237" t="s">
        <v>85</v>
      </c>
      <c r="AY172" s="17" t="s">
        <v>159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166</v>
      </c>
      <c r="BM172" s="237" t="s">
        <v>859</v>
      </c>
    </row>
    <row r="173" s="2" customFormat="1">
      <c r="A173" s="38"/>
      <c r="B173" s="39"/>
      <c r="C173" s="40"/>
      <c r="D173" s="239" t="s">
        <v>168</v>
      </c>
      <c r="E173" s="40"/>
      <c r="F173" s="240" t="s">
        <v>413</v>
      </c>
      <c r="G173" s="40"/>
      <c r="H173" s="40"/>
      <c r="I173" s="241"/>
      <c r="J173" s="40"/>
      <c r="K173" s="40"/>
      <c r="L173" s="44"/>
      <c r="M173" s="242"/>
      <c r="N173" s="243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168</v>
      </c>
      <c r="AU173" s="17" t="s">
        <v>85</v>
      </c>
    </row>
    <row r="174" s="2" customFormat="1">
      <c r="A174" s="38"/>
      <c r="B174" s="39"/>
      <c r="C174" s="40"/>
      <c r="D174" s="239" t="s">
        <v>169</v>
      </c>
      <c r="E174" s="40"/>
      <c r="F174" s="244" t="s">
        <v>407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169</v>
      </c>
      <c r="AU174" s="17" t="s">
        <v>85</v>
      </c>
    </row>
    <row r="175" s="13" customFormat="1">
      <c r="A175" s="13"/>
      <c r="B175" s="245"/>
      <c r="C175" s="246"/>
      <c r="D175" s="239" t="s">
        <v>171</v>
      </c>
      <c r="E175" s="247" t="s">
        <v>1</v>
      </c>
      <c r="F175" s="248" t="s">
        <v>858</v>
      </c>
      <c r="G175" s="246"/>
      <c r="H175" s="249">
        <v>636.74000000000001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171</v>
      </c>
      <c r="AU175" s="255" t="s">
        <v>85</v>
      </c>
      <c r="AV175" s="13" t="s">
        <v>85</v>
      </c>
      <c r="AW175" s="13" t="s">
        <v>32</v>
      </c>
      <c r="AX175" s="13" t="s">
        <v>83</v>
      </c>
      <c r="AY175" s="255" t="s">
        <v>159</v>
      </c>
    </row>
    <row r="176" s="2" customFormat="1" ht="16.5" customHeight="1">
      <c r="A176" s="38"/>
      <c r="B176" s="39"/>
      <c r="C176" s="226" t="s">
        <v>232</v>
      </c>
      <c r="D176" s="226" t="s">
        <v>161</v>
      </c>
      <c r="E176" s="227" t="s">
        <v>417</v>
      </c>
      <c r="F176" s="228" t="s">
        <v>418</v>
      </c>
      <c r="G176" s="229" t="s">
        <v>296</v>
      </c>
      <c r="H176" s="230">
        <v>577.15999999999997</v>
      </c>
      <c r="I176" s="231"/>
      <c r="J176" s="232">
        <f>ROUND(I176*H176,2)</f>
        <v>0</v>
      </c>
      <c r="K176" s="228" t="s">
        <v>165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166</v>
      </c>
      <c r="AT176" s="237" t="s">
        <v>161</v>
      </c>
      <c r="AU176" s="237" t="s">
        <v>85</v>
      </c>
      <c r="AY176" s="17" t="s">
        <v>159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166</v>
      </c>
      <c r="BM176" s="237" t="s">
        <v>860</v>
      </c>
    </row>
    <row r="177" s="2" customFormat="1">
      <c r="A177" s="38"/>
      <c r="B177" s="39"/>
      <c r="C177" s="40"/>
      <c r="D177" s="239" t="s">
        <v>168</v>
      </c>
      <c r="E177" s="40"/>
      <c r="F177" s="240" t="s">
        <v>418</v>
      </c>
      <c r="G177" s="40"/>
      <c r="H177" s="40"/>
      <c r="I177" s="241"/>
      <c r="J177" s="40"/>
      <c r="K177" s="40"/>
      <c r="L177" s="44"/>
      <c r="M177" s="242"/>
      <c r="N177" s="24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168</v>
      </c>
      <c r="AU177" s="17" t="s">
        <v>85</v>
      </c>
    </row>
    <row r="178" s="2" customFormat="1">
      <c r="A178" s="38"/>
      <c r="B178" s="39"/>
      <c r="C178" s="40"/>
      <c r="D178" s="239" t="s">
        <v>169</v>
      </c>
      <c r="E178" s="40"/>
      <c r="F178" s="244" t="s">
        <v>420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169</v>
      </c>
      <c r="AU178" s="17" t="s">
        <v>85</v>
      </c>
    </row>
    <row r="179" s="13" customFormat="1">
      <c r="A179" s="13"/>
      <c r="B179" s="245"/>
      <c r="C179" s="246"/>
      <c r="D179" s="239" t="s">
        <v>171</v>
      </c>
      <c r="E179" s="247" t="s">
        <v>1</v>
      </c>
      <c r="F179" s="248" t="s">
        <v>861</v>
      </c>
      <c r="G179" s="246"/>
      <c r="H179" s="249">
        <v>577.15999999999997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171</v>
      </c>
      <c r="AU179" s="255" t="s">
        <v>85</v>
      </c>
      <c r="AV179" s="13" t="s">
        <v>85</v>
      </c>
      <c r="AW179" s="13" t="s">
        <v>32</v>
      </c>
      <c r="AX179" s="13" t="s">
        <v>83</v>
      </c>
      <c r="AY179" s="255" t="s">
        <v>159</v>
      </c>
    </row>
    <row r="180" s="12" customFormat="1" ht="22.8" customHeight="1">
      <c r="A180" s="12"/>
      <c r="B180" s="210"/>
      <c r="C180" s="211"/>
      <c r="D180" s="212" t="s">
        <v>75</v>
      </c>
      <c r="E180" s="224" t="s">
        <v>220</v>
      </c>
      <c r="F180" s="224" t="s">
        <v>456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SUM(P181:P188)</f>
        <v>0</v>
      </c>
      <c r="Q180" s="218"/>
      <c r="R180" s="219">
        <f>SUM(R181:R188)</f>
        <v>0</v>
      </c>
      <c r="S180" s="218"/>
      <c r="T180" s="220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83</v>
      </c>
      <c r="AT180" s="222" t="s">
        <v>75</v>
      </c>
      <c r="AU180" s="222" t="s">
        <v>83</v>
      </c>
      <c r="AY180" s="221" t="s">
        <v>159</v>
      </c>
      <c r="BK180" s="223">
        <f>SUM(BK181:BK188)</f>
        <v>0</v>
      </c>
    </row>
    <row r="181" s="2" customFormat="1" ht="16.5" customHeight="1">
      <c r="A181" s="38"/>
      <c r="B181" s="39"/>
      <c r="C181" s="226" t="s">
        <v>239</v>
      </c>
      <c r="D181" s="226" t="s">
        <v>161</v>
      </c>
      <c r="E181" s="227" t="s">
        <v>536</v>
      </c>
      <c r="F181" s="228" t="s">
        <v>537</v>
      </c>
      <c r="G181" s="229" t="s">
        <v>296</v>
      </c>
      <c r="H181" s="230">
        <v>83.049999999999997</v>
      </c>
      <c r="I181" s="231"/>
      <c r="J181" s="232">
        <f>ROUND(I181*H181,2)</f>
        <v>0</v>
      </c>
      <c r="K181" s="228" t="s">
        <v>165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166</v>
      </c>
      <c r="AT181" s="237" t="s">
        <v>161</v>
      </c>
      <c r="AU181" s="237" t="s">
        <v>85</v>
      </c>
      <c r="AY181" s="17" t="s">
        <v>159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166</v>
      </c>
      <c r="BM181" s="237" t="s">
        <v>862</v>
      </c>
    </row>
    <row r="182" s="2" customFormat="1">
      <c r="A182" s="38"/>
      <c r="B182" s="39"/>
      <c r="C182" s="40"/>
      <c r="D182" s="239" t="s">
        <v>168</v>
      </c>
      <c r="E182" s="40"/>
      <c r="F182" s="240" t="s">
        <v>537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168</v>
      </c>
      <c r="AU182" s="17" t="s">
        <v>85</v>
      </c>
    </row>
    <row r="183" s="2" customFormat="1">
      <c r="A183" s="38"/>
      <c r="B183" s="39"/>
      <c r="C183" s="40"/>
      <c r="D183" s="239" t="s">
        <v>169</v>
      </c>
      <c r="E183" s="40"/>
      <c r="F183" s="244" t="s">
        <v>539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169</v>
      </c>
      <c r="AU183" s="17" t="s">
        <v>85</v>
      </c>
    </row>
    <row r="184" s="13" customFormat="1">
      <c r="A184" s="13"/>
      <c r="B184" s="245"/>
      <c r="C184" s="246"/>
      <c r="D184" s="239" t="s">
        <v>171</v>
      </c>
      <c r="E184" s="247" t="s">
        <v>1</v>
      </c>
      <c r="F184" s="248" t="s">
        <v>863</v>
      </c>
      <c r="G184" s="246"/>
      <c r="H184" s="249">
        <v>83.049999999999997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171</v>
      </c>
      <c r="AU184" s="255" t="s">
        <v>85</v>
      </c>
      <c r="AV184" s="13" t="s">
        <v>85</v>
      </c>
      <c r="AW184" s="13" t="s">
        <v>32</v>
      </c>
      <c r="AX184" s="13" t="s">
        <v>83</v>
      </c>
      <c r="AY184" s="255" t="s">
        <v>159</v>
      </c>
    </row>
    <row r="185" s="2" customFormat="1" ht="16.5" customHeight="1">
      <c r="A185" s="38"/>
      <c r="B185" s="39"/>
      <c r="C185" s="226" t="s">
        <v>244</v>
      </c>
      <c r="D185" s="226" t="s">
        <v>161</v>
      </c>
      <c r="E185" s="227" t="s">
        <v>541</v>
      </c>
      <c r="F185" s="228" t="s">
        <v>542</v>
      </c>
      <c r="G185" s="229" t="s">
        <v>296</v>
      </c>
      <c r="H185" s="230">
        <v>494.11000000000001</v>
      </c>
      <c r="I185" s="231"/>
      <c r="J185" s="232">
        <f>ROUND(I185*H185,2)</f>
        <v>0</v>
      </c>
      <c r="K185" s="228" t="s">
        <v>165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166</v>
      </c>
      <c r="AT185" s="237" t="s">
        <v>161</v>
      </c>
      <c r="AU185" s="237" t="s">
        <v>85</v>
      </c>
      <c r="AY185" s="17" t="s">
        <v>159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166</v>
      </c>
      <c r="BM185" s="237" t="s">
        <v>864</v>
      </c>
    </row>
    <row r="186" s="2" customFormat="1">
      <c r="A186" s="38"/>
      <c r="B186" s="39"/>
      <c r="C186" s="40"/>
      <c r="D186" s="239" t="s">
        <v>168</v>
      </c>
      <c r="E186" s="40"/>
      <c r="F186" s="240" t="s">
        <v>542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168</v>
      </c>
      <c r="AU186" s="17" t="s">
        <v>85</v>
      </c>
    </row>
    <row r="187" s="2" customFormat="1">
      <c r="A187" s="38"/>
      <c r="B187" s="39"/>
      <c r="C187" s="40"/>
      <c r="D187" s="239" t="s">
        <v>169</v>
      </c>
      <c r="E187" s="40"/>
      <c r="F187" s="244" t="s">
        <v>539</v>
      </c>
      <c r="G187" s="40"/>
      <c r="H187" s="40"/>
      <c r="I187" s="241"/>
      <c r="J187" s="40"/>
      <c r="K187" s="40"/>
      <c r="L187" s="44"/>
      <c r="M187" s="242"/>
      <c r="N187" s="243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169</v>
      </c>
      <c r="AU187" s="17" t="s">
        <v>85</v>
      </c>
    </row>
    <row r="188" s="13" customFormat="1">
      <c r="A188" s="13"/>
      <c r="B188" s="245"/>
      <c r="C188" s="246"/>
      <c r="D188" s="239" t="s">
        <v>171</v>
      </c>
      <c r="E188" s="247" t="s">
        <v>1</v>
      </c>
      <c r="F188" s="248" t="s">
        <v>865</v>
      </c>
      <c r="G188" s="246"/>
      <c r="H188" s="249">
        <v>494.11000000000001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171</v>
      </c>
      <c r="AU188" s="255" t="s">
        <v>85</v>
      </c>
      <c r="AV188" s="13" t="s">
        <v>85</v>
      </c>
      <c r="AW188" s="13" t="s">
        <v>32</v>
      </c>
      <c r="AX188" s="13" t="s">
        <v>83</v>
      </c>
      <c r="AY188" s="255" t="s">
        <v>159</v>
      </c>
    </row>
    <row r="189" s="12" customFormat="1" ht="25.92" customHeight="1">
      <c r="A189" s="12"/>
      <c r="B189" s="210"/>
      <c r="C189" s="211"/>
      <c r="D189" s="212" t="s">
        <v>75</v>
      </c>
      <c r="E189" s="213" t="s">
        <v>576</v>
      </c>
      <c r="F189" s="213" t="s">
        <v>577</v>
      </c>
      <c r="G189" s="211"/>
      <c r="H189" s="211"/>
      <c r="I189" s="214"/>
      <c r="J189" s="215">
        <f>BK189</f>
        <v>0</v>
      </c>
      <c r="K189" s="211"/>
      <c r="L189" s="216"/>
      <c r="M189" s="217"/>
      <c r="N189" s="218"/>
      <c r="O189" s="218"/>
      <c r="P189" s="219">
        <f>SUM(P190:P193)</f>
        <v>0</v>
      </c>
      <c r="Q189" s="218"/>
      <c r="R189" s="219">
        <f>SUM(R190:R193)</f>
        <v>0</v>
      </c>
      <c r="S189" s="218"/>
      <c r="T189" s="220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166</v>
      </c>
      <c r="AT189" s="222" t="s">
        <v>75</v>
      </c>
      <c r="AU189" s="222" t="s">
        <v>76</v>
      </c>
      <c r="AY189" s="221" t="s">
        <v>159</v>
      </c>
      <c r="BK189" s="223">
        <f>SUM(BK190:BK193)</f>
        <v>0</v>
      </c>
    </row>
    <row r="190" s="2" customFormat="1" ht="16.5" customHeight="1">
      <c r="A190" s="38"/>
      <c r="B190" s="39"/>
      <c r="C190" s="226" t="s">
        <v>253</v>
      </c>
      <c r="D190" s="226" t="s">
        <v>161</v>
      </c>
      <c r="E190" s="227" t="s">
        <v>579</v>
      </c>
      <c r="F190" s="228" t="s">
        <v>580</v>
      </c>
      <c r="G190" s="229" t="s">
        <v>188</v>
      </c>
      <c r="H190" s="230">
        <v>46.667999999999999</v>
      </c>
      <c r="I190" s="231"/>
      <c r="J190" s="232">
        <f>ROUND(I190*H190,2)</f>
        <v>0</v>
      </c>
      <c r="K190" s="228" t="s">
        <v>165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166</v>
      </c>
      <c r="AT190" s="237" t="s">
        <v>161</v>
      </c>
      <c r="AU190" s="237" t="s">
        <v>83</v>
      </c>
      <c r="AY190" s="17" t="s">
        <v>159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166</v>
      </c>
      <c r="BM190" s="237" t="s">
        <v>866</v>
      </c>
    </row>
    <row r="191" s="2" customFormat="1">
      <c r="A191" s="38"/>
      <c r="B191" s="39"/>
      <c r="C191" s="40"/>
      <c r="D191" s="239" t="s">
        <v>168</v>
      </c>
      <c r="E191" s="40"/>
      <c r="F191" s="240" t="s">
        <v>580</v>
      </c>
      <c r="G191" s="40"/>
      <c r="H191" s="40"/>
      <c r="I191" s="241"/>
      <c r="J191" s="40"/>
      <c r="K191" s="40"/>
      <c r="L191" s="44"/>
      <c r="M191" s="242"/>
      <c r="N191" s="24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168</v>
      </c>
      <c r="AU191" s="17" t="s">
        <v>83</v>
      </c>
    </row>
    <row r="192" s="2" customFormat="1">
      <c r="A192" s="38"/>
      <c r="B192" s="39"/>
      <c r="C192" s="40"/>
      <c r="D192" s="239" t="s">
        <v>169</v>
      </c>
      <c r="E192" s="40"/>
      <c r="F192" s="244" t="s">
        <v>583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169</v>
      </c>
      <c r="AU192" s="17" t="s">
        <v>83</v>
      </c>
    </row>
    <row r="193" s="13" customFormat="1">
      <c r="A193" s="13"/>
      <c r="B193" s="245"/>
      <c r="C193" s="246"/>
      <c r="D193" s="239" t="s">
        <v>171</v>
      </c>
      <c r="E193" s="247" t="s">
        <v>1</v>
      </c>
      <c r="F193" s="248" t="s">
        <v>867</v>
      </c>
      <c r="G193" s="246"/>
      <c r="H193" s="249">
        <v>46.667999999999999</v>
      </c>
      <c r="I193" s="250"/>
      <c r="J193" s="246"/>
      <c r="K193" s="246"/>
      <c r="L193" s="251"/>
      <c r="M193" s="280"/>
      <c r="N193" s="281"/>
      <c r="O193" s="281"/>
      <c r="P193" s="281"/>
      <c r="Q193" s="281"/>
      <c r="R193" s="281"/>
      <c r="S193" s="281"/>
      <c r="T193" s="28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171</v>
      </c>
      <c r="AU193" s="255" t="s">
        <v>83</v>
      </c>
      <c r="AV193" s="13" t="s">
        <v>85</v>
      </c>
      <c r="AW193" s="13" t="s">
        <v>32</v>
      </c>
      <c r="AX193" s="13" t="s">
        <v>83</v>
      </c>
      <c r="AY193" s="255" t="s">
        <v>159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67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5o5ejaOCdhdCZZ0Hq0YjMMsmbn8BEVImCWtXMg7cVI6NGCi8nugq5/phGfwZkUOXbaVO9+m976bx1FmzjBWFhQ==" hashValue="cYs2lMEM3y+aLPd6w8hi2GkNTQD8Lx2wu24ToYBjyoifb5K+1YMZhI/532h2qU9tuGNTHfZwVoKVNFxe708SjA==" algorithmName="SHA-512" password="CC35"/>
  <autoFilter ref="C125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868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869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ROUND((SUM(BE121:BE130)),  2)</f>
        <v>0</v>
      </c>
      <c r="G35" s="38"/>
      <c r="H35" s="38"/>
      <c r="I35" s="164">
        <v>0.20999999999999999</v>
      </c>
      <c r="J35" s="163">
        <f>ROUND(((SUM(BE121:BE130))*I35),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ROUND((SUM(BF121:BF130)),  2)</f>
        <v>0</v>
      </c>
      <c r="G36" s="38"/>
      <c r="H36" s="38"/>
      <c r="I36" s="164">
        <v>0.14999999999999999</v>
      </c>
      <c r="J36" s="163">
        <f>ROUND(((SUM(BF121:BF130))*I36),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ROUND((SUM(BG121:BG130)),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ROUND((SUM(BH121:BH130)),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ROUND((SUM(BI121:BI130)),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868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000N - Ostatní a vedlejší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143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Modernizace silnice II/368 Třebařov - průtah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124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868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000N - Ostatní a vedlejší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Třebařov</v>
      </c>
      <c r="G115" s="40"/>
      <c r="H115" s="40"/>
      <c r="I115" s="32" t="s">
        <v>22</v>
      </c>
      <c r="J115" s="79" t="str">
        <f>IF(J14="","",J14)</f>
        <v>22. 10. 2018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>Pardubický kraj</v>
      </c>
      <c r="G117" s="40"/>
      <c r="H117" s="40"/>
      <c r="I117" s="32" t="s">
        <v>30</v>
      </c>
      <c r="J117" s="36" t="str">
        <f>E23</f>
        <v>Laboro atelier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>Laboro atelier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145</v>
      </c>
      <c r="D120" s="202" t="s">
        <v>61</v>
      </c>
      <c r="E120" s="202" t="s">
        <v>57</v>
      </c>
      <c r="F120" s="202" t="s">
        <v>58</v>
      </c>
      <c r="G120" s="202" t="s">
        <v>146</v>
      </c>
      <c r="H120" s="202" t="s">
        <v>147</v>
      </c>
      <c r="I120" s="202" t="s">
        <v>148</v>
      </c>
      <c r="J120" s="202" t="s">
        <v>130</v>
      </c>
      <c r="K120" s="203" t="s">
        <v>149</v>
      </c>
      <c r="L120" s="204"/>
      <c r="M120" s="100" t="s">
        <v>1</v>
      </c>
      <c r="N120" s="101" t="s">
        <v>40</v>
      </c>
      <c r="O120" s="101" t="s">
        <v>150</v>
      </c>
      <c r="P120" s="101" t="s">
        <v>151</v>
      </c>
      <c r="Q120" s="101" t="s">
        <v>152</v>
      </c>
      <c r="R120" s="101" t="s">
        <v>153</v>
      </c>
      <c r="S120" s="101" t="s">
        <v>154</v>
      </c>
      <c r="T120" s="102" t="s">
        <v>155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156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132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576</v>
      </c>
      <c r="F122" s="213" t="s">
        <v>577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SUM(P123:P130)</f>
        <v>0</v>
      </c>
      <c r="Q122" s="218"/>
      <c r="R122" s="219">
        <f>SUM(R123:R130)</f>
        <v>0</v>
      </c>
      <c r="S122" s="218"/>
      <c r="T122" s="220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166</v>
      </c>
      <c r="AT122" s="222" t="s">
        <v>75</v>
      </c>
      <c r="AU122" s="222" t="s">
        <v>76</v>
      </c>
      <c r="AY122" s="221" t="s">
        <v>159</v>
      </c>
      <c r="BK122" s="223">
        <f>SUM(BK123:BK130)</f>
        <v>0</v>
      </c>
    </row>
    <row r="123" s="2" customFormat="1" ht="16.5" customHeight="1">
      <c r="A123" s="38"/>
      <c r="B123" s="39"/>
      <c r="C123" s="226" t="s">
        <v>83</v>
      </c>
      <c r="D123" s="226" t="s">
        <v>161</v>
      </c>
      <c r="E123" s="227" t="s">
        <v>870</v>
      </c>
      <c r="F123" s="228" t="s">
        <v>871</v>
      </c>
      <c r="G123" s="229" t="s">
        <v>662</v>
      </c>
      <c r="H123" s="230">
        <v>1</v>
      </c>
      <c r="I123" s="231"/>
      <c r="J123" s="232">
        <f>ROUND(I123*H123,2)</f>
        <v>0</v>
      </c>
      <c r="K123" s="228" t="s">
        <v>165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581</v>
      </c>
      <c r="AT123" s="237" t="s">
        <v>161</v>
      </c>
      <c r="AU123" s="237" t="s">
        <v>83</v>
      </c>
      <c r="AY123" s="17" t="s">
        <v>159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581</v>
      </c>
      <c r="BM123" s="237" t="s">
        <v>872</v>
      </c>
    </row>
    <row r="124" s="2" customFormat="1">
      <c r="A124" s="38"/>
      <c r="B124" s="39"/>
      <c r="C124" s="40"/>
      <c r="D124" s="239" t="s">
        <v>168</v>
      </c>
      <c r="E124" s="40"/>
      <c r="F124" s="240" t="s">
        <v>871</v>
      </c>
      <c r="G124" s="40"/>
      <c r="H124" s="40"/>
      <c r="I124" s="241"/>
      <c r="J124" s="40"/>
      <c r="K124" s="40"/>
      <c r="L124" s="44"/>
      <c r="M124" s="242"/>
      <c r="N124" s="243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168</v>
      </c>
      <c r="AU124" s="17" t="s">
        <v>83</v>
      </c>
    </row>
    <row r="125" s="2" customFormat="1">
      <c r="A125" s="38"/>
      <c r="B125" s="39"/>
      <c r="C125" s="40"/>
      <c r="D125" s="239" t="s">
        <v>169</v>
      </c>
      <c r="E125" s="40"/>
      <c r="F125" s="244" t="s">
        <v>873</v>
      </c>
      <c r="G125" s="40"/>
      <c r="H125" s="40"/>
      <c r="I125" s="241"/>
      <c r="J125" s="40"/>
      <c r="K125" s="40"/>
      <c r="L125" s="44"/>
      <c r="M125" s="242"/>
      <c r="N125" s="243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169</v>
      </c>
      <c r="AU125" s="17" t="s">
        <v>83</v>
      </c>
    </row>
    <row r="126" s="2" customFormat="1">
      <c r="A126" s="38"/>
      <c r="B126" s="39"/>
      <c r="C126" s="40"/>
      <c r="D126" s="239" t="s">
        <v>183</v>
      </c>
      <c r="E126" s="40"/>
      <c r="F126" s="244" t="s">
        <v>874</v>
      </c>
      <c r="G126" s="40"/>
      <c r="H126" s="40"/>
      <c r="I126" s="241"/>
      <c r="J126" s="40"/>
      <c r="K126" s="40"/>
      <c r="L126" s="44"/>
      <c r="M126" s="242"/>
      <c r="N126" s="243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183</v>
      </c>
      <c r="AU126" s="17" t="s">
        <v>83</v>
      </c>
    </row>
    <row r="127" s="2" customFormat="1" ht="16.5" customHeight="1">
      <c r="A127" s="38"/>
      <c r="B127" s="39"/>
      <c r="C127" s="226" t="s">
        <v>85</v>
      </c>
      <c r="D127" s="226" t="s">
        <v>161</v>
      </c>
      <c r="E127" s="227" t="s">
        <v>875</v>
      </c>
      <c r="F127" s="228" t="s">
        <v>876</v>
      </c>
      <c r="G127" s="229" t="s">
        <v>662</v>
      </c>
      <c r="H127" s="230">
        <v>1</v>
      </c>
      <c r="I127" s="231"/>
      <c r="J127" s="232">
        <f>ROUND(I127*H127,2)</f>
        <v>0</v>
      </c>
      <c r="K127" s="228" t="s">
        <v>165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581</v>
      </c>
      <c r="AT127" s="237" t="s">
        <v>161</v>
      </c>
      <c r="AU127" s="237" t="s">
        <v>83</v>
      </c>
      <c r="AY127" s="17" t="s">
        <v>159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581</v>
      </c>
      <c r="BM127" s="237" t="s">
        <v>877</v>
      </c>
    </row>
    <row r="128" s="2" customFormat="1">
      <c r="A128" s="38"/>
      <c r="B128" s="39"/>
      <c r="C128" s="40"/>
      <c r="D128" s="239" t="s">
        <v>168</v>
      </c>
      <c r="E128" s="40"/>
      <c r="F128" s="240" t="s">
        <v>876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168</v>
      </c>
      <c r="AU128" s="17" t="s">
        <v>83</v>
      </c>
    </row>
    <row r="129" s="2" customFormat="1">
      <c r="A129" s="38"/>
      <c r="B129" s="39"/>
      <c r="C129" s="40"/>
      <c r="D129" s="239" t="s">
        <v>169</v>
      </c>
      <c r="E129" s="40"/>
      <c r="F129" s="244" t="s">
        <v>878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169</v>
      </c>
      <c r="AU129" s="17" t="s">
        <v>83</v>
      </c>
    </row>
    <row r="130" s="2" customFormat="1">
      <c r="A130" s="38"/>
      <c r="B130" s="39"/>
      <c r="C130" s="40"/>
      <c r="D130" s="239" t="s">
        <v>183</v>
      </c>
      <c r="E130" s="40"/>
      <c r="F130" s="244" t="s">
        <v>879</v>
      </c>
      <c r="G130" s="40"/>
      <c r="H130" s="40"/>
      <c r="I130" s="241"/>
      <c r="J130" s="40"/>
      <c r="K130" s="40"/>
      <c r="L130" s="44"/>
      <c r="M130" s="283"/>
      <c r="N130" s="284"/>
      <c r="O130" s="285"/>
      <c r="P130" s="285"/>
      <c r="Q130" s="285"/>
      <c r="R130" s="285"/>
      <c r="S130" s="285"/>
      <c r="T130" s="286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183</v>
      </c>
      <c r="AU130" s="17" t="s">
        <v>83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DvD7fhWMqB3Xu0Lm6uKJxVQGcHWOtK1tsUBDQm7EMd6s8RBhcUr7E17RM3QiNpV03wfjoxlM0NFl4SMm1P8n6w==" hashValue="7NXklHtLbmpN6R9GJf611PUG2iuUUPZoWygbDMZnzMNdldy+GjK22o5OsI4WZyIs9iUdtoTi/A2Dd1zaYJ0qzA==" algorithmName="SHA-512" password="CC35"/>
  <autoFilter ref="C120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868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880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ROUND((SUM(BE126:BE173)),  2)</f>
        <v>0</v>
      </c>
      <c r="G35" s="38"/>
      <c r="H35" s="38"/>
      <c r="I35" s="164">
        <v>0.20999999999999999</v>
      </c>
      <c r="J35" s="163">
        <f>ROUND(((SUM(BE126:BE173))*I35),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ROUND((SUM(BF126:BF173)),  2)</f>
        <v>0</v>
      </c>
      <c r="G36" s="38"/>
      <c r="H36" s="38"/>
      <c r="I36" s="164">
        <v>0.14999999999999999</v>
      </c>
      <c r="J36" s="163">
        <f>ROUND(((SUM(BF126:BF173))*I36),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ROUND((SUM(BG126:BG173)),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ROUND((SUM(BH126:BH173)),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ROUND((SUM(BI126:BI173)),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868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SO101.2 - Autobusová nástupiště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134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137</v>
      </c>
      <c r="E101" s="196"/>
      <c r="F101" s="196"/>
      <c r="G101" s="196"/>
      <c r="H101" s="196"/>
      <c r="I101" s="196"/>
      <c r="J101" s="197">
        <f>J152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138</v>
      </c>
      <c r="E102" s="196"/>
      <c r="F102" s="196"/>
      <c r="G102" s="196"/>
      <c r="H102" s="196"/>
      <c r="I102" s="196"/>
      <c r="J102" s="197">
        <f>J157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140</v>
      </c>
      <c r="E103" s="196"/>
      <c r="F103" s="196"/>
      <c r="G103" s="196"/>
      <c r="H103" s="196"/>
      <c r="I103" s="196"/>
      <c r="J103" s="197">
        <f>J162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J167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Modernizace silnice II/368 Třebařov - průtah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124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868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SO101.2 - Autobusová nástupiště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Třebařov</v>
      </c>
      <c r="G120" s="40"/>
      <c r="H120" s="40"/>
      <c r="I120" s="32" t="s">
        <v>22</v>
      </c>
      <c r="J120" s="79" t="str">
        <f>IF(J14="","",J14)</f>
        <v>22. 10. 2018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Pardubický kraj</v>
      </c>
      <c r="G122" s="40"/>
      <c r="H122" s="40"/>
      <c r="I122" s="32" t="s">
        <v>30</v>
      </c>
      <c r="J122" s="36" t="str">
        <f>E23</f>
        <v>Laboro atelier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Laboro atelier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145</v>
      </c>
      <c r="D125" s="202" t="s">
        <v>61</v>
      </c>
      <c r="E125" s="202" t="s">
        <v>57</v>
      </c>
      <c r="F125" s="202" t="s">
        <v>58</v>
      </c>
      <c r="G125" s="202" t="s">
        <v>146</v>
      </c>
      <c r="H125" s="202" t="s">
        <v>147</v>
      </c>
      <c r="I125" s="202" t="s">
        <v>148</v>
      </c>
      <c r="J125" s="202" t="s">
        <v>130</v>
      </c>
      <c r="K125" s="203" t="s">
        <v>149</v>
      </c>
      <c r="L125" s="204"/>
      <c r="M125" s="100" t="s">
        <v>1</v>
      </c>
      <c r="N125" s="101" t="s">
        <v>40</v>
      </c>
      <c r="O125" s="101" t="s">
        <v>150</v>
      </c>
      <c r="P125" s="101" t="s">
        <v>151</v>
      </c>
      <c r="Q125" s="101" t="s">
        <v>152</v>
      </c>
      <c r="R125" s="101" t="s">
        <v>153</v>
      </c>
      <c r="S125" s="101" t="s">
        <v>154</v>
      </c>
      <c r="T125" s="102" t="s">
        <v>155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156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P127+P167</f>
        <v>0</v>
      </c>
      <c r="Q126" s="104"/>
      <c r="R126" s="207">
        <f>R127+R167</f>
        <v>0</v>
      </c>
      <c r="S126" s="104"/>
      <c r="T126" s="208">
        <f>T127+T167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132</v>
      </c>
      <c r="BK126" s="209">
        <f>BK127+BK167</f>
        <v>0</v>
      </c>
    </row>
    <row r="127" s="12" customFormat="1" ht="25.92" customHeight="1">
      <c r="A127" s="12"/>
      <c r="B127" s="210"/>
      <c r="C127" s="211"/>
      <c r="D127" s="212" t="s">
        <v>75</v>
      </c>
      <c r="E127" s="213" t="s">
        <v>157</v>
      </c>
      <c r="F127" s="213" t="s">
        <v>158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P128+P152+P157+P162</f>
        <v>0</v>
      </c>
      <c r="Q127" s="218"/>
      <c r="R127" s="219">
        <f>R128+R152+R157+R162</f>
        <v>0</v>
      </c>
      <c r="S127" s="218"/>
      <c r="T127" s="220">
        <f>T128+T152+T157+T162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75</v>
      </c>
      <c r="AU127" s="222" t="s">
        <v>76</v>
      </c>
      <c r="AY127" s="221" t="s">
        <v>159</v>
      </c>
      <c r="BK127" s="223">
        <f>BK128+BK152+BK157+BK162</f>
        <v>0</v>
      </c>
    </row>
    <row r="128" s="12" customFormat="1" ht="22.8" customHeight="1">
      <c r="A128" s="12"/>
      <c r="B128" s="210"/>
      <c r="C128" s="211"/>
      <c r="D128" s="212" t="s">
        <v>75</v>
      </c>
      <c r="E128" s="224" t="s">
        <v>83</v>
      </c>
      <c r="F128" s="224" t="s">
        <v>160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SUM(P129:P151)</f>
        <v>0</v>
      </c>
      <c r="Q128" s="218"/>
      <c r="R128" s="219">
        <f>SUM(R129:R151)</f>
        <v>0</v>
      </c>
      <c r="S128" s="218"/>
      <c r="T128" s="220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75</v>
      </c>
      <c r="AU128" s="222" t="s">
        <v>83</v>
      </c>
      <c r="AY128" s="221" t="s">
        <v>159</v>
      </c>
      <c r="BK128" s="223">
        <f>SUM(BK129:BK151)</f>
        <v>0</v>
      </c>
    </row>
    <row r="129" s="2" customFormat="1" ht="16.5" customHeight="1">
      <c r="A129" s="38"/>
      <c r="B129" s="39"/>
      <c r="C129" s="226" t="s">
        <v>83</v>
      </c>
      <c r="D129" s="226" t="s">
        <v>161</v>
      </c>
      <c r="E129" s="227" t="s">
        <v>173</v>
      </c>
      <c r="F129" s="228" t="s">
        <v>174</v>
      </c>
      <c r="G129" s="229" t="s">
        <v>164</v>
      </c>
      <c r="H129" s="230">
        <v>110.01000000000001</v>
      </c>
      <c r="I129" s="231"/>
      <c r="J129" s="232">
        <f>ROUND(I129*H129,2)</f>
        <v>0</v>
      </c>
      <c r="K129" s="228" t="s">
        <v>165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166</v>
      </c>
      <c r="AT129" s="237" t="s">
        <v>161</v>
      </c>
      <c r="AU129" s="237" t="s">
        <v>85</v>
      </c>
      <c r="AY129" s="17" t="s">
        <v>159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166</v>
      </c>
      <c r="BM129" s="237" t="s">
        <v>881</v>
      </c>
    </row>
    <row r="130" s="2" customFormat="1">
      <c r="A130" s="38"/>
      <c r="B130" s="39"/>
      <c r="C130" s="40"/>
      <c r="D130" s="239" t="s">
        <v>168</v>
      </c>
      <c r="E130" s="40"/>
      <c r="F130" s="240" t="s">
        <v>174</v>
      </c>
      <c r="G130" s="40"/>
      <c r="H130" s="40"/>
      <c r="I130" s="241"/>
      <c r="J130" s="40"/>
      <c r="K130" s="40"/>
      <c r="L130" s="44"/>
      <c r="M130" s="242"/>
      <c r="N130" s="243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168</v>
      </c>
      <c r="AU130" s="17" t="s">
        <v>85</v>
      </c>
    </row>
    <row r="131" s="2" customFormat="1">
      <c r="A131" s="38"/>
      <c r="B131" s="39"/>
      <c r="C131" s="40"/>
      <c r="D131" s="239" t="s">
        <v>169</v>
      </c>
      <c r="E131" s="40"/>
      <c r="F131" s="244" t="s">
        <v>176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169</v>
      </c>
      <c r="AU131" s="17" t="s">
        <v>85</v>
      </c>
    </row>
    <row r="132" s="13" customFormat="1">
      <c r="A132" s="13"/>
      <c r="B132" s="245"/>
      <c r="C132" s="246"/>
      <c r="D132" s="239" t="s">
        <v>171</v>
      </c>
      <c r="E132" s="247" t="s">
        <v>1</v>
      </c>
      <c r="F132" s="248" t="s">
        <v>882</v>
      </c>
      <c r="G132" s="246"/>
      <c r="H132" s="249">
        <v>110.01000000000001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171</v>
      </c>
      <c r="AU132" s="255" t="s">
        <v>85</v>
      </c>
      <c r="AV132" s="13" t="s">
        <v>85</v>
      </c>
      <c r="AW132" s="13" t="s">
        <v>32</v>
      </c>
      <c r="AX132" s="13" t="s">
        <v>83</v>
      </c>
      <c r="AY132" s="255" t="s">
        <v>159</v>
      </c>
    </row>
    <row r="133" s="2" customFormat="1" ht="16.5" customHeight="1">
      <c r="A133" s="38"/>
      <c r="B133" s="39"/>
      <c r="C133" s="226" t="s">
        <v>85</v>
      </c>
      <c r="D133" s="226" t="s">
        <v>161</v>
      </c>
      <c r="E133" s="227" t="s">
        <v>186</v>
      </c>
      <c r="F133" s="228" t="s">
        <v>187</v>
      </c>
      <c r="G133" s="229" t="s">
        <v>188</v>
      </c>
      <c r="H133" s="230">
        <v>7.4240000000000004</v>
      </c>
      <c r="I133" s="231"/>
      <c r="J133" s="232">
        <f>ROUND(I133*H133,2)</f>
        <v>0</v>
      </c>
      <c r="K133" s="228" t="s">
        <v>165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166</v>
      </c>
      <c r="AT133" s="237" t="s">
        <v>161</v>
      </c>
      <c r="AU133" s="237" t="s">
        <v>85</v>
      </c>
      <c r="AY133" s="17" t="s">
        <v>159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166</v>
      </c>
      <c r="BM133" s="237" t="s">
        <v>883</v>
      </c>
    </row>
    <row r="134" s="2" customFormat="1">
      <c r="A134" s="38"/>
      <c r="B134" s="39"/>
      <c r="C134" s="40"/>
      <c r="D134" s="239" t="s">
        <v>168</v>
      </c>
      <c r="E134" s="40"/>
      <c r="F134" s="240" t="s">
        <v>187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168</v>
      </c>
      <c r="AU134" s="17" t="s">
        <v>85</v>
      </c>
    </row>
    <row r="135" s="2" customFormat="1">
      <c r="A135" s="38"/>
      <c r="B135" s="39"/>
      <c r="C135" s="40"/>
      <c r="D135" s="239" t="s">
        <v>169</v>
      </c>
      <c r="E135" s="40"/>
      <c r="F135" s="244" t="s">
        <v>190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169</v>
      </c>
      <c r="AU135" s="17" t="s">
        <v>85</v>
      </c>
    </row>
    <row r="136" s="13" customFormat="1">
      <c r="A136" s="13"/>
      <c r="B136" s="245"/>
      <c r="C136" s="246"/>
      <c r="D136" s="239" t="s">
        <v>171</v>
      </c>
      <c r="E136" s="247" t="s">
        <v>1</v>
      </c>
      <c r="F136" s="248" t="s">
        <v>884</v>
      </c>
      <c r="G136" s="246"/>
      <c r="H136" s="249">
        <v>7.4240000000000004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171</v>
      </c>
      <c r="AU136" s="255" t="s">
        <v>85</v>
      </c>
      <c r="AV136" s="13" t="s">
        <v>85</v>
      </c>
      <c r="AW136" s="13" t="s">
        <v>32</v>
      </c>
      <c r="AX136" s="13" t="s">
        <v>83</v>
      </c>
      <c r="AY136" s="255" t="s">
        <v>159</v>
      </c>
    </row>
    <row r="137" s="2" customFormat="1" ht="16.5" customHeight="1">
      <c r="A137" s="38"/>
      <c r="B137" s="39"/>
      <c r="C137" s="226" t="s">
        <v>166</v>
      </c>
      <c r="D137" s="226" t="s">
        <v>161</v>
      </c>
      <c r="E137" s="227" t="s">
        <v>207</v>
      </c>
      <c r="F137" s="228" t="s">
        <v>208</v>
      </c>
      <c r="G137" s="229" t="s">
        <v>188</v>
      </c>
      <c r="H137" s="230">
        <v>18.074999999999999</v>
      </c>
      <c r="I137" s="231"/>
      <c r="J137" s="232">
        <f>ROUND(I137*H137,2)</f>
        <v>0</v>
      </c>
      <c r="K137" s="228" t="s">
        <v>165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166</v>
      </c>
      <c r="AT137" s="237" t="s">
        <v>161</v>
      </c>
      <c r="AU137" s="237" t="s">
        <v>85</v>
      </c>
      <c r="AY137" s="17" t="s">
        <v>159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166</v>
      </c>
      <c r="BM137" s="237" t="s">
        <v>885</v>
      </c>
    </row>
    <row r="138" s="2" customFormat="1">
      <c r="A138" s="38"/>
      <c r="B138" s="39"/>
      <c r="C138" s="40"/>
      <c r="D138" s="239" t="s">
        <v>168</v>
      </c>
      <c r="E138" s="40"/>
      <c r="F138" s="240" t="s">
        <v>208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168</v>
      </c>
      <c r="AU138" s="17" t="s">
        <v>85</v>
      </c>
    </row>
    <row r="139" s="2" customFormat="1">
      <c r="A139" s="38"/>
      <c r="B139" s="39"/>
      <c r="C139" s="40"/>
      <c r="D139" s="239" t="s">
        <v>169</v>
      </c>
      <c r="E139" s="40"/>
      <c r="F139" s="244" t="s">
        <v>210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169</v>
      </c>
      <c r="AU139" s="17" t="s">
        <v>85</v>
      </c>
    </row>
    <row r="140" s="13" customFormat="1">
      <c r="A140" s="13"/>
      <c r="B140" s="245"/>
      <c r="C140" s="246"/>
      <c r="D140" s="239" t="s">
        <v>171</v>
      </c>
      <c r="E140" s="247" t="s">
        <v>1</v>
      </c>
      <c r="F140" s="248" t="s">
        <v>886</v>
      </c>
      <c r="G140" s="246"/>
      <c r="H140" s="249">
        <v>18.074999999999999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171</v>
      </c>
      <c r="AU140" s="255" t="s">
        <v>85</v>
      </c>
      <c r="AV140" s="13" t="s">
        <v>85</v>
      </c>
      <c r="AW140" s="13" t="s">
        <v>32</v>
      </c>
      <c r="AX140" s="13" t="s">
        <v>83</v>
      </c>
      <c r="AY140" s="255" t="s">
        <v>159</v>
      </c>
    </row>
    <row r="141" s="2" customFormat="1" ht="16.5" customHeight="1">
      <c r="A141" s="38"/>
      <c r="B141" s="39"/>
      <c r="C141" s="226" t="s">
        <v>192</v>
      </c>
      <c r="D141" s="226" t="s">
        <v>161</v>
      </c>
      <c r="E141" s="227" t="s">
        <v>214</v>
      </c>
      <c r="F141" s="228" t="s">
        <v>215</v>
      </c>
      <c r="G141" s="229" t="s">
        <v>216</v>
      </c>
      <c r="H141" s="230">
        <v>415.72500000000002</v>
      </c>
      <c r="I141" s="231"/>
      <c r="J141" s="232">
        <f>ROUND(I141*H141,2)</f>
        <v>0</v>
      </c>
      <c r="K141" s="228" t="s">
        <v>165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166</v>
      </c>
      <c r="AT141" s="237" t="s">
        <v>161</v>
      </c>
      <c r="AU141" s="237" t="s">
        <v>85</v>
      </c>
      <c r="AY141" s="17" t="s">
        <v>159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166</v>
      </c>
      <c r="BM141" s="237" t="s">
        <v>887</v>
      </c>
    </row>
    <row r="142" s="2" customFormat="1">
      <c r="A142" s="38"/>
      <c r="B142" s="39"/>
      <c r="C142" s="40"/>
      <c r="D142" s="239" t="s">
        <v>168</v>
      </c>
      <c r="E142" s="40"/>
      <c r="F142" s="240" t="s">
        <v>215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168</v>
      </c>
      <c r="AU142" s="17" t="s">
        <v>85</v>
      </c>
    </row>
    <row r="143" s="2" customFormat="1">
      <c r="A143" s="38"/>
      <c r="B143" s="39"/>
      <c r="C143" s="40"/>
      <c r="D143" s="239" t="s">
        <v>169</v>
      </c>
      <c r="E143" s="40"/>
      <c r="F143" s="244" t="s">
        <v>218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169</v>
      </c>
      <c r="AU143" s="17" t="s">
        <v>85</v>
      </c>
    </row>
    <row r="144" s="13" customFormat="1">
      <c r="A144" s="13"/>
      <c r="B144" s="245"/>
      <c r="C144" s="246"/>
      <c r="D144" s="239" t="s">
        <v>171</v>
      </c>
      <c r="E144" s="247" t="s">
        <v>1</v>
      </c>
      <c r="F144" s="248" t="s">
        <v>888</v>
      </c>
      <c r="G144" s="246"/>
      <c r="H144" s="249">
        <v>415.72500000000002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171</v>
      </c>
      <c r="AU144" s="255" t="s">
        <v>85</v>
      </c>
      <c r="AV144" s="13" t="s">
        <v>85</v>
      </c>
      <c r="AW144" s="13" t="s">
        <v>32</v>
      </c>
      <c r="AX144" s="13" t="s">
        <v>83</v>
      </c>
      <c r="AY144" s="255" t="s">
        <v>159</v>
      </c>
    </row>
    <row r="145" s="2" customFormat="1" ht="16.5" customHeight="1">
      <c r="A145" s="38"/>
      <c r="B145" s="39"/>
      <c r="C145" s="226" t="s">
        <v>197</v>
      </c>
      <c r="D145" s="226" t="s">
        <v>161</v>
      </c>
      <c r="E145" s="227" t="s">
        <v>245</v>
      </c>
      <c r="F145" s="228" t="s">
        <v>246</v>
      </c>
      <c r="G145" s="229" t="s">
        <v>188</v>
      </c>
      <c r="H145" s="230">
        <v>25.498999999999999</v>
      </c>
      <c r="I145" s="231"/>
      <c r="J145" s="232">
        <f>ROUND(I145*H145,2)</f>
        <v>0</v>
      </c>
      <c r="K145" s="228" t="s">
        <v>165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166</v>
      </c>
      <c r="AT145" s="237" t="s">
        <v>161</v>
      </c>
      <c r="AU145" s="237" t="s">
        <v>85</v>
      </c>
      <c r="AY145" s="17" t="s">
        <v>159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166</v>
      </c>
      <c r="BM145" s="237" t="s">
        <v>889</v>
      </c>
    </row>
    <row r="146" s="2" customFormat="1">
      <c r="A146" s="38"/>
      <c r="B146" s="39"/>
      <c r="C146" s="40"/>
      <c r="D146" s="239" t="s">
        <v>168</v>
      </c>
      <c r="E146" s="40"/>
      <c r="F146" s="240" t="s">
        <v>246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168</v>
      </c>
      <c r="AU146" s="17" t="s">
        <v>85</v>
      </c>
    </row>
    <row r="147" s="2" customFormat="1">
      <c r="A147" s="38"/>
      <c r="B147" s="39"/>
      <c r="C147" s="40"/>
      <c r="D147" s="239" t="s">
        <v>169</v>
      </c>
      <c r="E147" s="40"/>
      <c r="F147" s="244" t="s">
        <v>248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169</v>
      </c>
      <c r="AU147" s="17" t="s">
        <v>85</v>
      </c>
    </row>
    <row r="148" s="15" customFormat="1">
      <c r="A148" s="15"/>
      <c r="B148" s="267"/>
      <c r="C148" s="268"/>
      <c r="D148" s="239" t="s">
        <v>171</v>
      </c>
      <c r="E148" s="269" t="s">
        <v>1</v>
      </c>
      <c r="F148" s="270" t="s">
        <v>249</v>
      </c>
      <c r="G148" s="268"/>
      <c r="H148" s="269" t="s">
        <v>1</v>
      </c>
      <c r="I148" s="271"/>
      <c r="J148" s="268"/>
      <c r="K148" s="268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171</v>
      </c>
      <c r="AU148" s="276" t="s">
        <v>85</v>
      </c>
      <c r="AV148" s="15" t="s">
        <v>83</v>
      </c>
      <c r="AW148" s="15" t="s">
        <v>32</v>
      </c>
      <c r="AX148" s="15" t="s">
        <v>76</v>
      </c>
      <c r="AY148" s="276" t="s">
        <v>159</v>
      </c>
    </row>
    <row r="149" s="13" customFormat="1">
      <c r="A149" s="13"/>
      <c r="B149" s="245"/>
      <c r="C149" s="246"/>
      <c r="D149" s="239" t="s">
        <v>171</v>
      </c>
      <c r="E149" s="247" t="s">
        <v>1</v>
      </c>
      <c r="F149" s="248" t="s">
        <v>890</v>
      </c>
      <c r="G149" s="246"/>
      <c r="H149" s="249">
        <v>7.4240000000000004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171</v>
      </c>
      <c r="AU149" s="255" t="s">
        <v>85</v>
      </c>
      <c r="AV149" s="13" t="s">
        <v>85</v>
      </c>
      <c r="AW149" s="13" t="s">
        <v>32</v>
      </c>
      <c r="AX149" s="13" t="s">
        <v>76</v>
      </c>
      <c r="AY149" s="255" t="s">
        <v>159</v>
      </c>
    </row>
    <row r="150" s="13" customFormat="1">
      <c r="A150" s="13"/>
      <c r="B150" s="245"/>
      <c r="C150" s="246"/>
      <c r="D150" s="239" t="s">
        <v>171</v>
      </c>
      <c r="E150" s="247" t="s">
        <v>1</v>
      </c>
      <c r="F150" s="248" t="s">
        <v>891</v>
      </c>
      <c r="G150" s="246"/>
      <c r="H150" s="249">
        <v>18.074999999999999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171</v>
      </c>
      <c r="AU150" s="255" t="s">
        <v>85</v>
      </c>
      <c r="AV150" s="13" t="s">
        <v>85</v>
      </c>
      <c r="AW150" s="13" t="s">
        <v>32</v>
      </c>
      <c r="AX150" s="13" t="s">
        <v>76</v>
      </c>
      <c r="AY150" s="255" t="s">
        <v>159</v>
      </c>
    </row>
    <row r="151" s="14" customFormat="1">
      <c r="A151" s="14"/>
      <c r="B151" s="256"/>
      <c r="C151" s="257"/>
      <c r="D151" s="239" t="s">
        <v>171</v>
      </c>
      <c r="E151" s="258" t="s">
        <v>1</v>
      </c>
      <c r="F151" s="259" t="s">
        <v>205</v>
      </c>
      <c r="G151" s="257"/>
      <c r="H151" s="260">
        <v>25.498999999999999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171</v>
      </c>
      <c r="AU151" s="266" t="s">
        <v>85</v>
      </c>
      <c r="AV151" s="14" t="s">
        <v>166</v>
      </c>
      <c r="AW151" s="14" t="s">
        <v>32</v>
      </c>
      <c r="AX151" s="14" t="s">
        <v>83</v>
      </c>
      <c r="AY151" s="266" t="s">
        <v>159</v>
      </c>
    </row>
    <row r="152" s="12" customFormat="1" ht="22.8" customHeight="1">
      <c r="A152" s="12"/>
      <c r="B152" s="210"/>
      <c r="C152" s="211"/>
      <c r="D152" s="212" t="s">
        <v>75</v>
      </c>
      <c r="E152" s="224" t="s">
        <v>166</v>
      </c>
      <c r="F152" s="224" t="s">
        <v>341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SUM(P153:P156)</f>
        <v>0</v>
      </c>
      <c r="Q152" s="218"/>
      <c r="R152" s="219">
        <f>SUM(R153:R156)</f>
        <v>0</v>
      </c>
      <c r="S152" s="218"/>
      <c r="T152" s="220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83</v>
      </c>
      <c r="AT152" s="222" t="s">
        <v>75</v>
      </c>
      <c r="AU152" s="222" t="s">
        <v>83</v>
      </c>
      <c r="AY152" s="221" t="s">
        <v>159</v>
      </c>
      <c r="BK152" s="223">
        <f>SUM(BK153:BK156)</f>
        <v>0</v>
      </c>
    </row>
    <row r="153" s="2" customFormat="1" ht="16.5" customHeight="1">
      <c r="A153" s="38"/>
      <c r="B153" s="39"/>
      <c r="C153" s="226" t="s">
        <v>206</v>
      </c>
      <c r="D153" s="226" t="s">
        <v>161</v>
      </c>
      <c r="E153" s="227" t="s">
        <v>892</v>
      </c>
      <c r="F153" s="228" t="s">
        <v>893</v>
      </c>
      <c r="G153" s="229" t="s">
        <v>164</v>
      </c>
      <c r="H153" s="230">
        <v>120.5</v>
      </c>
      <c r="I153" s="231"/>
      <c r="J153" s="232">
        <f>ROUND(I153*H153,2)</f>
        <v>0</v>
      </c>
      <c r="K153" s="228" t="s">
        <v>165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166</v>
      </c>
      <c r="AT153" s="237" t="s">
        <v>161</v>
      </c>
      <c r="AU153" s="237" t="s">
        <v>85</v>
      </c>
      <c r="AY153" s="17" t="s">
        <v>159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166</v>
      </c>
      <c r="BM153" s="237" t="s">
        <v>894</v>
      </c>
    </row>
    <row r="154" s="2" customFormat="1">
      <c r="A154" s="38"/>
      <c r="B154" s="39"/>
      <c r="C154" s="40"/>
      <c r="D154" s="239" t="s">
        <v>168</v>
      </c>
      <c r="E154" s="40"/>
      <c r="F154" s="240" t="s">
        <v>893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168</v>
      </c>
      <c r="AU154" s="17" t="s">
        <v>85</v>
      </c>
    </row>
    <row r="155" s="2" customFormat="1">
      <c r="A155" s="38"/>
      <c r="B155" s="39"/>
      <c r="C155" s="40"/>
      <c r="D155" s="239" t="s">
        <v>169</v>
      </c>
      <c r="E155" s="40"/>
      <c r="F155" s="244" t="s">
        <v>895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169</v>
      </c>
      <c r="AU155" s="17" t="s">
        <v>85</v>
      </c>
    </row>
    <row r="156" s="13" customFormat="1">
      <c r="A156" s="13"/>
      <c r="B156" s="245"/>
      <c r="C156" s="246"/>
      <c r="D156" s="239" t="s">
        <v>171</v>
      </c>
      <c r="E156" s="247" t="s">
        <v>1</v>
      </c>
      <c r="F156" s="248" t="s">
        <v>896</v>
      </c>
      <c r="G156" s="246"/>
      <c r="H156" s="249">
        <v>120.5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171</v>
      </c>
      <c r="AU156" s="255" t="s">
        <v>85</v>
      </c>
      <c r="AV156" s="13" t="s">
        <v>85</v>
      </c>
      <c r="AW156" s="13" t="s">
        <v>32</v>
      </c>
      <c r="AX156" s="13" t="s">
        <v>83</v>
      </c>
      <c r="AY156" s="255" t="s">
        <v>159</v>
      </c>
    </row>
    <row r="157" s="12" customFormat="1" ht="22.8" customHeight="1">
      <c r="A157" s="12"/>
      <c r="B157" s="210"/>
      <c r="C157" s="211"/>
      <c r="D157" s="212" t="s">
        <v>75</v>
      </c>
      <c r="E157" s="224" t="s">
        <v>192</v>
      </c>
      <c r="F157" s="224" t="s">
        <v>369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SUM(P158:P161)</f>
        <v>0</v>
      </c>
      <c r="Q157" s="218"/>
      <c r="R157" s="219">
        <f>SUM(R158:R161)</f>
        <v>0</v>
      </c>
      <c r="S157" s="218"/>
      <c r="T157" s="22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83</v>
      </c>
      <c r="AT157" s="222" t="s">
        <v>75</v>
      </c>
      <c r="AU157" s="222" t="s">
        <v>83</v>
      </c>
      <c r="AY157" s="221" t="s">
        <v>159</v>
      </c>
      <c r="BK157" s="223">
        <f>SUM(BK158:BK161)</f>
        <v>0</v>
      </c>
    </row>
    <row r="158" s="2" customFormat="1" ht="16.5" customHeight="1">
      <c r="A158" s="38"/>
      <c r="B158" s="39"/>
      <c r="C158" s="226" t="s">
        <v>213</v>
      </c>
      <c r="D158" s="226" t="s">
        <v>161</v>
      </c>
      <c r="E158" s="227" t="s">
        <v>897</v>
      </c>
      <c r="F158" s="228" t="s">
        <v>898</v>
      </c>
      <c r="G158" s="229" t="s">
        <v>164</v>
      </c>
      <c r="H158" s="230">
        <v>120.5</v>
      </c>
      <c r="I158" s="231"/>
      <c r="J158" s="232">
        <f>ROUND(I158*H158,2)</f>
        <v>0</v>
      </c>
      <c r="K158" s="228" t="s">
        <v>165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166</v>
      </c>
      <c r="AT158" s="237" t="s">
        <v>161</v>
      </c>
      <c r="AU158" s="237" t="s">
        <v>85</v>
      </c>
      <c r="AY158" s="17" t="s">
        <v>159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166</v>
      </c>
      <c r="BM158" s="237" t="s">
        <v>899</v>
      </c>
    </row>
    <row r="159" s="2" customFormat="1">
      <c r="A159" s="38"/>
      <c r="B159" s="39"/>
      <c r="C159" s="40"/>
      <c r="D159" s="239" t="s">
        <v>168</v>
      </c>
      <c r="E159" s="40"/>
      <c r="F159" s="240" t="s">
        <v>898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168</v>
      </c>
      <c r="AU159" s="17" t="s">
        <v>85</v>
      </c>
    </row>
    <row r="160" s="2" customFormat="1">
      <c r="A160" s="38"/>
      <c r="B160" s="39"/>
      <c r="C160" s="40"/>
      <c r="D160" s="239" t="s">
        <v>169</v>
      </c>
      <c r="E160" s="40"/>
      <c r="F160" s="244" t="s">
        <v>374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169</v>
      </c>
      <c r="AU160" s="17" t="s">
        <v>85</v>
      </c>
    </row>
    <row r="161" s="13" customFormat="1">
      <c r="A161" s="13"/>
      <c r="B161" s="245"/>
      <c r="C161" s="246"/>
      <c r="D161" s="239" t="s">
        <v>171</v>
      </c>
      <c r="E161" s="247" t="s">
        <v>1</v>
      </c>
      <c r="F161" s="248" t="s">
        <v>900</v>
      </c>
      <c r="G161" s="246"/>
      <c r="H161" s="249">
        <v>120.5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171</v>
      </c>
      <c r="AU161" s="255" t="s">
        <v>85</v>
      </c>
      <c r="AV161" s="13" t="s">
        <v>85</v>
      </c>
      <c r="AW161" s="13" t="s">
        <v>32</v>
      </c>
      <c r="AX161" s="13" t="s">
        <v>83</v>
      </c>
      <c r="AY161" s="255" t="s">
        <v>159</v>
      </c>
    </row>
    <row r="162" s="12" customFormat="1" ht="22.8" customHeight="1">
      <c r="A162" s="12"/>
      <c r="B162" s="210"/>
      <c r="C162" s="211"/>
      <c r="D162" s="212" t="s">
        <v>75</v>
      </c>
      <c r="E162" s="224" t="s">
        <v>220</v>
      </c>
      <c r="F162" s="224" t="s">
        <v>456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SUM(P163:P166)</f>
        <v>0</v>
      </c>
      <c r="Q162" s="218"/>
      <c r="R162" s="219">
        <f>SUM(R163:R166)</f>
        <v>0</v>
      </c>
      <c r="S162" s="218"/>
      <c r="T162" s="22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83</v>
      </c>
      <c r="AT162" s="222" t="s">
        <v>75</v>
      </c>
      <c r="AU162" s="222" t="s">
        <v>83</v>
      </c>
      <c r="AY162" s="221" t="s">
        <v>159</v>
      </c>
      <c r="BK162" s="223">
        <f>SUM(BK163:BK166)</f>
        <v>0</v>
      </c>
    </row>
    <row r="163" s="2" customFormat="1" ht="16.5" customHeight="1">
      <c r="A163" s="38"/>
      <c r="B163" s="39"/>
      <c r="C163" s="226" t="s">
        <v>220</v>
      </c>
      <c r="D163" s="226" t="s">
        <v>161</v>
      </c>
      <c r="E163" s="227" t="s">
        <v>901</v>
      </c>
      <c r="F163" s="228" t="s">
        <v>902</v>
      </c>
      <c r="G163" s="229" t="s">
        <v>296</v>
      </c>
      <c r="H163" s="230">
        <v>88.650000000000006</v>
      </c>
      <c r="I163" s="231"/>
      <c r="J163" s="232">
        <f>ROUND(I163*H163,2)</f>
        <v>0</v>
      </c>
      <c r="K163" s="228" t="s">
        <v>165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166</v>
      </c>
      <c r="AT163" s="237" t="s">
        <v>161</v>
      </c>
      <c r="AU163" s="237" t="s">
        <v>85</v>
      </c>
      <c r="AY163" s="17" t="s">
        <v>159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166</v>
      </c>
      <c r="BM163" s="237" t="s">
        <v>903</v>
      </c>
    </row>
    <row r="164" s="2" customFormat="1">
      <c r="A164" s="38"/>
      <c r="B164" s="39"/>
      <c r="C164" s="40"/>
      <c r="D164" s="239" t="s">
        <v>168</v>
      </c>
      <c r="E164" s="40"/>
      <c r="F164" s="240" t="s">
        <v>902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168</v>
      </c>
      <c r="AU164" s="17" t="s">
        <v>85</v>
      </c>
    </row>
    <row r="165" s="2" customFormat="1">
      <c r="A165" s="38"/>
      <c r="B165" s="39"/>
      <c r="C165" s="40"/>
      <c r="D165" s="239" t="s">
        <v>169</v>
      </c>
      <c r="E165" s="40"/>
      <c r="F165" s="244" t="s">
        <v>507</v>
      </c>
      <c r="G165" s="40"/>
      <c r="H165" s="40"/>
      <c r="I165" s="241"/>
      <c r="J165" s="40"/>
      <c r="K165" s="40"/>
      <c r="L165" s="44"/>
      <c r="M165" s="242"/>
      <c r="N165" s="24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169</v>
      </c>
      <c r="AU165" s="17" t="s">
        <v>85</v>
      </c>
    </row>
    <row r="166" s="13" customFormat="1">
      <c r="A166" s="13"/>
      <c r="B166" s="245"/>
      <c r="C166" s="246"/>
      <c r="D166" s="239" t="s">
        <v>171</v>
      </c>
      <c r="E166" s="247" t="s">
        <v>1</v>
      </c>
      <c r="F166" s="248" t="s">
        <v>904</v>
      </c>
      <c r="G166" s="246"/>
      <c r="H166" s="249">
        <v>88.650000000000006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171</v>
      </c>
      <c r="AU166" s="255" t="s">
        <v>85</v>
      </c>
      <c r="AV166" s="13" t="s">
        <v>85</v>
      </c>
      <c r="AW166" s="13" t="s">
        <v>32</v>
      </c>
      <c r="AX166" s="13" t="s">
        <v>83</v>
      </c>
      <c r="AY166" s="255" t="s">
        <v>159</v>
      </c>
    </row>
    <row r="167" s="12" customFormat="1" ht="25.92" customHeight="1">
      <c r="A167" s="12"/>
      <c r="B167" s="210"/>
      <c r="C167" s="211"/>
      <c r="D167" s="212" t="s">
        <v>75</v>
      </c>
      <c r="E167" s="213" t="s">
        <v>576</v>
      </c>
      <c r="F167" s="213" t="s">
        <v>577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SUM(P168:P173)</f>
        <v>0</v>
      </c>
      <c r="Q167" s="218"/>
      <c r="R167" s="219">
        <f>SUM(R168:R173)</f>
        <v>0</v>
      </c>
      <c r="S167" s="218"/>
      <c r="T167" s="220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166</v>
      </c>
      <c r="AT167" s="222" t="s">
        <v>75</v>
      </c>
      <c r="AU167" s="222" t="s">
        <v>76</v>
      </c>
      <c r="AY167" s="221" t="s">
        <v>159</v>
      </c>
      <c r="BK167" s="223">
        <f>SUM(BK168:BK173)</f>
        <v>0</v>
      </c>
    </row>
    <row r="168" s="2" customFormat="1" ht="16.5" customHeight="1">
      <c r="A168" s="38"/>
      <c r="B168" s="39"/>
      <c r="C168" s="226" t="s">
        <v>227</v>
      </c>
      <c r="D168" s="226" t="s">
        <v>161</v>
      </c>
      <c r="E168" s="227" t="s">
        <v>579</v>
      </c>
      <c r="F168" s="228" t="s">
        <v>580</v>
      </c>
      <c r="G168" s="229" t="s">
        <v>188</v>
      </c>
      <c r="H168" s="230">
        <v>25.498999999999999</v>
      </c>
      <c r="I168" s="231"/>
      <c r="J168" s="232">
        <f>ROUND(I168*H168,2)</f>
        <v>0</v>
      </c>
      <c r="K168" s="228" t="s">
        <v>165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166</v>
      </c>
      <c r="AT168" s="237" t="s">
        <v>161</v>
      </c>
      <c r="AU168" s="237" t="s">
        <v>83</v>
      </c>
      <c r="AY168" s="17" t="s">
        <v>159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166</v>
      </c>
      <c r="BM168" s="237" t="s">
        <v>905</v>
      </c>
    </row>
    <row r="169" s="2" customFormat="1">
      <c r="A169" s="38"/>
      <c r="B169" s="39"/>
      <c r="C169" s="40"/>
      <c r="D169" s="239" t="s">
        <v>168</v>
      </c>
      <c r="E169" s="40"/>
      <c r="F169" s="240" t="s">
        <v>580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168</v>
      </c>
      <c r="AU169" s="17" t="s">
        <v>83</v>
      </c>
    </row>
    <row r="170" s="2" customFormat="1">
      <c r="A170" s="38"/>
      <c r="B170" s="39"/>
      <c r="C170" s="40"/>
      <c r="D170" s="239" t="s">
        <v>169</v>
      </c>
      <c r="E170" s="40"/>
      <c r="F170" s="244" t="s">
        <v>583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169</v>
      </c>
      <c r="AU170" s="17" t="s">
        <v>83</v>
      </c>
    </row>
    <row r="171" s="13" customFormat="1">
      <c r="A171" s="13"/>
      <c r="B171" s="245"/>
      <c r="C171" s="246"/>
      <c r="D171" s="239" t="s">
        <v>171</v>
      </c>
      <c r="E171" s="247" t="s">
        <v>1</v>
      </c>
      <c r="F171" s="248" t="s">
        <v>906</v>
      </c>
      <c r="G171" s="246"/>
      <c r="H171" s="249">
        <v>7.4240000000000004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171</v>
      </c>
      <c r="AU171" s="255" t="s">
        <v>83</v>
      </c>
      <c r="AV171" s="13" t="s">
        <v>85</v>
      </c>
      <c r="AW171" s="13" t="s">
        <v>32</v>
      </c>
      <c r="AX171" s="13" t="s">
        <v>76</v>
      </c>
      <c r="AY171" s="255" t="s">
        <v>159</v>
      </c>
    </row>
    <row r="172" s="13" customFormat="1">
      <c r="A172" s="13"/>
      <c r="B172" s="245"/>
      <c r="C172" s="246"/>
      <c r="D172" s="239" t="s">
        <v>171</v>
      </c>
      <c r="E172" s="247" t="s">
        <v>1</v>
      </c>
      <c r="F172" s="248" t="s">
        <v>907</v>
      </c>
      <c r="G172" s="246"/>
      <c r="H172" s="249">
        <v>18.074999999999999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171</v>
      </c>
      <c r="AU172" s="255" t="s">
        <v>83</v>
      </c>
      <c r="AV172" s="13" t="s">
        <v>85</v>
      </c>
      <c r="AW172" s="13" t="s">
        <v>32</v>
      </c>
      <c r="AX172" s="13" t="s">
        <v>76</v>
      </c>
      <c r="AY172" s="255" t="s">
        <v>159</v>
      </c>
    </row>
    <row r="173" s="14" customFormat="1">
      <c r="A173" s="14"/>
      <c r="B173" s="256"/>
      <c r="C173" s="257"/>
      <c r="D173" s="239" t="s">
        <v>171</v>
      </c>
      <c r="E173" s="258" t="s">
        <v>1</v>
      </c>
      <c r="F173" s="259" t="s">
        <v>205</v>
      </c>
      <c r="G173" s="257"/>
      <c r="H173" s="260">
        <v>25.498999999999999</v>
      </c>
      <c r="I173" s="261"/>
      <c r="J173" s="257"/>
      <c r="K173" s="257"/>
      <c r="L173" s="262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171</v>
      </c>
      <c r="AU173" s="266" t="s">
        <v>83</v>
      </c>
      <c r="AV173" s="14" t="s">
        <v>166</v>
      </c>
      <c r="AW173" s="14" t="s">
        <v>32</v>
      </c>
      <c r="AX173" s="14" t="s">
        <v>83</v>
      </c>
      <c r="AY173" s="266" t="s">
        <v>159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zH5hrNNtz4nCpTFViDx0tIQzy3CnjoNKTVJ0nP3xLj2AMjYi3l54ekKo/0Ipvj7PO6JrTjMs6ZiE3XFPQIuyMw==" hashValue="twb1hE7reXe03Wbyz/WNGumRqghwJIXtuDKBYpFivnBKz8N/o5jB6Y7MkKDPth8CSYdvb+NBc8ZFC8OuTgMItA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868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ROUND((SUM(BE123:BE139)),  2)</f>
        <v>0</v>
      </c>
      <c r="G35" s="38"/>
      <c r="H35" s="38"/>
      <c r="I35" s="164">
        <v>0.20999999999999999</v>
      </c>
      <c r="J35" s="163">
        <f>ROUND(((SUM(BE123:BE139))*I35),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ROUND((SUM(BF123:BF139)),  2)</f>
        <v>0</v>
      </c>
      <c r="G36" s="38"/>
      <c r="H36" s="38"/>
      <c r="I36" s="164">
        <v>0.14999999999999999</v>
      </c>
      <c r="J36" s="163">
        <f>ROUND(((SUM(BF123:BF139))*I36),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ROUND((SUM(BG123:BG139)),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ROUND((SUM(BH123:BH139)),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ROUND((SUM(BI123:BI139)),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868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SO101.3 - Oprava objízdné trasy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134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138</v>
      </c>
      <c r="E101" s="196"/>
      <c r="F101" s="196"/>
      <c r="G101" s="196"/>
      <c r="H101" s="196"/>
      <c r="I101" s="196"/>
      <c r="J101" s="197">
        <f>J131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Modernizace silnice II/368 Třebařov - průtah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124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868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SO101.3 - Oprava objízdné trasy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Třebařov</v>
      </c>
      <c r="G117" s="40"/>
      <c r="H117" s="40"/>
      <c r="I117" s="32" t="s">
        <v>22</v>
      </c>
      <c r="J117" s="79" t="str">
        <f>IF(J14="","",J14)</f>
        <v>22. 10. 2018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Pardubický kraj</v>
      </c>
      <c r="G119" s="40"/>
      <c r="H119" s="40"/>
      <c r="I119" s="32" t="s">
        <v>30</v>
      </c>
      <c r="J119" s="36" t="str">
        <f>E23</f>
        <v>Laboro atelier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Laboro atelier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145</v>
      </c>
      <c r="D122" s="202" t="s">
        <v>61</v>
      </c>
      <c r="E122" s="202" t="s">
        <v>57</v>
      </c>
      <c r="F122" s="202" t="s">
        <v>58</v>
      </c>
      <c r="G122" s="202" t="s">
        <v>146</v>
      </c>
      <c r="H122" s="202" t="s">
        <v>147</v>
      </c>
      <c r="I122" s="202" t="s">
        <v>148</v>
      </c>
      <c r="J122" s="202" t="s">
        <v>130</v>
      </c>
      <c r="K122" s="203" t="s">
        <v>149</v>
      </c>
      <c r="L122" s="204"/>
      <c r="M122" s="100" t="s">
        <v>1</v>
      </c>
      <c r="N122" s="101" t="s">
        <v>40</v>
      </c>
      <c r="O122" s="101" t="s">
        <v>150</v>
      </c>
      <c r="P122" s="101" t="s">
        <v>151</v>
      </c>
      <c r="Q122" s="101" t="s">
        <v>152</v>
      </c>
      <c r="R122" s="101" t="s">
        <v>153</v>
      </c>
      <c r="S122" s="101" t="s">
        <v>154</v>
      </c>
      <c r="T122" s="102" t="s">
        <v>155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156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132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157</v>
      </c>
      <c r="F124" s="213" t="s">
        <v>158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P125+P131</f>
        <v>0</v>
      </c>
      <c r="Q124" s="218"/>
      <c r="R124" s="219">
        <f>R125+R131</f>
        <v>0</v>
      </c>
      <c r="S124" s="218"/>
      <c r="T124" s="220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159</v>
      </c>
      <c r="BK124" s="223">
        <f>BK125+BK131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160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SUM(P126:P130)</f>
        <v>0</v>
      </c>
      <c r="Q125" s="218"/>
      <c r="R125" s="219">
        <f>SUM(R126:R130)</f>
        <v>0</v>
      </c>
      <c r="S125" s="218"/>
      <c r="T125" s="22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159</v>
      </c>
      <c r="BK125" s="223">
        <f>SUM(BK126:BK130)</f>
        <v>0</v>
      </c>
    </row>
    <row r="126" s="2" customFormat="1" ht="16.5" customHeight="1">
      <c r="A126" s="38"/>
      <c r="B126" s="39"/>
      <c r="C126" s="226" t="s">
        <v>83</v>
      </c>
      <c r="D126" s="226" t="s">
        <v>161</v>
      </c>
      <c r="E126" s="227" t="s">
        <v>909</v>
      </c>
      <c r="F126" s="228" t="s">
        <v>910</v>
      </c>
      <c r="G126" s="229" t="s">
        <v>188</v>
      </c>
      <c r="H126" s="230">
        <v>23.760000000000002</v>
      </c>
      <c r="I126" s="231"/>
      <c r="J126" s="232">
        <f>ROUND(I126*H126,2)</f>
        <v>0</v>
      </c>
      <c r="K126" s="228" t="s">
        <v>165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166</v>
      </c>
      <c r="AT126" s="237" t="s">
        <v>161</v>
      </c>
      <c r="AU126" s="237" t="s">
        <v>85</v>
      </c>
      <c r="AY126" s="17" t="s">
        <v>159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166</v>
      </c>
      <c r="BM126" s="237" t="s">
        <v>911</v>
      </c>
    </row>
    <row r="127" s="2" customFormat="1">
      <c r="A127" s="38"/>
      <c r="B127" s="39"/>
      <c r="C127" s="40"/>
      <c r="D127" s="239" t="s">
        <v>168</v>
      </c>
      <c r="E127" s="40"/>
      <c r="F127" s="240" t="s">
        <v>910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168</v>
      </c>
      <c r="AU127" s="17" t="s">
        <v>85</v>
      </c>
    </row>
    <row r="128" s="2" customFormat="1">
      <c r="A128" s="38"/>
      <c r="B128" s="39"/>
      <c r="C128" s="40"/>
      <c r="D128" s="239" t="s">
        <v>169</v>
      </c>
      <c r="E128" s="40"/>
      <c r="F128" s="244" t="s">
        <v>190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169</v>
      </c>
      <c r="AU128" s="17" t="s">
        <v>85</v>
      </c>
    </row>
    <row r="129" s="2" customFormat="1">
      <c r="A129" s="38"/>
      <c r="B129" s="39"/>
      <c r="C129" s="40"/>
      <c r="D129" s="239" t="s">
        <v>183</v>
      </c>
      <c r="E129" s="40"/>
      <c r="F129" s="244" t="s">
        <v>201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183</v>
      </c>
      <c r="AU129" s="17" t="s">
        <v>85</v>
      </c>
    </row>
    <row r="130" s="13" customFormat="1">
      <c r="A130" s="13"/>
      <c r="B130" s="245"/>
      <c r="C130" s="246"/>
      <c r="D130" s="239" t="s">
        <v>171</v>
      </c>
      <c r="E130" s="247" t="s">
        <v>1</v>
      </c>
      <c r="F130" s="248" t="s">
        <v>912</v>
      </c>
      <c r="G130" s="246"/>
      <c r="H130" s="249">
        <v>23.760000000000002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171</v>
      </c>
      <c r="AU130" s="255" t="s">
        <v>85</v>
      </c>
      <c r="AV130" s="13" t="s">
        <v>85</v>
      </c>
      <c r="AW130" s="13" t="s">
        <v>32</v>
      </c>
      <c r="AX130" s="13" t="s">
        <v>83</v>
      </c>
      <c r="AY130" s="255" t="s">
        <v>159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192</v>
      </c>
      <c r="F131" s="224" t="s">
        <v>369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SUM(P132:P139)</f>
        <v>0</v>
      </c>
      <c r="Q131" s="218"/>
      <c r="R131" s="219">
        <f>SUM(R132:R139)</f>
        <v>0</v>
      </c>
      <c r="S131" s="218"/>
      <c r="T131" s="22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159</v>
      </c>
      <c r="BK131" s="223">
        <f>SUM(BK132:BK139)</f>
        <v>0</v>
      </c>
    </row>
    <row r="132" s="2" customFormat="1" ht="16.5" customHeight="1">
      <c r="A132" s="38"/>
      <c r="B132" s="39"/>
      <c r="C132" s="226" t="s">
        <v>85</v>
      </c>
      <c r="D132" s="226" t="s">
        <v>161</v>
      </c>
      <c r="E132" s="227" t="s">
        <v>913</v>
      </c>
      <c r="F132" s="228" t="s">
        <v>914</v>
      </c>
      <c r="G132" s="229" t="s">
        <v>164</v>
      </c>
      <c r="H132" s="230">
        <v>594</v>
      </c>
      <c r="I132" s="231"/>
      <c r="J132" s="232">
        <f>ROUND(I132*H132,2)</f>
        <v>0</v>
      </c>
      <c r="K132" s="228" t="s">
        <v>165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166</v>
      </c>
      <c r="AT132" s="237" t="s">
        <v>161</v>
      </c>
      <c r="AU132" s="237" t="s">
        <v>85</v>
      </c>
      <c r="AY132" s="17" t="s">
        <v>159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166</v>
      </c>
      <c r="BM132" s="237" t="s">
        <v>915</v>
      </c>
    </row>
    <row r="133" s="2" customFormat="1">
      <c r="A133" s="38"/>
      <c r="B133" s="39"/>
      <c r="C133" s="40"/>
      <c r="D133" s="239" t="s">
        <v>168</v>
      </c>
      <c r="E133" s="40"/>
      <c r="F133" s="240" t="s">
        <v>914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168</v>
      </c>
      <c r="AU133" s="17" t="s">
        <v>85</v>
      </c>
    </row>
    <row r="134" s="2" customFormat="1">
      <c r="A134" s="38"/>
      <c r="B134" s="39"/>
      <c r="C134" s="40"/>
      <c r="D134" s="239" t="s">
        <v>169</v>
      </c>
      <c r="E134" s="40"/>
      <c r="F134" s="244" t="s">
        <v>394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169</v>
      </c>
      <c r="AU134" s="17" t="s">
        <v>85</v>
      </c>
    </row>
    <row r="135" s="13" customFormat="1">
      <c r="A135" s="13"/>
      <c r="B135" s="245"/>
      <c r="C135" s="246"/>
      <c r="D135" s="239" t="s">
        <v>171</v>
      </c>
      <c r="E135" s="247" t="s">
        <v>1</v>
      </c>
      <c r="F135" s="248" t="s">
        <v>916</v>
      </c>
      <c r="G135" s="246"/>
      <c r="H135" s="249">
        <v>594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171</v>
      </c>
      <c r="AU135" s="255" t="s">
        <v>85</v>
      </c>
      <c r="AV135" s="13" t="s">
        <v>85</v>
      </c>
      <c r="AW135" s="13" t="s">
        <v>32</v>
      </c>
      <c r="AX135" s="13" t="s">
        <v>83</v>
      </c>
      <c r="AY135" s="255" t="s">
        <v>159</v>
      </c>
    </row>
    <row r="136" s="2" customFormat="1" ht="16.5" customHeight="1">
      <c r="A136" s="38"/>
      <c r="B136" s="39"/>
      <c r="C136" s="226" t="s">
        <v>178</v>
      </c>
      <c r="D136" s="226" t="s">
        <v>161</v>
      </c>
      <c r="E136" s="227" t="s">
        <v>404</v>
      </c>
      <c r="F136" s="228" t="s">
        <v>405</v>
      </c>
      <c r="G136" s="229" t="s">
        <v>164</v>
      </c>
      <c r="H136" s="230">
        <v>594</v>
      </c>
      <c r="I136" s="231"/>
      <c r="J136" s="232">
        <f>ROUND(I136*H136,2)</f>
        <v>0</v>
      </c>
      <c r="K136" s="228" t="s">
        <v>165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166</v>
      </c>
      <c r="AT136" s="237" t="s">
        <v>161</v>
      </c>
      <c r="AU136" s="237" t="s">
        <v>85</v>
      </c>
      <c r="AY136" s="17" t="s">
        <v>159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166</v>
      </c>
      <c r="BM136" s="237" t="s">
        <v>917</v>
      </c>
    </row>
    <row r="137" s="2" customFormat="1">
      <c r="A137" s="38"/>
      <c r="B137" s="39"/>
      <c r="C137" s="40"/>
      <c r="D137" s="239" t="s">
        <v>168</v>
      </c>
      <c r="E137" s="40"/>
      <c r="F137" s="240" t="s">
        <v>405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168</v>
      </c>
      <c r="AU137" s="17" t="s">
        <v>85</v>
      </c>
    </row>
    <row r="138" s="2" customFormat="1">
      <c r="A138" s="38"/>
      <c r="B138" s="39"/>
      <c r="C138" s="40"/>
      <c r="D138" s="239" t="s">
        <v>169</v>
      </c>
      <c r="E138" s="40"/>
      <c r="F138" s="244" t="s">
        <v>407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169</v>
      </c>
      <c r="AU138" s="17" t="s">
        <v>85</v>
      </c>
    </row>
    <row r="139" s="13" customFormat="1">
      <c r="A139" s="13"/>
      <c r="B139" s="245"/>
      <c r="C139" s="246"/>
      <c r="D139" s="239" t="s">
        <v>171</v>
      </c>
      <c r="E139" s="247" t="s">
        <v>1</v>
      </c>
      <c r="F139" s="248" t="s">
        <v>918</v>
      </c>
      <c r="G139" s="246"/>
      <c r="H139" s="249">
        <v>594</v>
      </c>
      <c r="I139" s="250"/>
      <c r="J139" s="246"/>
      <c r="K139" s="246"/>
      <c r="L139" s="251"/>
      <c r="M139" s="280"/>
      <c r="N139" s="281"/>
      <c r="O139" s="281"/>
      <c r="P139" s="281"/>
      <c r="Q139" s="281"/>
      <c r="R139" s="281"/>
      <c r="S139" s="281"/>
      <c r="T139" s="28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171</v>
      </c>
      <c r="AU139" s="255" t="s">
        <v>85</v>
      </c>
      <c r="AV139" s="13" t="s">
        <v>85</v>
      </c>
      <c r="AW139" s="13" t="s">
        <v>32</v>
      </c>
      <c r="AX139" s="13" t="s">
        <v>83</v>
      </c>
      <c r="AY139" s="255" t="s">
        <v>159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CuGl6APg0ZHRlnz1u8w96SqM6p9CamlmRLV23W1yzewmvUg6Ytp0zXuwmzq70IE7xpGrHJtiH9YUZdI7U3E86Q==" hashValue="/Jzc1b4ttGtKs/B14fJuuOukRoomS0Y0bwfvdWZULNiO/JTE+zwBXEQ/FrmVGeF5qIouvIqvqOOlCPa9F2mpbQ==" algorithmName="SHA-512" password="CC3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123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Modernizace silnice II/368 Třebařov - průtah</v>
      </c>
      <c r="F7" s="150"/>
      <c r="G7" s="150"/>
      <c r="H7" s="150"/>
      <c r="L7" s="20"/>
    </row>
    <row r="8" s="1" customFormat="1" ht="12" customHeight="1">
      <c r="B8" s="20"/>
      <c r="D8" s="150" t="s">
        <v>124</v>
      </c>
      <c r="L8" s="20"/>
    </row>
    <row r="9" s="2" customFormat="1" ht="16.5" customHeight="1">
      <c r="A9" s="38"/>
      <c r="B9" s="44"/>
      <c r="C9" s="38"/>
      <c r="D9" s="38"/>
      <c r="E9" s="151" t="s">
        <v>868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919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22. 10. 2018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31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34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ROUND((SUM(BE123:BE149)),  2)</f>
        <v>0</v>
      </c>
      <c r="G35" s="38"/>
      <c r="H35" s="38"/>
      <c r="I35" s="164">
        <v>0.20999999999999999</v>
      </c>
      <c r="J35" s="163">
        <f>ROUND(((SUM(BE123:BE149))*I35),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ROUND((SUM(BF123:BF149)),  2)</f>
        <v>0</v>
      </c>
      <c r="G36" s="38"/>
      <c r="H36" s="38"/>
      <c r="I36" s="164">
        <v>0.14999999999999999</v>
      </c>
      <c r="J36" s="163">
        <f>ROUND(((SUM(BF123:BF149))*I36),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ROUND((SUM(BG123:BG149)),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ROUND((SUM(BH123:BH149)),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ROUND((SUM(BI123:BI149)),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Modernizace silnice II/368 Třebařov - průtah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124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868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SO101.4 - Vozovka na mostě 368-011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Třebařov</v>
      </c>
      <c r="G91" s="40"/>
      <c r="H91" s="40"/>
      <c r="I91" s="32" t="s">
        <v>22</v>
      </c>
      <c r="J91" s="79" t="str">
        <f>IF(J14="","",J14)</f>
        <v>22. 10. 2018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32" t="s">
        <v>30</v>
      </c>
      <c r="J93" s="36" t="str">
        <f>E23</f>
        <v>Laboro atelier s.r.o.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Laboro atelier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129</v>
      </c>
      <c r="D96" s="185"/>
      <c r="E96" s="185"/>
      <c r="F96" s="185"/>
      <c r="G96" s="185"/>
      <c r="H96" s="185"/>
      <c r="I96" s="185"/>
      <c r="J96" s="186" t="s">
        <v>130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131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8"/>
      <c r="C99" s="189"/>
      <c r="D99" s="190" t="s">
        <v>133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134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138</v>
      </c>
      <c r="E101" s="196"/>
      <c r="F101" s="196"/>
      <c r="G101" s="196"/>
      <c r="H101" s="196"/>
      <c r="I101" s="196"/>
      <c r="J101" s="197">
        <f>J131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Modernizace silnice II/368 Třebařov - průtah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124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868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SO101.4 - Vozovka na mostě 368-011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Třebařov</v>
      </c>
      <c r="G117" s="40"/>
      <c r="H117" s="40"/>
      <c r="I117" s="32" t="s">
        <v>22</v>
      </c>
      <c r="J117" s="79" t="str">
        <f>IF(J14="","",J14)</f>
        <v>22. 10. 2018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>Pardubický kraj</v>
      </c>
      <c r="G119" s="40"/>
      <c r="H119" s="40"/>
      <c r="I119" s="32" t="s">
        <v>30</v>
      </c>
      <c r="J119" s="36" t="str">
        <f>E23</f>
        <v>Laboro atelier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Laboro atelier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145</v>
      </c>
      <c r="D122" s="202" t="s">
        <v>61</v>
      </c>
      <c r="E122" s="202" t="s">
        <v>57</v>
      </c>
      <c r="F122" s="202" t="s">
        <v>58</v>
      </c>
      <c r="G122" s="202" t="s">
        <v>146</v>
      </c>
      <c r="H122" s="202" t="s">
        <v>147</v>
      </c>
      <c r="I122" s="202" t="s">
        <v>148</v>
      </c>
      <c r="J122" s="202" t="s">
        <v>130</v>
      </c>
      <c r="K122" s="203" t="s">
        <v>149</v>
      </c>
      <c r="L122" s="204"/>
      <c r="M122" s="100" t="s">
        <v>1</v>
      </c>
      <c r="N122" s="101" t="s">
        <v>40</v>
      </c>
      <c r="O122" s="101" t="s">
        <v>150</v>
      </c>
      <c r="P122" s="101" t="s">
        <v>151</v>
      </c>
      <c r="Q122" s="101" t="s">
        <v>152</v>
      </c>
      <c r="R122" s="101" t="s">
        <v>153</v>
      </c>
      <c r="S122" s="101" t="s">
        <v>154</v>
      </c>
      <c r="T122" s="102" t="s">
        <v>155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156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132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157</v>
      </c>
      <c r="F124" s="213" t="s">
        <v>158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P125+P131</f>
        <v>0</v>
      </c>
      <c r="Q124" s="218"/>
      <c r="R124" s="219">
        <f>R125+R131</f>
        <v>0</v>
      </c>
      <c r="S124" s="218"/>
      <c r="T124" s="220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75</v>
      </c>
      <c r="AU124" s="222" t="s">
        <v>76</v>
      </c>
      <c r="AY124" s="221" t="s">
        <v>159</v>
      </c>
      <c r="BK124" s="223">
        <f>BK125+BK131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83</v>
      </c>
      <c r="F125" s="224" t="s">
        <v>160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SUM(P126:P130)</f>
        <v>0</v>
      </c>
      <c r="Q125" s="218"/>
      <c r="R125" s="219">
        <f>SUM(R126:R130)</f>
        <v>0</v>
      </c>
      <c r="S125" s="218"/>
      <c r="T125" s="22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83</v>
      </c>
      <c r="AY125" s="221" t="s">
        <v>159</v>
      </c>
      <c r="BK125" s="223">
        <f>SUM(BK126:BK130)</f>
        <v>0</v>
      </c>
    </row>
    <row r="126" s="2" customFormat="1" ht="16.5" customHeight="1">
      <c r="A126" s="38"/>
      <c r="B126" s="39"/>
      <c r="C126" s="226" t="s">
        <v>83</v>
      </c>
      <c r="D126" s="226" t="s">
        <v>161</v>
      </c>
      <c r="E126" s="227" t="s">
        <v>198</v>
      </c>
      <c r="F126" s="228" t="s">
        <v>199</v>
      </c>
      <c r="G126" s="229" t="s">
        <v>188</v>
      </c>
      <c r="H126" s="230">
        <v>6.6260000000000003</v>
      </c>
      <c r="I126" s="231"/>
      <c r="J126" s="232">
        <f>ROUND(I126*H126,2)</f>
        <v>0</v>
      </c>
      <c r="K126" s="228" t="s">
        <v>165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166</v>
      </c>
      <c r="AT126" s="237" t="s">
        <v>161</v>
      </c>
      <c r="AU126" s="237" t="s">
        <v>85</v>
      </c>
      <c r="AY126" s="17" t="s">
        <v>159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166</v>
      </c>
      <c r="BM126" s="237" t="s">
        <v>920</v>
      </c>
    </row>
    <row r="127" s="2" customFormat="1">
      <c r="A127" s="38"/>
      <c r="B127" s="39"/>
      <c r="C127" s="40"/>
      <c r="D127" s="239" t="s">
        <v>168</v>
      </c>
      <c r="E127" s="40"/>
      <c r="F127" s="240" t="s">
        <v>199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168</v>
      </c>
      <c r="AU127" s="17" t="s">
        <v>85</v>
      </c>
    </row>
    <row r="128" s="2" customFormat="1">
      <c r="A128" s="38"/>
      <c r="B128" s="39"/>
      <c r="C128" s="40"/>
      <c r="D128" s="239" t="s">
        <v>169</v>
      </c>
      <c r="E128" s="40"/>
      <c r="F128" s="244" t="s">
        <v>190</v>
      </c>
      <c r="G128" s="40"/>
      <c r="H128" s="40"/>
      <c r="I128" s="241"/>
      <c r="J128" s="40"/>
      <c r="K128" s="40"/>
      <c r="L128" s="44"/>
      <c r="M128" s="242"/>
      <c r="N128" s="243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169</v>
      </c>
      <c r="AU128" s="17" t="s">
        <v>85</v>
      </c>
    </row>
    <row r="129" s="2" customFormat="1">
      <c r="A129" s="38"/>
      <c r="B129" s="39"/>
      <c r="C129" s="40"/>
      <c r="D129" s="239" t="s">
        <v>183</v>
      </c>
      <c r="E129" s="40"/>
      <c r="F129" s="244" t="s">
        <v>201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183</v>
      </c>
      <c r="AU129" s="17" t="s">
        <v>85</v>
      </c>
    </row>
    <row r="130" s="13" customFormat="1">
      <c r="A130" s="13"/>
      <c r="B130" s="245"/>
      <c r="C130" s="246"/>
      <c r="D130" s="239" t="s">
        <v>171</v>
      </c>
      <c r="E130" s="247" t="s">
        <v>1</v>
      </c>
      <c r="F130" s="248" t="s">
        <v>921</v>
      </c>
      <c r="G130" s="246"/>
      <c r="H130" s="249">
        <v>6.6260000000000003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171</v>
      </c>
      <c r="AU130" s="255" t="s">
        <v>85</v>
      </c>
      <c r="AV130" s="13" t="s">
        <v>85</v>
      </c>
      <c r="AW130" s="13" t="s">
        <v>32</v>
      </c>
      <c r="AX130" s="13" t="s">
        <v>83</v>
      </c>
      <c r="AY130" s="255" t="s">
        <v>159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192</v>
      </c>
      <c r="F131" s="224" t="s">
        <v>369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SUM(P132:P149)</f>
        <v>0</v>
      </c>
      <c r="Q131" s="218"/>
      <c r="R131" s="219">
        <f>SUM(R132:R149)</f>
        <v>0</v>
      </c>
      <c r="S131" s="218"/>
      <c r="T131" s="220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159</v>
      </c>
      <c r="BK131" s="223">
        <f>SUM(BK132:BK149)</f>
        <v>0</v>
      </c>
    </row>
    <row r="132" s="2" customFormat="1" ht="16.5" customHeight="1">
      <c r="A132" s="38"/>
      <c r="B132" s="39"/>
      <c r="C132" s="226" t="s">
        <v>85</v>
      </c>
      <c r="D132" s="226" t="s">
        <v>161</v>
      </c>
      <c r="E132" s="227" t="s">
        <v>391</v>
      </c>
      <c r="F132" s="228" t="s">
        <v>392</v>
      </c>
      <c r="G132" s="229" t="s">
        <v>164</v>
      </c>
      <c r="H132" s="230">
        <v>66.260000000000005</v>
      </c>
      <c r="I132" s="231"/>
      <c r="J132" s="232">
        <f>ROUND(I132*H132,2)</f>
        <v>0</v>
      </c>
      <c r="K132" s="228" t="s">
        <v>165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166</v>
      </c>
      <c r="AT132" s="237" t="s">
        <v>161</v>
      </c>
      <c r="AU132" s="237" t="s">
        <v>85</v>
      </c>
      <c r="AY132" s="17" t="s">
        <v>159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166</v>
      </c>
      <c r="BM132" s="237" t="s">
        <v>922</v>
      </c>
    </row>
    <row r="133" s="2" customFormat="1">
      <c r="A133" s="38"/>
      <c r="B133" s="39"/>
      <c r="C133" s="40"/>
      <c r="D133" s="239" t="s">
        <v>168</v>
      </c>
      <c r="E133" s="40"/>
      <c r="F133" s="240" t="s">
        <v>392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168</v>
      </c>
      <c r="AU133" s="17" t="s">
        <v>85</v>
      </c>
    </row>
    <row r="134" s="2" customFormat="1">
      <c r="A134" s="38"/>
      <c r="B134" s="39"/>
      <c r="C134" s="40"/>
      <c r="D134" s="239" t="s">
        <v>169</v>
      </c>
      <c r="E134" s="40"/>
      <c r="F134" s="244" t="s">
        <v>394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169</v>
      </c>
      <c r="AU134" s="17" t="s">
        <v>85</v>
      </c>
    </row>
    <row r="135" s="13" customFormat="1">
      <c r="A135" s="13"/>
      <c r="B135" s="245"/>
      <c r="C135" s="246"/>
      <c r="D135" s="239" t="s">
        <v>171</v>
      </c>
      <c r="E135" s="247" t="s">
        <v>1</v>
      </c>
      <c r="F135" s="248" t="s">
        <v>923</v>
      </c>
      <c r="G135" s="246"/>
      <c r="H135" s="249">
        <v>66.260000000000005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171</v>
      </c>
      <c r="AU135" s="255" t="s">
        <v>85</v>
      </c>
      <c r="AV135" s="13" t="s">
        <v>85</v>
      </c>
      <c r="AW135" s="13" t="s">
        <v>32</v>
      </c>
      <c r="AX135" s="13" t="s">
        <v>83</v>
      </c>
      <c r="AY135" s="255" t="s">
        <v>159</v>
      </c>
    </row>
    <row r="136" s="2" customFormat="1" ht="16.5" customHeight="1">
      <c r="A136" s="38"/>
      <c r="B136" s="39"/>
      <c r="C136" s="226" t="s">
        <v>178</v>
      </c>
      <c r="D136" s="226" t="s">
        <v>161</v>
      </c>
      <c r="E136" s="227" t="s">
        <v>398</v>
      </c>
      <c r="F136" s="228" t="s">
        <v>399</v>
      </c>
      <c r="G136" s="229" t="s">
        <v>164</v>
      </c>
      <c r="H136" s="230">
        <v>132.52000000000001</v>
      </c>
      <c r="I136" s="231"/>
      <c r="J136" s="232">
        <f>ROUND(I136*H136,2)</f>
        <v>0</v>
      </c>
      <c r="K136" s="228" t="s">
        <v>165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166</v>
      </c>
      <c r="AT136" s="237" t="s">
        <v>161</v>
      </c>
      <c r="AU136" s="237" t="s">
        <v>85</v>
      </c>
      <c r="AY136" s="17" t="s">
        <v>159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166</v>
      </c>
      <c r="BM136" s="237" t="s">
        <v>924</v>
      </c>
    </row>
    <row r="137" s="2" customFormat="1">
      <c r="A137" s="38"/>
      <c r="B137" s="39"/>
      <c r="C137" s="40"/>
      <c r="D137" s="239" t="s">
        <v>168</v>
      </c>
      <c r="E137" s="40"/>
      <c r="F137" s="240" t="s">
        <v>399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168</v>
      </c>
      <c r="AU137" s="17" t="s">
        <v>85</v>
      </c>
    </row>
    <row r="138" s="2" customFormat="1">
      <c r="A138" s="38"/>
      <c r="B138" s="39"/>
      <c r="C138" s="40"/>
      <c r="D138" s="239" t="s">
        <v>169</v>
      </c>
      <c r="E138" s="40"/>
      <c r="F138" s="244" t="s">
        <v>394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169</v>
      </c>
      <c r="AU138" s="17" t="s">
        <v>85</v>
      </c>
    </row>
    <row r="139" s="13" customFormat="1">
      <c r="A139" s="13"/>
      <c r="B139" s="245"/>
      <c r="C139" s="246"/>
      <c r="D139" s="239" t="s">
        <v>171</v>
      </c>
      <c r="E139" s="247" t="s">
        <v>1</v>
      </c>
      <c r="F139" s="248" t="s">
        <v>923</v>
      </c>
      <c r="G139" s="246"/>
      <c r="H139" s="249">
        <v>66.260000000000005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171</v>
      </c>
      <c r="AU139" s="255" t="s">
        <v>85</v>
      </c>
      <c r="AV139" s="13" t="s">
        <v>85</v>
      </c>
      <c r="AW139" s="13" t="s">
        <v>32</v>
      </c>
      <c r="AX139" s="13" t="s">
        <v>76</v>
      </c>
      <c r="AY139" s="255" t="s">
        <v>159</v>
      </c>
    </row>
    <row r="140" s="13" customFormat="1">
      <c r="A140" s="13"/>
      <c r="B140" s="245"/>
      <c r="C140" s="246"/>
      <c r="D140" s="239" t="s">
        <v>171</v>
      </c>
      <c r="E140" s="247" t="s">
        <v>1</v>
      </c>
      <c r="F140" s="248" t="s">
        <v>925</v>
      </c>
      <c r="G140" s="246"/>
      <c r="H140" s="249">
        <v>66.260000000000005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171</v>
      </c>
      <c r="AU140" s="255" t="s">
        <v>85</v>
      </c>
      <c r="AV140" s="13" t="s">
        <v>85</v>
      </c>
      <c r="AW140" s="13" t="s">
        <v>32</v>
      </c>
      <c r="AX140" s="13" t="s">
        <v>76</v>
      </c>
      <c r="AY140" s="255" t="s">
        <v>159</v>
      </c>
    </row>
    <row r="141" s="14" customFormat="1">
      <c r="A141" s="14"/>
      <c r="B141" s="256"/>
      <c r="C141" s="257"/>
      <c r="D141" s="239" t="s">
        <v>171</v>
      </c>
      <c r="E141" s="258" t="s">
        <v>1</v>
      </c>
      <c r="F141" s="259" t="s">
        <v>205</v>
      </c>
      <c r="G141" s="257"/>
      <c r="H141" s="260">
        <v>132.52000000000001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171</v>
      </c>
      <c r="AU141" s="266" t="s">
        <v>85</v>
      </c>
      <c r="AV141" s="14" t="s">
        <v>166</v>
      </c>
      <c r="AW141" s="14" t="s">
        <v>32</v>
      </c>
      <c r="AX141" s="14" t="s">
        <v>83</v>
      </c>
      <c r="AY141" s="266" t="s">
        <v>159</v>
      </c>
    </row>
    <row r="142" s="2" customFormat="1" ht="16.5" customHeight="1">
      <c r="A142" s="38"/>
      <c r="B142" s="39"/>
      <c r="C142" s="226" t="s">
        <v>166</v>
      </c>
      <c r="D142" s="226" t="s">
        <v>161</v>
      </c>
      <c r="E142" s="227" t="s">
        <v>404</v>
      </c>
      <c r="F142" s="228" t="s">
        <v>405</v>
      </c>
      <c r="G142" s="229" t="s">
        <v>164</v>
      </c>
      <c r="H142" s="230">
        <v>66.260000000000005</v>
      </c>
      <c r="I142" s="231"/>
      <c r="J142" s="232">
        <f>ROUND(I142*H142,2)</f>
        <v>0</v>
      </c>
      <c r="K142" s="228" t="s">
        <v>165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166</v>
      </c>
      <c r="AT142" s="237" t="s">
        <v>161</v>
      </c>
      <c r="AU142" s="237" t="s">
        <v>85</v>
      </c>
      <c r="AY142" s="17" t="s">
        <v>159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166</v>
      </c>
      <c r="BM142" s="237" t="s">
        <v>926</v>
      </c>
    </row>
    <row r="143" s="2" customFormat="1">
      <c r="A143" s="38"/>
      <c r="B143" s="39"/>
      <c r="C143" s="40"/>
      <c r="D143" s="239" t="s">
        <v>168</v>
      </c>
      <c r="E143" s="40"/>
      <c r="F143" s="240" t="s">
        <v>405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168</v>
      </c>
      <c r="AU143" s="17" t="s">
        <v>85</v>
      </c>
    </row>
    <row r="144" s="2" customFormat="1">
      <c r="A144" s="38"/>
      <c r="B144" s="39"/>
      <c r="C144" s="40"/>
      <c r="D144" s="239" t="s">
        <v>169</v>
      </c>
      <c r="E144" s="40"/>
      <c r="F144" s="244" t="s">
        <v>407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169</v>
      </c>
      <c r="AU144" s="17" t="s">
        <v>85</v>
      </c>
    </row>
    <row r="145" s="13" customFormat="1">
      <c r="A145" s="13"/>
      <c r="B145" s="245"/>
      <c r="C145" s="246"/>
      <c r="D145" s="239" t="s">
        <v>171</v>
      </c>
      <c r="E145" s="247" t="s">
        <v>1</v>
      </c>
      <c r="F145" s="248" t="s">
        <v>927</v>
      </c>
      <c r="G145" s="246"/>
      <c r="H145" s="249">
        <v>66.260000000000005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171</v>
      </c>
      <c r="AU145" s="255" t="s">
        <v>85</v>
      </c>
      <c r="AV145" s="13" t="s">
        <v>85</v>
      </c>
      <c r="AW145" s="13" t="s">
        <v>32</v>
      </c>
      <c r="AX145" s="13" t="s">
        <v>83</v>
      </c>
      <c r="AY145" s="255" t="s">
        <v>159</v>
      </c>
    </row>
    <row r="146" s="2" customFormat="1" ht="16.5" customHeight="1">
      <c r="A146" s="38"/>
      <c r="B146" s="39"/>
      <c r="C146" s="226" t="s">
        <v>192</v>
      </c>
      <c r="D146" s="226" t="s">
        <v>161</v>
      </c>
      <c r="E146" s="227" t="s">
        <v>412</v>
      </c>
      <c r="F146" s="228" t="s">
        <v>413</v>
      </c>
      <c r="G146" s="229" t="s">
        <v>164</v>
      </c>
      <c r="H146" s="230">
        <v>66.260000000000005</v>
      </c>
      <c r="I146" s="231"/>
      <c r="J146" s="232">
        <f>ROUND(I146*H146,2)</f>
        <v>0</v>
      </c>
      <c r="K146" s="228" t="s">
        <v>165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166</v>
      </c>
      <c r="AT146" s="237" t="s">
        <v>161</v>
      </c>
      <c r="AU146" s="237" t="s">
        <v>85</v>
      </c>
      <c r="AY146" s="17" t="s">
        <v>159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166</v>
      </c>
      <c r="BM146" s="237" t="s">
        <v>928</v>
      </c>
    </row>
    <row r="147" s="2" customFormat="1">
      <c r="A147" s="38"/>
      <c r="B147" s="39"/>
      <c r="C147" s="40"/>
      <c r="D147" s="239" t="s">
        <v>168</v>
      </c>
      <c r="E147" s="40"/>
      <c r="F147" s="240" t="s">
        <v>413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168</v>
      </c>
      <c r="AU147" s="17" t="s">
        <v>85</v>
      </c>
    </row>
    <row r="148" s="2" customFormat="1">
      <c r="A148" s="38"/>
      <c r="B148" s="39"/>
      <c r="C148" s="40"/>
      <c r="D148" s="239" t="s">
        <v>169</v>
      </c>
      <c r="E148" s="40"/>
      <c r="F148" s="244" t="s">
        <v>407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169</v>
      </c>
      <c r="AU148" s="17" t="s">
        <v>85</v>
      </c>
    </row>
    <row r="149" s="13" customFormat="1">
      <c r="A149" s="13"/>
      <c r="B149" s="245"/>
      <c r="C149" s="246"/>
      <c r="D149" s="239" t="s">
        <v>171</v>
      </c>
      <c r="E149" s="247" t="s">
        <v>1</v>
      </c>
      <c r="F149" s="248" t="s">
        <v>927</v>
      </c>
      <c r="G149" s="246"/>
      <c r="H149" s="249">
        <v>66.260000000000005</v>
      </c>
      <c r="I149" s="250"/>
      <c r="J149" s="246"/>
      <c r="K149" s="246"/>
      <c r="L149" s="251"/>
      <c r="M149" s="280"/>
      <c r="N149" s="281"/>
      <c r="O149" s="281"/>
      <c r="P149" s="281"/>
      <c r="Q149" s="281"/>
      <c r="R149" s="281"/>
      <c r="S149" s="281"/>
      <c r="T149" s="28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171</v>
      </c>
      <c r="AU149" s="255" t="s">
        <v>85</v>
      </c>
      <c r="AV149" s="13" t="s">
        <v>85</v>
      </c>
      <c r="AW149" s="13" t="s">
        <v>32</v>
      </c>
      <c r="AX149" s="13" t="s">
        <v>83</v>
      </c>
      <c r="AY149" s="255" t="s">
        <v>159</v>
      </c>
    </row>
    <row r="150" s="2" customFormat="1" ht="6.96" customHeight="1">
      <c r="A150" s="38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44"/>
      <c r="M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</sheetData>
  <sheetProtection sheet="1" autoFilter="0" formatColumns="0" formatRows="0" objects="1" scenarios="1" spinCount="100000" saltValue="8Sl4pkOP8XM5sWR6Ed4gE0s0y0nmvj3X7t/uOvVzw/AjsJKLwj9ea8etT+3Al8PaiayAgaKBINrnVuvq0kmsUA==" hashValue="YAlk+GS8q/mFystmlti58IWd6LO38U6lZj+n2JVKOci3y9X4xbcE8n8QMWW0bnai/N6W/fux0VBOr76nEb0LwA==" algorithmName="SHA-512" password="CC35"/>
  <autoFilter ref="C122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ROPEK\Laboro</dc:creator>
  <cp:lastModifiedBy>ROPEK\Laboro</cp:lastModifiedBy>
  <dcterms:created xsi:type="dcterms:W3CDTF">2022-01-28T08:37:16Z</dcterms:created>
  <dcterms:modified xsi:type="dcterms:W3CDTF">2022-01-28T08:37:28Z</dcterms:modified>
</cp:coreProperties>
</file>