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101 - Silnice II-368" sheetId="2" r:id="rId2"/>
    <sheet name="SO301 - Dešťová kanalizace" sheetId="3" r:id="rId3"/>
    <sheet name="000 - Ostatní a vedlejší ..." sheetId="4" r:id="rId4"/>
    <sheet name="SO001 - Příprava staveniště" sheetId="5" r:id="rId5"/>
    <sheet name="SO001.1 - Pomocné dopravn..." sheetId="6" r:id="rId6"/>
    <sheet name="SO101.1 - Sjezdy a křížení" sheetId="7" r:id="rId7"/>
    <sheet name="000N - Ostatní a vedlejší..." sheetId="8" r:id="rId8"/>
    <sheet name="SO101.2 - Autobusová nást..." sheetId="9" r:id="rId9"/>
    <sheet name="SO101.3 - Oprava objízdné..." sheetId="10" r:id="rId10"/>
    <sheet name="SO101.4 - Vozovka na most..." sheetId="11" r:id="rId11"/>
  </sheets>
  <definedNames>
    <definedName name="_xlnm._FilterDatabase" localSheetId="3" hidden="1">'000 - Ostatní a vedlejší ...'!$C$120:$K$165</definedName>
    <definedName name="_xlnm._FilterDatabase" localSheetId="7" hidden="1">'000N - Ostatní a vedlejší...'!$C$120:$K$130</definedName>
    <definedName name="_xlnm._FilterDatabase" localSheetId="4" hidden="1">'SO001 - Příprava staveniště'!$C$123:$K$257</definedName>
    <definedName name="_xlnm._FilterDatabase" localSheetId="5" hidden="1">'SO001.1 - Pomocné dopravn...'!$C$121:$K$140</definedName>
    <definedName name="_xlnm._FilterDatabase" localSheetId="1" hidden="1">'SO101 - Silnice II-368'!$C$127:$K$419</definedName>
    <definedName name="_xlnm._FilterDatabase" localSheetId="6" hidden="1">'SO101.1 - Sjezdy a křížení'!$C$125:$K$193</definedName>
    <definedName name="_xlnm._FilterDatabase" localSheetId="8" hidden="1">'SO101.2 - Autobusová nást...'!$C$125:$K$173</definedName>
    <definedName name="_xlnm._FilterDatabase" localSheetId="9" hidden="1">'SO101.3 - Oprava objízdné...'!$C$122:$K$139</definedName>
    <definedName name="_xlnm._FilterDatabase" localSheetId="10" hidden="1">'SO101.4 - Vozovka na most...'!$C$122:$K$149</definedName>
    <definedName name="_xlnm._FilterDatabase" localSheetId="2" hidden="1">'SO301 - Dešťová kanalizace'!$C$124:$K$216</definedName>
    <definedName name="_xlnm.Print_Area" localSheetId="3">'000 - Ostatní a vedlejší ...'!$C$4:$J$41,'000 - Ostatní a vedlejší ...'!$C$50:$J$76,'000 - Ostatní a vedlejší ...'!$C$82:$J$100,'000 - Ostatní a vedlejší ...'!$C$106:$K$165</definedName>
    <definedName name="_xlnm.Print_Area" localSheetId="7">'000N - Ostatní a vedlejší...'!$C$4:$J$41,'000N - Ostatní a vedlejší...'!$C$50:$J$76,'000N - Ostatní a vedlejší...'!$C$82:$J$100,'000N - Ostatní a vedlejší...'!$C$106:$K$130</definedName>
    <definedName name="_xlnm.Print_Area" localSheetId="0">'Rekapitulace stavby'!$D$4:$AO$76,'Rekapitulace stavby'!$C$82:$AQ$108</definedName>
    <definedName name="_xlnm.Print_Area" localSheetId="4">'SO001 - Příprava staveniště'!$C$4:$J$41,'SO001 - Příprava staveniště'!$C$50:$J$76,'SO001 - Příprava staveniště'!$C$82:$J$103,'SO001 - Příprava staveniště'!$C$109:$K$257</definedName>
    <definedName name="_xlnm.Print_Area" localSheetId="5">'SO001.1 - Pomocné dopravn...'!$C$4:$J$41,'SO001.1 - Pomocné dopravn...'!$C$50:$J$76,'SO001.1 - Pomocné dopravn...'!$C$82:$J$101,'SO001.1 - Pomocné dopravn...'!$C$107:$K$140</definedName>
    <definedName name="_xlnm.Print_Area" localSheetId="1">'SO101 - Silnice II-368'!$C$4:$J$41,'SO101 - Silnice II-368'!$C$50:$J$76,'SO101 - Silnice II-368'!$C$82:$J$107,'SO101 - Silnice II-368'!$C$113:$K$419</definedName>
    <definedName name="_xlnm.Print_Area" localSheetId="6">'SO101.1 - Sjezdy a křížení'!$C$4:$J$41,'SO101.1 - Sjezdy a křížení'!$C$50:$J$76,'SO101.1 - Sjezdy a křížení'!$C$82:$J$105,'SO101.1 - Sjezdy a křížení'!$C$111:$K$193</definedName>
    <definedName name="_xlnm.Print_Area" localSheetId="8">'SO101.2 - Autobusová nást...'!$C$4:$J$41,'SO101.2 - Autobusová nást...'!$C$50:$J$76,'SO101.2 - Autobusová nást...'!$C$82:$J$105,'SO101.2 - Autobusová nást...'!$C$111:$K$173</definedName>
    <definedName name="_xlnm.Print_Area" localSheetId="9">'SO101.3 - Oprava objízdné...'!$C$4:$J$41,'SO101.3 - Oprava objízdné...'!$C$50:$J$76,'SO101.3 - Oprava objízdné...'!$C$82:$J$102,'SO101.3 - Oprava objízdné...'!$C$108:$K$139</definedName>
    <definedName name="_xlnm.Print_Area" localSheetId="10">'SO101.4 - Vozovka na most...'!$C$4:$J$41,'SO101.4 - Vozovka na most...'!$C$50:$J$76,'SO101.4 - Vozovka na most...'!$C$82:$J$102,'SO101.4 - Vozovka na most...'!$C$108:$K$149</definedName>
    <definedName name="_xlnm.Print_Area" localSheetId="2">'SO301 - Dešťová kanalizace'!$C$4:$J$41,'SO301 - Dešťová kanalizace'!$C$50:$J$76,'SO301 - Dešťová kanalizace'!$C$82:$J$104,'SO301 - Dešťová kanalizace'!$C$110:$K$216</definedName>
    <definedName name="_xlnm.Print_Titles" localSheetId="0">'Rekapitulace stavby'!$92:$92</definedName>
    <definedName name="_xlnm.Print_Titles" localSheetId="1">'SO101 - Silnice II-368'!$127:$127</definedName>
    <definedName name="_xlnm.Print_Titles" localSheetId="2">'SO301 - Dešťová kanalizace'!$124:$124</definedName>
    <definedName name="_xlnm.Print_Titles" localSheetId="3">'000 - Ostatní a vedlejší ...'!$120:$120</definedName>
    <definedName name="_xlnm.Print_Titles" localSheetId="4">'SO001 - Příprava staveniště'!$123:$123</definedName>
    <definedName name="_xlnm.Print_Titles" localSheetId="5">'SO001.1 - Pomocné dopravn...'!$121:$121</definedName>
    <definedName name="_xlnm.Print_Titles" localSheetId="6">'SO101.1 - Sjezdy a křížení'!$125:$125</definedName>
    <definedName name="_xlnm.Print_Titles" localSheetId="7">'000N - Ostatní a vedlejší...'!$120:$120</definedName>
    <definedName name="_xlnm.Print_Titles" localSheetId="8">'SO101.2 - Autobusová nást...'!$125:$125</definedName>
    <definedName name="_xlnm.Print_Titles" localSheetId="9">'SO101.3 - Oprava objízdné...'!$122:$122</definedName>
    <definedName name="_xlnm.Print_Titles" localSheetId="10">'SO101.4 - Vozovka na most...'!$122:$122</definedName>
  </definedNames>
  <calcPr calcId="162913"/>
</workbook>
</file>

<file path=xl/sharedStrings.xml><?xml version="1.0" encoding="utf-8"?>
<sst xmlns="http://schemas.openxmlformats.org/spreadsheetml/2006/main" count="7379" uniqueCount="838">
  <si>
    <t>Export Komplet</t>
  </si>
  <si>
    <t/>
  </si>
  <si>
    <t>2.0</t>
  </si>
  <si>
    <t>ZAMOK</t>
  </si>
  <si>
    <t>False</t>
  </si>
  <si>
    <t>{35863e70-dbf5-40c7-b9a5-06ea613f2699}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</si>
  <si>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</si>
  <si>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</si>
  <si>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</si>
  <si>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</si>
  <si>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</si>
  <si>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</si>
  <si>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</si>
  <si>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</si>
  <si>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16062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</si>
  <si>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</si>
  <si>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</si>
  <si>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silnice II/368 Třebařov - průtah</t>
  </si>
  <si>
    <t>KSO:</t>
  </si>
  <si>
    <t>CC-CZ:</t>
  </si>
  <si>
    <t>Místo:</t>
  </si>
  <si>
    <t>Třebařov</t>
  </si>
  <si>
    <t>Datum: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</si>
  <si>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</si>
  <si>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</si>
  <si>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</si>
  <si>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</si>
  <si>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</si>
  <si>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</si>
  <si>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</si>
  <si>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Laboro atelier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</si>
  <si>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</si>
  <si>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</si>
  <si>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</si>
  <si>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</si>
  <si>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</si>
  <si>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</si>
  <si>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</si>
  <si>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</si>
  <si>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</si>
  <si>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</si>
  <si>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</si>
  <si>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</si>
  <si>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</si>
  <si>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</si>
  <si>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</si>
  <si>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</si>
  <si>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</si>
  <si>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</si>
  <si>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</si>
  <si>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</si>
  <si>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</si>
  <si>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</si>
  <si>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</si>
  <si>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</si>
  <si>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</si>
  <si>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</si>
  <si>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</si>
  <si>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</si>
  <si>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</si>
  <si>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</si>
  <si>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</si>
  <si>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</si>
  <si>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</si>
  <si>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</si>
  <si>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</si>
  <si>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</si>
  <si>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</si>
  <si>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</si>
  <si>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</si>
  <si>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</si>
  <si>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</si>
  <si>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</si>
  <si>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</si>
  <si>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</si>
  <si>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</si>
  <si>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</si>
  <si>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</si>
  <si>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</si>
  <si>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Část 1a</t>
  </si>
  <si>
    <t>Způsobilé výdaje - Hlavní aktivity</t>
  </si>
  <si>
    <t>STA</t>
  </si>
  <si>
    <t>1</t>
  </si>
  <si>
    <t>{b3abf89c-af27-415d-8ca7-70bf75b31059}</t>
  </si>
  <si>
    <t>2</t>
  </si>
  <si>
    <t>/</t>
  </si>
  <si>
    <t>SO101</t>
  </si>
  <si>
    <t>Silnice II/368</t>
  </si>
  <si>
    <t>Soupis</t>
  </si>
  <si>
    <t>{a1221e2a-e840-4256-8295-990179ff0ee8}</t>
  </si>
  <si>
    <t>SO301</t>
  </si>
  <si>
    <t>Dešťová kanalizace</t>
  </si>
  <si>
    <t>{c0dce4c8-11c6-47b4-92f3-212fa78fef59}</t>
  </si>
  <si>
    <t>Část 1b</t>
  </si>
  <si>
    <t>Způsobilé výdaje - Vedlejší aktivity</t>
  </si>
  <si>
    <t>{7982a945-2411-4174-8c64-b8ea397f55d6}</t>
  </si>
  <si>
    <t>000</t>
  </si>
  <si>
    <t>Ostatní a vedlejší náklady</t>
  </si>
  <si>
    <t>{f051542f-c15b-438e-9483-be45e7dfe6fe}</t>
  </si>
  <si>
    <t>SO001</t>
  </si>
  <si>
    <t>Příprava staveniště</t>
  </si>
  <si>
    <t>{99c328f2-d712-4829-a529-4cebd3438209}</t>
  </si>
  <si>
    <t>SO001.1</t>
  </si>
  <si>
    <t>Pomocné dopravní stavby</t>
  </si>
  <si>
    <t>{24cf08ca-516a-4894-ab1b-66070f40ec75}</t>
  </si>
  <si>
    <t>SO101.1</t>
  </si>
  <si>
    <t>Sjezdy a křížení</t>
  </si>
  <si>
    <t>{6a5c720a-1fbb-4884-9dd5-935239fa8401}</t>
  </si>
  <si>
    <t>Část 2</t>
  </si>
  <si>
    <t>Nezpůsobilé výdaje</t>
  </si>
  <si>
    <t>{a5c6d8ed-9e8c-4de9-8c3a-2833985547e6}</t>
  </si>
  <si>
    <t>000N</t>
  </si>
  <si>
    <t>{fd5378fb-c46b-4e63-810c-cb68e4235af5}</t>
  </si>
  <si>
    <t>SO101.2</t>
  </si>
  <si>
    <t>Autobusová nástupiště</t>
  </si>
  <si>
    <t>{3d0eef31-4bd6-4702-9487-5938884c51c0}</t>
  </si>
  <si>
    <t>SO101.3</t>
  </si>
  <si>
    <t>Oprava objízdné trasy</t>
  </si>
  <si>
    <t>{7e62bc3d-0935-4130-84fb-039ac54d94de}</t>
  </si>
  <si>
    <t>SO101.4</t>
  </si>
  <si>
    <t>Vozovka na mostě 368-011</t>
  </si>
  <si>
    <t>{5f958514-ae26-4a0f-9d45-4b0831816aea}</t>
  </si>
  <si>
    <t>KRYCÍ LIST SOUPISU PRACÍ</t>
  </si>
  <si>
    <t>Objekt:</t>
  </si>
  <si>
    <t>Část 1a - Způsobilé výdaje - Hlavní aktivity</t>
  </si>
  <si>
    <t>Soupis:</t>
  </si>
  <si>
    <t>SO101 - Silnice II/368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</si>
  <si>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</si>
  <si>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</si>
  <si>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</si>
  <si>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</si>
  <si>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</si>
  <si>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</si>
  <si>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</si>
  <si>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</si>
  <si>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</si>
  <si>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</si>
  <si>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</si>
  <si>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</si>
  <si>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</si>
  <si>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</si>
  <si>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</si>
  <si>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</si>
  <si>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</si>
  <si>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</si>
  <si>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</si>
  <si>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</si>
  <si>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</si>
  <si>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</si>
  <si>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</si>
  <si>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</si>
  <si>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</si>
  <si>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</si>
  <si>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</si>
  <si>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</si>
  <si>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</si>
  <si>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</si>
  <si>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</si>
  <si>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</t>
  </si>
  <si>
    <t>ODSTRANĚNÍ TRAVIN</t>
  </si>
  <si>
    <t>M2</t>
  </si>
  <si>
    <t>OTSKP 2021</t>
  </si>
  <si>
    <t>4</t>
  </si>
  <si>
    <t>189520704</t>
  </si>
  <si>
    <t>PP</t>
  </si>
  <si>
    <t>PSC</t>
  </si>
  <si>
    <t>Poznámka k souboru cen:
odstranění travin bez ohledu na způsob provedení přemístění travin s uložením na hromady</t>
  </si>
  <si>
    <t>VV</t>
  </si>
  <si>
    <t>7379,52 "posečení ploch dle pol. č. 11130"</t>
  </si>
  <si>
    <t>11130</t>
  </si>
  <si>
    <t>SEJMUTÍ DRNU</t>
  </si>
  <si>
    <t>1538446631</t>
  </si>
  <si>
    <t>Poznámka k souboru cen:
včetně vodorovné dopravy a uložení na skládku</t>
  </si>
  <si>
    <t>7379,52 "sejmutí tl. 0,15m - plocha programem"</t>
  </si>
  <si>
    <t>3</t>
  </si>
  <si>
    <t>11328</t>
  </si>
  <si>
    <t>ODSTRANĚNÍ PŘÍKOPŮ, ŽLABŮ A RIGOLŮ Z PŘÍKOPOVÝCH TVÁRNIC</t>
  </si>
  <si>
    <t>-312499611</t>
  </si>
  <si>
    <t>Poznámka k souboru cen:
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</si>
  <si>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P</t>
  </si>
  <si>
    <t>Poznámka k položce:
Odvoz na deponii Správy a údržby silnic Pardubického kraje (cestmistrovství Moravská Třebová).</t>
  </si>
  <si>
    <t>44,2 + 26,29 + 44,25 + 78,22 "km 0,66; km 3,4"</t>
  </si>
  <si>
    <t>11332</t>
  </si>
  <si>
    <t>ODSTRANĚNÍ PODKLADŮ ZPEVNĚNÝCH PLOCH Z KAMENIVA NESTMELENÉHO</t>
  </si>
  <si>
    <t>M3</t>
  </si>
  <si>
    <t>1822983952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</si>
  <si>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</si>
  <si>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2765,18 * 0,15 "odkop stávající krajnice - plocha programem"</t>
  </si>
  <si>
    <t>5</t>
  </si>
  <si>
    <t>11337</t>
  </si>
  <si>
    <t>ODSTRANĚNÍ PODKLADU ZPEVNĚNÝCH PLOCH Z DLAŽEBNÍCH KOSTEK</t>
  </si>
  <si>
    <t>1424252969</t>
  </si>
  <si>
    <t>3202,08* 0,1 "odstranění dlážděné vozovky z kostek tl. 0,1m - plocha programem"</t>
  </si>
  <si>
    <t>6</t>
  </si>
  <si>
    <t>113726</t>
  </si>
  <si>
    <t>FRÉZOVÁNÍ ZPEVNĚNÝCH PLOCH ASFALTOVÝCH, ODVOZ DO 12KM</t>
  </si>
  <si>
    <t>-671161904</t>
  </si>
  <si>
    <t>Poznámka k položce:
Odfrézovaný asfaltový výzisk bude odvezen na deponii Správy a údržby silnic Pardubického kraje (cestmistrovství Moravská Třebová).</t>
  </si>
  <si>
    <t>19175,50 * 0,1 "Frézování vozovky tl. 100mm - plocha programem"</t>
  </si>
  <si>
    <t>400,20 * 0,04 "Frézování vozovky tl. 40mm - plocha programem"</t>
  </si>
  <si>
    <t>-66,26 * 0,1 "frézování vozovky na mostě 368-011 (nezpůsobilý výdaj)"</t>
  </si>
  <si>
    <t>Součet</t>
  </si>
  <si>
    <t>7</t>
  </si>
  <si>
    <t>12273A</t>
  </si>
  <si>
    <t>ODKOPÁVKY A PROKOPÁVKY OBECNÉ TŘ. I - BEZ DOPRAVY</t>
  </si>
  <si>
    <t>396284507</t>
  </si>
  <si>
    <t>Poznámka k souboru cen:
položka zahrnuje: -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</si>
  <si>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2582,99 "odkop vpravo - kubatura programem"</t>
  </si>
  <si>
    <t>2479,95 "odkop vlevo - kubatura programem"</t>
  </si>
  <si>
    <t>8</t>
  </si>
  <si>
    <t>12273B</t>
  </si>
  <si>
    <t>ODKOPÁVKY A PROKOPÁVKY OBECNÉ TŘ. I - DOPRAVA</t>
  </si>
  <si>
    <t>M3KM</t>
  </si>
  <si>
    <t>1241728386</t>
  </si>
  <si>
    <t>Poznámka k souboru cen:
Položka zahrnuje samostatnou dopravu zeminy. Množství se určí jako součin kubatutry [m3] a požadované vzdálenosti [km].</t>
  </si>
  <si>
    <t>5062,940 * 23 "odvoz na skládku vzdál. 23 km"</t>
  </si>
  <si>
    <t>9</t>
  </si>
  <si>
    <t>13173A</t>
  </si>
  <si>
    <t>HLOUBENÍ JAM ZAPAŽ I NEPAŽ TŘ. I - BEZ DOPRAVY</t>
  </si>
  <si>
    <t>248217746</t>
  </si>
  <si>
    <t>Poznámka k souboru cen:
položka zahrnuje: -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</si>
  <si>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58 * 1,0*1,2*1,2 "odkop pro UV"</t>
  </si>
  <si>
    <t>10</t>
  </si>
  <si>
    <t>13173B</t>
  </si>
  <si>
    <t>HLOUBENÍ JAM ZAPAŽ I NEPAŽ TŘ. I - DOPRAVA</t>
  </si>
  <si>
    <t>101230710</t>
  </si>
  <si>
    <t>(83,52) * 23 "odvoz na skládku vzdál. 23 km"</t>
  </si>
  <si>
    <t>11</t>
  </si>
  <si>
    <t>13273A</t>
  </si>
  <si>
    <t>HLOUBENÍ RÝH ŠÍŘ DO 2M PAŽ I NEPAŽ TŘ. I - BEZ DOPRAVY</t>
  </si>
  <si>
    <t>384096270</t>
  </si>
  <si>
    <t>57,4 * 1,0 * 0,8 "přípojky UV do vsaku"</t>
  </si>
  <si>
    <t>(8,65 + 8,90) * 1,0 * 0,8 "km 1,4 a km 1,94"</t>
  </si>
  <si>
    <t>(230,50 * 1,0 * 1,0) + 9,0 * 4,7 "rýha propustky"</t>
  </si>
  <si>
    <t>12</t>
  </si>
  <si>
    <t>13273B</t>
  </si>
  <si>
    <t>HLOUBENÍ RÝH ŠÍŘ DO 2M PAŽ I NEPAŽ TŘ. I - DOPRAVA</t>
  </si>
  <si>
    <t>-1727897695</t>
  </si>
  <si>
    <t>(286,84 - 8,424) * 23 "odvoz na skládku vzdál. 23 km"</t>
  </si>
  <si>
    <t>13</t>
  </si>
  <si>
    <t>17120</t>
  </si>
  <si>
    <t>ULOŽENÍ SYPANINY DO NÁSYPŮ A NA SKLÁDKY BEZ ZHUTNĚNÍ</t>
  </si>
  <si>
    <t>1737947645</t>
  </si>
  <si>
    <t>Poznámka k souboru cen:
položka zahrnuje: - kompletní provedení zemní konstrukce do předepsaného tvaru - ošetření úložiště po celou dobu práce v něm vč. klimatických opatření - ztížení v okolí vedení, konstrukcí a objektů a jejich dočasné zajištění - ztížení provádění ve ztížených podmínkách a stísněných prostorech - ztížené ukládání sypaniny pod vodu - ukládání po vrstvách a po jiných nutných částech (figurách) vč. dosypávek - spouštění a nošení materiálu - úprava, očištění a ochrana podloží a svahů - svahování,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</si>
  <si>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"Uložení zeminy na skládce"</t>
  </si>
  <si>
    <t>414,777 "dle pol. č.  11332"</t>
  </si>
  <si>
    <t>5062,940 "dle pol. č. 12273A"</t>
  </si>
  <si>
    <t>332,76 + 83,52 - 35,976 "dle pol. č. 13273A, 13173A a 17411"</t>
  </si>
  <si>
    <t>14</t>
  </si>
  <si>
    <t>17411</t>
  </si>
  <si>
    <t>ZÁSYP JAM A RÝH ZEMINOU SE ZHUTNĚNÍM</t>
  </si>
  <si>
    <t>-921240597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</si>
  <si>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</si>
  <si>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57,4 * 0,6 * 0,8 "přípojky UV do vsaku"</t>
  </si>
  <si>
    <t>(8,65 + 8,90) * 0,6 * 0,8 "km 1,4 a km 1,94"</t>
  </si>
  <si>
    <t>17511</t>
  </si>
  <si>
    <t>OBSYP POTRUBÍ A OBJEKTŮ SE ZHUTNĚNÍM</t>
  </si>
  <si>
    <t>774167176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</si>
  <si>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</si>
  <si>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57,4 * 0,4 * 0,8 "přípojky UV do vsaku"</t>
  </si>
  <si>
    <t>(8,65 + 8,90) * 0,4 * 0,8 "km 1,4 a km 1,94"</t>
  </si>
  <si>
    <t>(230,50 * (1-0,3)) + (9 * 2,4) "obsyp propustku"</t>
  </si>
  <si>
    <t>16</t>
  </si>
  <si>
    <t>18222</t>
  </si>
  <si>
    <t>ROZPROSTŘENÍ ORNICE VE SVAHU V TL DO 0,15M</t>
  </si>
  <si>
    <t>-725198545</t>
  </si>
  <si>
    <t>Poznámka k souboru cen:
položka zahrnuje: nutné přemístění ornice z dočasných skládek vzdálených do 50m rozprostření ornice v předepsané tloušťce ve svahu přes 1:5</t>
  </si>
  <si>
    <t>2787,92 "vlevo - plocha programem"</t>
  </si>
  <si>
    <t>4002,54 "vpravo - plocha programem"</t>
  </si>
  <si>
    <t>17</t>
  </si>
  <si>
    <t>18242</t>
  </si>
  <si>
    <t>ZALOŽENÍ TRÁVNÍKU HYDROOSEVEM NA ORNICI</t>
  </si>
  <si>
    <t>-749605710</t>
  </si>
  <si>
    <t>Poznámka k souboru cen:
Zahrnuje dodání předepsané travní směsi, hydroosev na ornici, zalévání, první pokosení, to vše bez ohledu na sklon terénu</t>
  </si>
  <si>
    <t>Zakládání</t>
  </si>
  <si>
    <t>18</t>
  </si>
  <si>
    <t>21263</t>
  </si>
  <si>
    <t>TRATIVODY KOMPLET Z TRUB Z PLAST HMOT DN DO 150MM</t>
  </si>
  <si>
    <t>M</t>
  </si>
  <si>
    <t>597606301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</si>
  <si>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</si>
  <si>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1267,7 "Trativody vpravo DN 150 - délka programem"</t>
  </si>
  <si>
    <t>879,3 "Trativody vlevo DN 150 - délka programem"</t>
  </si>
  <si>
    <t>19</t>
  </si>
  <si>
    <t>21264</t>
  </si>
  <si>
    <t>TRATIVODY KOMPLET Z TRUB Z PLAST HMOT DN DO 200MM</t>
  </si>
  <si>
    <t>-233682920</t>
  </si>
  <si>
    <t>1351,1 "Vsakovací trativody vpravo DN 200- délka programem"</t>
  </si>
  <si>
    <t>671,1 "Vsakovací trativody vlevo DN 200- délka programem"</t>
  </si>
  <si>
    <t>20</t>
  </si>
  <si>
    <t>21566</t>
  </si>
  <si>
    <t>ÚPRAVA PODLOŽÍ HYDRAULICKÝMI POJIVY HL DO 0,5M</t>
  </si>
  <si>
    <t>1205275000</t>
  </si>
  <si>
    <t>Poznámka k souboru cen:
položka zahrnuje zafrézování předepsaného množství hydraulického pojiva do podloží do hloubky do 0,5m, zhutnění druh hydraulického pojiva stanoví zadávací dokumentace</t>
  </si>
  <si>
    <t>5236,14 "sanace okrajů vpravo - plocha programem"</t>
  </si>
  <si>
    <t>4973,83 "sanace okrajů vlevo - plocha programem"</t>
  </si>
  <si>
    <t>289971</t>
  </si>
  <si>
    <t>OPLÁŠTĚNÍ (ZPEVNĚNÍ) Z GEOTEXTILIE</t>
  </si>
  <si>
    <t>-437573587</t>
  </si>
  <si>
    <t>Poznámka k souboru cen:
Položka zahrnuje: - dodávku předepsané geotextilie - úpravu, očištění a ochranu podkladu - přichycení k podkladu, případně zatížení - úpravy spojů a zajištění okrajů - úpravy pro odvodnění - nutné přesahy - mimostaveništní a vnitrostaveništní dopravu</t>
  </si>
  <si>
    <t>34+44 + 42 + 50 "km 0,860,km 1,520, km 1,590 a km 2,960"</t>
  </si>
  <si>
    <t>Vodorovné konstrukce</t>
  </si>
  <si>
    <t>Komunikace pozemní</t>
  </si>
  <si>
    <t>22</t>
  </si>
  <si>
    <t>56333</t>
  </si>
  <si>
    <t>VOZOVKOVÉ VRSTVY ZE ŠTĚRKODRTI TL. DO 150MM</t>
  </si>
  <si>
    <t>-168461218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</si>
  <si>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</si>
  <si>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13803,95 "2 vrstvy ŠD vpravo - plocha programem"</t>
  </si>
  <si>
    <t>14455,35 "2 vrstvy ŠD vlevo - plocha programem"</t>
  </si>
  <si>
    <t>23</t>
  </si>
  <si>
    <t>567534</t>
  </si>
  <si>
    <t>VRST PRO OBNOVU A OPR RECYK ZA STUD CEM A ASF EM TL DO 150MM</t>
  </si>
  <si>
    <t>-637588410</t>
  </si>
  <si>
    <t>Poznámka k souboru cen:
- dodání materiálů předepsaných pro recyklaci za studena - provedení recyklace dle předepsaného technologického předpisu, zhutnění vrstvy v předepsané tloušťce - zřízení vrstvy bez rozlišení šířky, pokládání vrstvy po etapách - úpravu napojení, ukončení - nezahrnuje postřiky, nátěry</t>
  </si>
  <si>
    <t>23626,65 - 159,95 "Recyklace za studena - plocha 159,95 v místě mostu"</t>
  </si>
  <si>
    <t>24</t>
  </si>
  <si>
    <t>56962</t>
  </si>
  <si>
    <t>ZPEVNĚNÍ KRAJNIC Z RECYKLOVANÉHO MATERIÁLU TL DO 100MM</t>
  </si>
  <si>
    <t>-1394375429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</si>
  <si>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</si>
  <si>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1004,42 "krajnice vlevo - plocha programem"</t>
  </si>
  <si>
    <t>287,91 "krajnice vpravo - plocha programem"</t>
  </si>
  <si>
    <t>25</t>
  </si>
  <si>
    <t>572123</t>
  </si>
  <si>
    <t>INFILTRAČNÍ POSTŘIK Z EMULZE DO 1,0KG/M2</t>
  </si>
  <si>
    <t>1597960025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</si>
  <si>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</si>
  <si>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24254,993 "dle položky 574C56"</t>
  </si>
  <si>
    <t>- 66,26 "most 368-011 (nezpůsobilý výdaj)"</t>
  </si>
  <si>
    <t>26</t>
  </si>
  <si>
    <t>572213</t>
  </si>
  <si>
    <t>SPOJOVACÍ POSTŘIK Z EMULZE DO 0,5KG/M2</t>
  </si>
  <si>
    <t>533093503</t>
  </si>
  <si>
    <t>23957,360 "dle položky 574A34"</t>
  </si>
  <si>
    <t>- 66,26 * 2 "most 368-011 (nezpůsobilý výdaj)"</t>
  </si>
  <si>
    <t>27</t>
  </si>
  <si>
    <t>574A34</t>
  </si>
  <si>
    <t>ASFALTOVÝ BETON PRO OBRUSNÉ VRSTVY ACO 11+, 11S TL. 40MM</t>
  </si>
  <si>
    <t>-2048472505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</si>
  <si>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</si>
  <si>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23726,15 "vozovka - plocha programem"</t>
  </si>
  <si>
    <t>297,47 "aut. zálivy - plocha programem"</t>
  </si>
  <si>
    <t>-66,26 "most 368-011 (nezpůsobilý výdaj)"</t>
  </si>
  <si>
    <t>28</t>
  </si>
  <si>
    <t>574C56</t>
  </si>
  <si>
    <t>ASFALTOVÝ BETON PRO LOŽNÍ VRSTVY ACL 16+, 16S TL. 60MM</t>
  </si>
  <si>
    <t>-232273583</t>
  </si>
  <si>
    <t>(2065,79 + 591,65) * 0,112 "rozšíření ložní vrstvy"</t>
  </si>
  <si>
    <t>29</t>
  </si>
  <si>
    <t>58920</t>
  </si>
  <si>
    <t>VÝPLŇ SPAR MODIFIKOVANÝM ASFALTEM</t>
  </si>
  <si>
    <t>-978368533</t>
  </si>
  <si>
    <t>Poznámka k souboru cen:
položka zahrnuje: - dodávku předepsaného materiálu - vyčištění a výplň spar tímto materiálem</t>
  </si>
  <si>
    <t>6 "spára ZÚ"</t>
  </si>
  <si>
    <t>5,54 "spára KÚ"</t>
  </si>
  <si>
    <t>Trubní vedení</t>
  </si>
  <si>
    <t>30</t>
  </si>
  <si>
    <t>87433</t>
  </si>
  <si>
    <t>POTRUBÍ Z TRUB PLASTOVÝCH ODPADNÍCH DN DO 150MM</t>
  </si>
  <si>
    <t>-461806995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</si>
  <si>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zkoušky vodotěsnosti a televizní prohlídku</t>
  </si>
  <si>
    <t>57,4 "přípojky UV do vsaku"</t>
  </si>
  <si>
    <t>8,65 + 8,90 "km 1,4 a km 1,94"</t>
  </si>
  <si>
    <t>31</t>
  </si>
  <si>
    <t>895812</t>
  </si>
  <si>
    <t>DRENÁŽNÍ ŠACHTICE NORMÁLNÍ Z PLAST DÍLCŮ ŠN 80</t>
  </si>
  <si>
    <t>KUS</t>
  </si>
  <si>
    <t>-82354705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</si>
  <si>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</si>
  <si>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37 "vrcholové šachty trativodů"</t>
  </si>
  <si>
    <t>32</t>
  </si>
  <si>
    <t>895822</t>
  </si>
  <si>
    <t>DRENÁŽNÍ ŠACHTICE KONTROLNÍ Z PLAST DÍLCŮ ŠK 80</t>
  </si>
  <si>
    <t>1107592128</t>
  </si>
  <si>
    <t>27 "kontrolní šachty trativodů"</t>
  </si>
  <si>
    <t>33</t>
  </si>
  <si>
    <t>89712</t>
  </si>
  <si>
    <t>VPUSŤ KANALIZAČNÍ ULIČNÍ KOMPLETNÍ Z BETONOVÝCH DÍLCŮ</t>
  </si>
  <si>
    <t>1359749168</t>
  </si>
  <si>
    <t>Poznámka k souboru cen:
položka zahrnuje: - dodávku a osazení předepsaných dílů včetně mříže - výplň, těsnění a tmelení spar a spojů, - opatření povrchů betonu izolací proti zemní vlhkosti v částech, kde přijdou do styku se zeminou nebo kamenivem, - předepsané podkladní konstrukce</t>
  </si>
  <si>
    <t>56 "ul. vpusti do vsaku"</t>
  </si>
  <si>
    <t>2 "km 1,4 a km 1,940"</t>
  </si>
  <si>
    <t>34</t>
  </si>
  <si>
    <t>89921</t>
  </si>
  <si>
    <t>VÝŠKOVÁ ÚPRAVA POKLOPŮ</t>
  </si>
  <si>
    <t>-1744363504</t>
  </si>
  <si>
    <t>Poznámka k souboru cen:
- položka výškové úpravy zahrnuje všechny nutné práce a materiály pro zvýšení nebo snížení zařízení (včetně nutné úpravy stávajícího povrchu vozovky nebo chodníku).</t>
  </si>
  <si>
    <t>128 + 18 "poklopy splaškové kanalizace"</t>
  </si>
  <si>
    <t>Ostatní konstrukce a práce, bourání</t>
  </si>
  <si>
    <t>35</t>
  </si>
  <si>
    <t>914151</t>
  </si>
  <si>
    <t>DOPRAVNÍ ZNAČKY ZÁKLAD VELIKOSTI HLINÍK NEREFLEX - DODÁVKA A MONTÁŽ</t>
  </si>
  <si>
    <t>-52964718</t>
  </si>
  <si>
    <t xml:space="preserve">Poznámka k souboru cen:
položka zahrnuje: - dodávku a montáž značek v požadovaném provedení </t>
  </si>
  <si>
    <t>Poznámka k položce:
Sloupky jsou v samostatné položce 914911, sloupků je 14ks.</t>
  </si>
  <si>
    <t>33 " Nové SDZ"</t>
  </si>
  <si>
    <t>23 "přeložení stávajícíhc SDZ"</t>
  </si>
  <si>
    <t>36</t>
  </si>
  <si>
    <t>914153</t>
  </si>
  <si>
    <t>DOPRAVNÍ ZNAČKY ZÁKLADNÍ VELIKOSTI HLINÍKOVÉ NEREFLEXNÍ - DEMONTÁŽ</t>
  </si>
  <si>
    <t>1080429750</t>
  </si>
  <si>
    <t>Poznámka k souboru cen:
Položka zahrnuje odstranění, demontáž a odklizení materiálu s odvozem na předepsané místo</t>
  </si>
  <si>
    <t>Poznámka k položce:
Odvoz do skladu SUS</t>
  </si>
  <si>
    <t>"Demontáž stávajícího značení"</t>
  </si>
  <si>
    <t>37</t>
  </si>
  <si>
    <t>914911</t>
  </si>
  <si>
    <t>SLOUPKY A STOJKY DOPRAVNÍCH ZNAČEK Z OCEL TRUBEK SE ZABETONOVÁNÍM - DODÁVKA A MONTÁŽ</t>
  </si>
  <si>
    <t>-2069962548</t>
  </si>
  <si>
    <t xml:space="preserve">Poznámka k souboru cen:
položka zahrnuje: - sloupky a upevňovací zařízení včetně jejich osazení (betonová patka, zemní práce) </t>
  </si>
  <si>
    <t>16 " Nové SDZ"</t>
  </si>
  <si>
    <t>21 "přeložení stávajícíhc SDZ"</t>
  </si>
  <si>
    <t>38</t>
  </si>
  <si>
    <t>914943</t>
  </si>
  <si>
    <t>SLOUPKY A STOJKY DZ Z HLINÍK TRUBEK DO PATKY DEMONTÁŽ</t>
  </si>
  <si>
    <t>-307239769</t>
  </si>
  <si>
    <t>39</t>
  </si>
  <si>
    <t>915111</t>
  </si>
  <si>
    <t>VODOROVNÉ DOPRAVNÍ ZNAČENÍ BARVOU HLADKÉ - DODÁVKA A POKLÁDKA</t>
  </si>
  <si>
    <t>388159437</t>
  </si>
  <si>
    <t>"V4 (0,125) vpravo" 3690,53 * 0,125</t>
  </si>
  <si>
    <t>"V4 (0,125) vlevo" 3707,38 * 0,125</t>
  </si>
  <si>
    <t>"V2b (1,5/1,5/0,25) vpravo" 170,58 * 0,25 * (1/2)</t>
  </si>
  <si>
    <t>"V2b (1,5/1,5/0,25) vlevo" 179,66 * 0,25 * (1/2)</t>
  </si>
  <si>
    <t>"V4 (0,25)" (13,85+12,7+12,92)*0,25</t>
  </si>
  <si>
    <t>"V1a (0,125)" 356,8 * 0,125</t>
  </si>
  <si>
    <t>"V2b (3/1,5/0,125)" 3542,3 * 0,125 *(2/3)</t>
  </si>
  <si>
    <t>40</t>
  </si>
  <si>
    <t>915221</t>
  </si>
  <si>
    <t>VODOR DOPRAV ZNAČ PLASTEM STRUKTURÁLNÍ NEHLUČNÉ - DOD A POKLÁDKA</t>
  </si>
  <si>
    <t>859246799</t>
  </si>
  <si>
    <t>Poznámka k souboru cen:
položka zahrnuje: - dodání a pokládku nátěrového materiálu (měří se pouze natíraná plocha) - předznačení a reflexní úpravu</t>
  </si>
  <si>
    <t>41</t>
  </si>
  <si>
    <t>917224</t>
  </si>
  <si>
    <t>SILNIČNÍ A CHODNÍKOVÉ OBRUBY Z BETONOVÝCH OBRUBNÍKŮ ŠÍŘ 150MM</t>
  </si>
  <si>
    <t>-570755694</t>
  </si>
  <si>
    <t>Poznámka k souboru cen:
Položka zahrnuje: dodání a pokládku betonových obrubníků o rozměrech předepsaných zadávací dokumentací betonové lože i boční betonovou opěrku.</t>
  </si>
  <si>
    <t>2545,18 "Silniční obruby vpravo - délka programem"</t>
  </si>
  <si>
    <t>1060,58 "Silniční obruby vlevo - délka programem"</t>
  </si>
  <si>
    <t>404,3 "Snížené sil. obruby vpravo - délka programem"</t>
  </si>
  <si>
    <t>184,28 "Snížené sil. obruby vlevo - délka programem"</t>
  </si>
  <si>
    <t>205 "přechodové obruby - 205ks"</t>
  </si>
  <si>
    <t>42</t>
  </si>
  <si>
    <t>91726</t>
  </si>
  <si>
    <t>KO OBRUBNÍKY BETONOVÉ</t>
  </si>
  <si>
    <t>1827935976</t>
  </si>
  <si>
    <t>15+15+15+15+15+15</t>
  </si>
  <si>
    <t>15 + 15 "Kasselské obrubníky u zálivů"</t>
  </si>
  <si>
    <t>43</t>
  </si>
  <si>
    <t>918358</t>
  </si>
  <si>
    <t>PROPUSTY Z TRUB DN 600MM</t>
  </si>
  <si>
    <t>-1451371040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</si>
  <si>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</si>
  <si>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"propustky pod komunikací DN600"</t>
  </si>
  <si>
    <t>14,5+10+13+8+9+11+7,5+9+11+8,5+10+7,5+10+9+9,5+8,5+12,5+7,5+9,5+14,5+13,5+7,5+9,5</t>
  </si>
  <si>
    <t>44</t>
  </si>
  <si>
    <t>91841</t>
  </si>
  <si>
    <t>PROPUSTY RÁMOVÉ 200/100</t>
  </si>
  <si>
    <t>1558526909</t>
  </si>
  <si>
    <t>Poznámka k souboru cen:
Položka zahrnuje: - dodání a položení prefabrikovaných rámů z dokumentací předepsaných rozměrů - případné úpravy rámů Nezahrnuje podkladní vrstvy, vyrovnávací a spádový beton uvnitř rámů a na jejich povrchu, izolaci.</t>
  </si>
  <si>
    <t>45</t>
  </si>
  <si>
    <t>9186D2</t>
  </si>
  <si>
    <t>VTOK JÍMKY KAMEN VČET DLAŽBY PROPUSTU Z TRUB DN DO 600MM</t>
  </si>
  <si>
    <t>-18256557</t>
  </si>
  <si>
    <t>Poznámka k souboru cen:
Položka zahrnuje: zdivo z lomového kamen na MC ve tvaru, předepsaným zadávací dokumentací vyspárování zdiva MC dlažbu dna z lomového kamene římsu ze železobetonu včetně výztuže, pokud je předepsaná zadávací dokumentací Nezahrnuje zábradlí, mříže, poklopy</t>
  </si>
  <si>
    <t>46</t>
  </si>
  <si>
    <t>919111</t>
  </si>
  <si>
    <t>ŘEZÁNÍ ASFALTOVÉHO KRYTU VOZOVEK TL DO 50MM</t>
  </si>
  <si>
    <t>2070873254</t>
  </si>
  <si>
    <t>Poznámka k souboru cen:
položka zahrnuje řezání vozovkové vrstvy v předepsané tloušťce, včetně spotřeby vody</t>
  </si>
  <si>
    <t>47</t>
  </si>
  <si>
    <t>919112</t>
  </si>
  <si>
    <t>ŘEZÁNÍ ASFALTOVÉHO KRYTU VOZOVEK TL DO 100MM</t>
  </si>
  <si>
    <t>1729662802</t>
  </si>
  <si>
    <t>5,54 "spára v KÚ"</t>
  </si>
  <si>
    <t>48</t>
  </si>
  <si>
    <t>966358</t>
  </si>
  <si>
    <t>BOURÁNÍ PROPUSTŮ Z TRUB DN DO 600MM</t>
  </si>
  <si>
    <t>263368115</t>
  </si>
  <si>
    <t>Poznámka k souboru cen:
položka zahrnuje: - odstranění trub včetně případného obetonování a lože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 - nezahrnuje bourání čel, vtokových a výtokových jímek, odstranění zábradlí</t>
  </si>
  <si>
    <t>14,5+10+13+9+7,5+8,5+7,5+10+8,5+7,5+9,5+14,5+13,5+9,5 "bourání stáv. propustků pod komunikací"</t>
  </si>
  <si>
    <t>49</t>
  </si>
  <si>
    <t>96641</t>
  </si>
  <si>
    <t>BOURÁNÍ PROPUSTŮ A KANÁLŮ Z PREFABRIK RÁMŮ SVĚTLOSTI 200/100</t>
  </si>
  <si>
    <t>302407234</t>
  </si>
  <si>
    <t>Poznámka k souboru cen:
položka zahrnuje: - odstranění rámů včetně případného obetonování a lože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 - nezahrnuje bourání čel, vtokových a výtokových jímek, odstranění zábradlí</t>
  </si>
  <si>
    <t>9 "vybourání stáv. rámového propustku"</t>
  </si>
  <si>
    <t>OST</t>
  </si>
  <si>
    <t>Ostatní</t>
  </si>
  <si>
    <t>50</t>
  </si>
  <si>
    <t>014101</t>
  </si>
  <si>
    <t>POPLATKY ZA SKLÁDKU</t>
  </si>
  <si>
    <t>512</t>
  </si>
  <si>
    <t>1855525690</t>
  </si>
  <si>
    <t>Poznámka k souboru cen:
zahrnuje veškeré poplatky provozovateli skládky související s uložením odpadu na skládce.</t>
  </si>
  <si>
    <t>SO301 - Dešťová kanalizace</t>
  </si>
  <si>
    <t>13173</t>
  </si>
  <si>
    <t>HLOUBENÍ JAM ZAPAŽ I NEPAŽ TŘ. I</t>
  </si>
  <si>
    <t>-816435374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</si>
  <si>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</si>
  <si>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25 * (1,0 * 1,2 * 1,2) "odkop pro UV"</t>
  </si>
  <si>
    <t>13273</t>
  </si>
  <si>
    <t>HLOUBENÍ RÝH ŠÍŘ DO 2M PAŽ I NEPAŽ TŘ. I</t>
  </si>
  <si>
    <t>-1688649129</t>
  </si>
  <si>
    <t>224,00 * 1,8 * 1 "Stoka A"</t>
  </si>
  <si>
    <t>115,00 * 1,8 * 1 "Stoka B"</t>
  </si>
  <si>
    <t>79,20 * 1,8 * 1 "Stoka C"</t>
  </si>
  <si>
    <t>188,80 *1,8 * 1 "Stoka D"</t>
  </si>
  <si>
    <t>70,10 *1,8 * 1 "Stoka E"</t>
  </si>
  <si>
    <t>76,1 * 1,8 * 1 "přípojky UV"</t>
  </si>
  <si>
    <t>-1578840679</t>
  </si>
  <si>
    <t>555,63 "dle položek 13173, 13273 a 17411"</t>
  </si>
  <si>
    <t>-102754629</t>
  </si>
  <si>
    <t>224,00 * 1,1 * 1 "Stoka A"</t>
  </si>
  <si>
    <t>115,00 * 1,1 * 1 "Stoka B"</t>
  </si>
  <si>
    <t>79,20 * 1,1 * 1 "Stoka C"</t>
  </si>
  <si>
    <t>188,80 *1,1 * 1 "Stoka D"</t>
  </si>
  <si>
    <t>70,1 *1,1 * 1 "Stoka E"</t>
  </si>
  <si>
    <t>76,1 * 1,2 * 1 "přípojky UV"</t>
  </si>
  <si>
    <t>-1749240913</t>
  </si>
  <si>
    <t>224,00 * 0,7 * 1 "Stoka A"</t>
  </si>
  <si>
    <t>115,00 * 0,7 * 1 "Stoka B"</t>
  </si>
  <si>
    <t>79,20 * 0,7 * 1 "Stoka C"</t>
  </si>
  <si>
    <t>188,80 * 0,7 * 1 "Stoka D"</t>
  </si>
  <si>
    <t>70,10 * 0,7 * 1 "Stoka E"</t>
  </si>
  <si>
    <t>76,1 * 0,6 * 1 "přípojky UV"</t>
  </si>
  <si>
    <t>465512</t>
  </si>
  <si>
    <t>DLAŽBY Z LOMOVÉHO KAMENE NA MC</t>
  </si>
  <si>
    <t>-1744246378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</si>
  <si>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</si>
  <si>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(2+10,8+4,1+5+4,7) * 0,15 "vyústění stok, kámen tl. 0,15m"</t>
  </si>
  <si>
    <t>-1164124710</t>
  </si>
  <si>
    <t>4 + 4 + 3,8 + 4 + 1 + 4 + 1 "přípojky UV - stoka A"</t>
  </si>
  <si>
    <t>1 + 1 + 4 "přípojky UV - stoka B"</t>
  </si>
  <si>
    <t>4,2 + 3 + 2,6 "přípojky UV - stoka C"</t>
  </si>
  <si>
    <t>5,5 + 4 + 1 + 3,7 + 1,3 + 3,8 + 4 + 4,4 + 2,1 "přípojky UV - stoka D"</t>
  </si>
  <si>
    <t>4,3 + 2 + 2,4 "přípojky UV - stoka E"</t>
  </si>
  <si>
    <t>87444</t>
  </si>
  <si>
    <t>POTRUBÍ Z TRUB PLASTOVÝCH ODPADNÍCH DN DO 250MM</t>
  </si>
  <si>
    <t>-1931583922</t>
  </si>
  <si>
    <t>79,20 "Stoka C"</t>
  </si>
  <si>
    <t>70,10 "Stoka E"</t>
  </si>
  <si>
    <t>87445</t>
  </si>
  <si>
    <t>POTRUBÍ Z TRUB PLASTOVÝCH ODPADNÍCH DN DO 300MM</t>
  </si>
  <si>
    <t>131421280</t>
  </si>
  <si>
    <t>224,00 "Stoka A"</t>
  </si>
  <si>
    <t>115,00 "Stoka B"</t>
  </si>
  <si>
    <t>188,80 "Stoka D"</t>
  </si>
  <si>
    <t>894145</t>
  </si>
  <si>
    <t>ŠACHTY KANALIZAČNÍ Z BETON DÍLCŮ NA POTRUBÍ DN DO 300MM</t>
  </si>
  <si>
    <t>-1468658737</t>
  </si>
  <si>
    <t>Poznámka k souboru cen:
položka zahrnuje: - poklopy s rámem, mříže s rámem, stupadla, žebříky, stropy z bet. dílců a pod. - předepsané betonové skruže, prefabrikované nebo monolitické betonové dno 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 - předepsané podkladní konstrukce</t>
  </si>
  <si>
    <t>6 "Stoka A"</t>
  </si>
  <si>
    <t>5 "Stoka B"</t>
  </si>
  <si>
    <t>4 "Stoka C"</t>
  </si>
  <si>
    <t>5 "Stoka D"</t>
  </si>
  <si>
    <t>4 "Stoka E"</t>
  </si>
  <si>
    <t>876802053</t>
  </si>
  <si>
    <t>7 "stoka A"</t>
  </si>
  <si>
    <t>3 "stoka B"</t>
  </si>
  <si>
    <t>3 "Stoka C"</t>
  </si>
  <si>
    <t>9 "Stoka D"</t>
  </si>
  <si>
    <t>3 "Stoka E"</t>
  </si>
  <si>
    <t>014102</t>
  </si>
  <si>
    <t>T</t>
  </si>
  <si>
    <t>1750437952</t>
  </si>
  <si>
    <t>555,63 * 2,0 "dle položky 17120; 2,0 t/m3"</t>
  </si>
  <si>
    <t>Část 1b - Způsobilé výdaje - Vedlejší aktivity</t>
  </si>
  <si>
    <t>000 - Ostatní a vedlejší náklady</t>
  </si>
  <si>
    <t>02811</t>
  </si>
  <si>
    <t>PRŮZKUMNÉ PRÁCE GEOTECHNICKÉ NA POVRCHU</t>
  </si>
  <si>
    <t>KPL</t>
  </si>
  <si>
    <t>910677298</t>
  </si>
  <si>
    <t>Poznámka k souboru cen:
zahrnuje veškeré náklady spojené s objednatelem požadovanými pracemi</t>
  </si>
  <si>
    <t>Poznámka k položce:
Geologický a geotechnický průzkum v přůběhu stavby.</t>
  </si>
  <si>
    <t>02910</t>
  </si>
  <si>
    <t>OSTATNÍ POŽADAVKY - ZEMĚMĚŘIČSKÁ MĚŘENÍ</t>
  </si>
  <si>
    <t>1788761040</t>
  </si>
  <si>
    <t>Poznámka k souboru cen:
zahrnuje veškeré náklady spojené s objednatelem požadovanými pracemi, - pro stanovení orientační investorské ceny určete jednotkovou cenu jako 1% odhadované ceny stavby</t>
  </si>
  <si>
    <t>Poznámka k položce:
Veškerá geodetické zaměření (vytyčení stavby, během provádění stavby, skutečného provedení na podkladu katastrální mapy)</t>
  </si>
  <si>
    <t>02920</t>
  </si>
  <si>
    <t>OSTATNÍ POŽADAVKY - OCHRANA ŽIVOTNÍHO PROSTŘEDÍ</t>
  </si>
  <si>
    <t>-1333126361</t>
  </si>
  <si>
    <t>Poznámka k položce:
Dopracování havarijního a povodňového plánu pro potřeby realizace stavby.</t>
  </si>
  <si>
    <t>02943</t>
  </si>
  <si>
    <t>OSTATNÍ POŽADAVKY - VYPRACOVÁNÍ RDS</t>
  </si>
  <si>
    <t>1313782184</t>
  </si>
  <si>
    <t>Poznámka k položce:
Vypracování RDS pro propustky a další náležitosti dle požadavku a potřeby zhotovitele dle SOD</t>
  </si>
  <si>
    <t>02944</t>
  </si>
  <si>
    <t>OSTAT POŽADAVKY - DOKUMENTACE SKUTEČ PROVEDENÍ V DIGIT FORMĚ</t>
  </si>
  <si>
    <t>-634989469</t>
  </si>
  <si>
    <t>Poznámka k položce:
Vypracování DSPS v tištěné a digitální podobě, včetně kompletní závěrečné zprávy zhotovitele dle požadavku SoD.</t>
  </si>
  <si>
    <t>02945</t>
  </si>
  <si>
    <t>OSTAT POŽADAVKY - GEOMETRICKÝ PLÁN</t>
  </si>
  <si>
    <t>HM</t>
  </si>
  <si>
    <t>-2061184977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</si>
  <si>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</si>
  <si>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Poznámka k položce:
Vypracování geometrických plánů na celou stavbu.
Navržený geometrický plán zaslat před podáním na Katastrální úřad ke kontrole investorovi. V navrženém geometrickém plánu musí být respektovány požadavky vlastníků pozemků předaných zhotoviteli jako příloha Protokolu o předání/převzetí staveniště.</t>
  </si>
  <si>
    <t>02946</t>
  </si>
  <si>
    <t>OSTAT POŽADAVKY - FOTODOKUMENTACE</t>
  </si>
  <si>
    <t>-942365843</t>
  </si>
  <si>
    <t>Poznámka k souboru cen:
položka zahrnuje: - fotodokumentaci zadavatelem požadovaného děje a konstrukcí v požadovaných časových intervalech - zadavatelem specifikované výstupy (fotografie v papírovém a digitálním formátu) v požadovaném počtu</t>
  </si>
  <si>
    <t>Poznámka k položce:
Fotodokumnetace realizace stavby v rozsahu cca 50 fotografií vč. měsíční zprávy o průběhu prací, na konci stavby 1x CD</t>
  </si>
  <si>
    <t>02950</t>
  </si>
  <si>
    <t>OSTATNÍ POŽADAVKY - POSUDKY, KONTROLY, REVIZNÍ ZPRÁVY</t>
  </si>
  <si>
    <t>807872915</t>
  </si>
  <si>
    <t>Poznámka k položce:
Pasportizace objektů podél trasy a komunikací objízdných tras před zahájením stavební činnosti a pro jeho dokončení, včetně fotodokumentace</t>
  </si>
  <si>
    <t>02991</t>
  </si>
  <si>
    <t>OSTATNÍ POŽADAVKY - INFORMAČNÍ TABULE</t>
  </si>
  <si>
    <t>-1162460241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</si>
  <si>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</si>
  <si>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Poznámka k položce:
Billboard IROP - místo realizace bude po dobu realizace stavby osazeno velkoplošným billboardem o rozměru 5,1 x 2,4 m dle pravidel publicity IROP po schválení objednatelem, formou pronájmu od dodavatele, vč. projednání umístění, montáže a demontáže</t>
  </si>
  <si>
    <t>02991.c</t>
  </si>
  <si>
    <t>OSTATNÍ POŽADAVKY - PAMĚTNÍ DESKA</t>
  </si>
  <si>
    <t>-451611215</t>
  </si>
  <si>
    <t>Technická specifikace: položka zahrnuje:
- dodání a osazení informační tabule v předepsaném provedení a množství s obsahem předepsaným zadavatelem
- veškeré nosné a upevňovací konstrukce
- případně nutné opravy poškozených čátí během platnosti</t>
  </si>
  <si>
    <t>Poznámka k položce:
Pamětní deska (publicita), místo realizace pojektu bude nejpozději k datu převzetí dokončené stavby objednatelem osazeno 1ks pamětní desky o rozměru 0,3 x 0,4m dle pravidel IROP, provedení z materiálu zajišťující životnost desky a písma min. 5 let. Zahrnuje dodávku, osazení, montáž</t>
  </si>
  <si>
    <t>03730</t>
  </si>
  <si>
    <t>POMOC PRÁCE ZAJIŠŤ NEBO ZŘÍZ OCHRANU INŽENÝRSKÝCH SÍTÍ</t>
  </si>
  <si>
    <t>-1534982361</t>
  </si>
  <si>
    <t>Poznámka k souboru cen:
zahrnuje objednatelem povolené náklady na požadovaná zařízení zhotovitele</t>
  </si>
  <si>
    <t>Poznámka k položce:
Ochrana stáv. sítí technické infrastruktury na staveništi včetně vytýčení inženýrských sítí.</t>
  </si>
  <si>
    <t>SO001 - Příprava staveniště</t>
  </si>
  <si>
    <t>914121</t>
  </si>
  <si>
    <t>DOPRAVNÍ ZNAČKY ZÁKLADNÍ VELIKOSTI OCELOVÉ FÓLIE TŘ 1 - DODÁVKA A MONTÁŽ</t>
  </si>
  <si>
    <t>817164402</t>
  </si>
  <si>
    <t>2 "ZÚ - IS11b"</t>
  </si>
  <si>
    <t>10 "Objízdné trasy 2x K-01; K-07; K-08; K-10; 4x K-12; K-13 - IS11b"</t>
  </si>
  <si>
    <t>914122</t>
  </si>
  <si>
    <t>DOPRAVNÍ ZNAČKY ZÁKLADNÍ VELIKOSTI OCELOVÉ FÓLIE TŘ 1 - MONTÁŽ S PŘEMÍSTĚNÍM</t>
  </si>
  <si>
    <t>-1188518715</t>
  </si>
  <si>
    <t>Poznámka k souboru cen:
položka zahrnuje: - dopravu demontované značky z dočasné skládky - osazení a montáž značky na místě určeném projektem - nutnou opravu poškozených částí nezahrnuje dodávku značky</t>
  </si>
  <si>
    <t>5 "ZÚ - B1, E13, IS11c, B20a-30, A15"</t>
  </si>
  <si>
    <t>8 "KÚ - B1, E13, B20a-30, B20a-50, B20a-70, A15, 2x IS11c"</t>
  </si>
  <si>
    <t>4 "K-01 - IS11c, 3x E5"</t>
  </si>
  <si>
    <t>20 "K-02; K-03; K-04; K-05; K-06 - 2x IS11c, 2x E5"</t>
  </si>
  <si>
    <t>7 "K-07 - 3x IS11c, 4x E5"</t>
  </si>
  <si>
    <t>1 "K-08 - E5"</t>
  </si>
  <si>
    <t>4 "K-09 - 2x IS11c, 2x E5"</t>
  </si>
  <si>
    <t>3 "K-10 - IS11c, 2x E5"</t>
  </si>
  <si>
    <t>2 "K-11 - IS11c, E5"</t>
  </si>
  <si>
    <t>4 "K-12 - 4x E5"</t>
  </si>
  <si>
    <t>1 "K-13 - E5"</t>
  </si>
  <si>
    <t>6 "K-14; K-15; K-16 - 2x IS11c"</t>
  </si>
  <si>
    <t>914123</t>
  </si>
  <si>
    <t>DOPRAVNÍ ZNAČKY ZÁKLADNÍ VELIKOSTI OCELOVÉ FÓLIE TŘ 1 - DEMONTÁŽ</t>
  </si>
  <si>
    <t>1236010817</t>
  </si>
  <si>
    <t>12 + 65</t>
  </si>
  <si>
    <t>914129</t>
  </si>
  <si>
    <t>DOPRAV ZNAČKY ZÁKLAD VEL OCEL FÓLIE TŘ 1 - NÁJEMNÉ</t>
  </si>
  <si>
    <t>KSDEN</t>
  </si>
  <si>
    <t>258903478</t>
  </si>
  <si>
    <t>Poznámka k souboru cen:
položka zahrnuje sazbu za pronájem dopravních značek a zařízení, počet jednotek je určen jako součin počtu značek a počtu dní použití</t>
  </si>
  <si>
    <t>65 * 240 "Předpokládaná doba uzavírky 240 dní"</t>
  </si>
  <si>
    <t>914421</t>
  </si>
  <si>
    <t>DOPRAVNÍ ZNAČKY 100X150CM OCELOVÉ FÓLIE TŘ 1 - DODÁVKA A MONTÁŽ</t>
  </si>
  <si>
    <t>-1869019681</t>
  </si>
  <si>
    <t>2 "ZÚ - 2x IS11a"</t>
  </si>
  <si>
    <t>5 "K-01; K-07; K-08; K-10; K-13 - IS11a"</t>
  </si>
  <si>
    <t>2 "K-12 - 2x IS11a"</t>
  </si>
  <si>
    <t>914423</t>
  </si>
  <si>
    <t>DOPRAVNÍ ZNAČKY 100X150CM OCELOVÉ FÓLIE TŘ 1 - DEMONTÁŽ</t>
  </si>
  <si>
    <t>-2069776293</t>
  </si>
  <si>
    <t>914922</t>
  </si>
  <si>
    <t>SLOUPKY A STOJKY DZ Z OCEL TRUBEK DO PATKY MONTÁŽ S PŘESUNEM</t>
  </si>
  <si>
    <t>-1758742633</t>
  </si>
  <si>
    <t>Poznámka k souboru cen:
položka zahrnuje: - dopravu demontovaného zařízení z dočasné skládky - osazení a montáž zařízení na místě určeném projektem - nutnou opravu poškozených částí nezahrnuje dodávku sloupku, stojky a upevňovacího zařízení</t>
  </si>
  <si>
    <t>6 + 4 "ZÚ"</t>
  </si>
  <si>
    <t>7 + 4 "KÚ"</t>
  </si>
  <si>
    <t>12 "K-01; K-02; K-03; K-04; K-05; K-06 - po 2ks"</t>
  </si>
  <si>
    <t>4 "K-07"</t>
  </si>
  <si>
    <t>1 "K-08"</t>
  </si>
  <si>
    <t>4 "K-09; K-10 - po 2ks"</t>
  </si>
  <si>
    <t>1 "K-11"</t>
  </si>
  <si>
    <t>2 "K-12"</t>
  </si>
  <si>
    <t>1 "K-13"</t>
  </si>
  <si>
    <t>6 "K-14; K-15; K-16 - po 2ks"</t>
  </si>
  <si>
    <t>914923</t>
  </si>
  <si>
    <t>SLOUPKY A STOJKY DZ Z OCEL TRUBEK DO PATKY DEMONTÁŽ</t>
  </si>
  <si>
    <t>1244736678</t>
  </si>
  <si>
    <t>52</t>
  </si>
  <si>
    <t>914929</t>
  </si>
  <si>
    <t>SLOUPKY A STOJKY DZ Z OCEL TRUBEK DO PATKY NÁJEMNÉ</t>
  </si>
  <si>
    <t>-1309195822</t>
  </si>
  <si>
    <t>Poznámka k souboru cen:
položka zahrnuje sazbu za pronájem dopravních značek a zařízení. Počet měrných jednotek se určí jako součin počtu sloupků a počtu dní použití</t>
  </si>
  <si>
    <t>52 * 240 "Předpokládaná doba uzavírky 240 dní"</t>
  </si>
  <si>
    <t>916112</t>
  </si>
  <si>
    <t>DOPRAV SVĚTLO VÝSTRAŽ SAMOSTATNÉ - MONTÁŽ S PŘESUNEM</t>
  </si>
  <si>
    <t>-662365812</t>
  </si>
  <si>
    <t>Poznámka k souboru cen:
položka zahrnuje: - přemístění zařízení z dočasné skládky a jeho osazení a montáž na místě určeném projektem - údržbu po celou dobu trvání funkce, náhradu zničených nebo ztracených kusů, nutnou opravu poškozených částí - napájení z baterie včetně záložní baterie</t>
  </si>
  <si>
    <t>2 "ZÚ a KÚ"</t>
  </si>
  <si>
    <t>916113</t>
  </si>
  <si>
    <t>DOPRAV SVĚTLO VÝSTRAŽ SAMOSTATNÉ - DEMONTÁŽ</t>
  </si>
  <si>
    <t>1612043885</t>
  </si>
  <si>
    <t>Poznámka k souboru cen:
Položka zahrnuje odstranění, demontáž a odklizení zařízení s odvozem na předepsané místo</t>
  </si>
  <si>
    <t>916119</t>
  </si>
  <si>
    <t>DOPRAV SVĚTLO VÝSTRAŽ SAMOSTATNÉ - NÁJEMNÉ</t>
  </si>
  <si>
    <t>-1557685881</t>
  </si>
  <si>
    <t>Poznámka k souboru cen:
položka zahrnuje sazbu za pronájem zařízení. Počet měrných jednotek se určí jako součin počtu zařízení a počtu dní použití.</t>
  </si>
  <si>
    <t>2 * 240 "Předpokládaná doba uzavírky 240 dní"</t>
  </si>
  <si>
    <t>916132</t>
  </si>
  <si>
    <t>DOPRAV SVĚTLO VÝSTRAŽ SOUPRAVA 5KS - MONTÁŽ S PŘESUNEM</t>
  </si>
  <si>
    <t>-1643099261</t>
  </si>
  <si>
    <t>2 "ZÚ"</t>
  </si>
  <si>
    <t>2 "KÚ"</t>
  </si>
  <si>
    <t>916133</t>
  </si>
  <si>
    <t>DOPRAV SVĚTLO VÝSTRAŽ SOUPRAVA 5KS - DEMONTÁŽ</t>
  </si>
  <si>
    <t>-1470347747</t>
  </si>
  <si>
    <t>916139</t>
  </si>
  <si>
    <t>DOPRAVNÍ SVĚTLO VÝSTRAŽNÉ SOUPRAVA 5 KUSŮ - NÁJEMNÉ</t>
  </si>
  <si>
    <t>-1696274275</t>
  </si>
  <si>
    <t>4 * 240 "Předpokládaná doba uzavírky 240 dní"</t>
  </si>
  <si>
    <t>916312</t>
  </si>
  <si>
    <t>DOPRAVNÍ ZÁBRANY Z2 S FÓLIÍ TŘ 1 - MONTÁŽ S PŘESUNEM</t>
  </si>
  <si>
    <t>1355522978</t>
  </si>
  <si>
    <t>Poznámka k souboru cen:
položka zahrnuje: - přemístění zařízení z dočasné skládky a jeho osazení a montáž na místě určeném projektem - údržbu po celou dobu trvání funkce, náhradu zničených nebo ztracených kusů, nutnou opravu poškozených částí</t>
  </si>
  <si>
    <t>916313</t>
  </si>
  <si>
    <t>DOPRAVNÍ ZÁBRANY Z2 S FÓLIÍ TŘ 1 - DEMONTÁŽ</t>
  </si>
  <si>
    <t>653722073</t>
  </si>
  <si>
    <t>916319</t>
  </si>
  <si>
    <t>DOPRAVNÍ ZÁBRANY Z2 - NÁJEMNÉ</t>
  </si>
  <si>
    <t>1578444084</t>
  </si>
  <si>
    <t>916712</t>
  </si>
  <si>
    <t>UPEVŇOVACÍ KONSTR - PODKLADNÍ DESKA POD 28KG - MONTÁŽ S PŘESUNEM</t>
  </si>
  <si>
    <t>1169114797</t>
  </si>
  <si>
    <t>916713</t>
  </si>
  <si>
    <t>UPEVŇOVACÍ KONSTR - PODKLADNÍ DESKA POD 28KG - DEMONTÁŽ</t>
  </si>
  <si>
    <t>1745128667</t>
  </si>
  <si>
    <t>916719</t>
  </si>
  <si>
    <t>UPEVŇOVACÍ KONSTR - PODKLAD DESKA POD 28KG - NÁJEMNÉ</t>
  </si>
  <si>
    <t>-1167416729</t>
  </si>
  <si>
    <t>03710</t>
  </si>
  <si>
    <t>POMOC PRÁCE ZAJIŠŤ NEBO ZŘÍZ OBJÍŽĎKY A PŘÍSTUP CESTY</t>
  </si>
  <si>
    <t>622444860</t>
  </si>
  <si>
    <t>SO001.1 - Pomocné dopravní stavby</t>
  </si>
  <si>
    <t>56361</t>
  </si>
  <si>
    <t>VOZOVKOVÉ VRSTVY Z RECYKLOVANÉHO MATERIÁLU TL DO 50MM</t>
  </si>
  <si>
    <t>-1979229636</t>
  </si>
  <si>
    <t>10487,03 "zesílení konstrukčních vrstev objízdné trasy - plocha programem"</t>
  </si>
  <si>
    <t>572131</t>
  </si>
  <si>
    <t>INFILTRAČNÍ POSTŘIK ASFALTOVÝ DO 1,5KG/M2</t>
  </si>
  <si>
    <t>2048544906</t>
  </si>
  <si>
    <t>-1261129119</t>
  </si>
  <si>
    <t>10487,0 "zesílení konstrukčních vrstev objízdné trasy - plocha programem"</t>
  </si>
  <si>
    <t>574A55</t>
  </si>
  <si>
    <t>ASFALTOVÝ BETON PRO OBRUSNÉ VRSTVY ACO 16 TL. 60MM</t>
  </si>
  <si>
    <t>1324655735</t>
  </si>
  <si>
    <t>SO101.1 - Sjezdy a křížení</t>
  </si>
  <si>
    <t>-1454825039</t>
  </si>
  <si>
    <t>100,72 "sejmutí tl. 0,15m v místě vchodů a sjezdů (stavbou vyvolaný výdaj) - plocha programem"</t>
  </si>
  <si>
    <t>-618886285</t>
  </si>
  <si>
    <t>311,12 * 0,15 "odkop stávajících nezp. sjezdů (stavbou vyvolaný výdaj)- plocha programem"</t>
  </si>
  <si>
    <t>991091586</t>
  </si>
  <si>
    <t>11,75 * 0,1 "odstranění vchodů a sjezdů z kostek tl. 0,1m  (stavbou vyvolaný výdaj) - plocha programem"</t>
  </si>
  <si>
    <t>1746121279</t>
  </si>
  <si>
    <t>428,15 * 0,1 "Frézování křížení a sjezdy tl. 100mm (stavbou vyvolaný výdaj) - plocha programem"</t>
  </si>
  <si>
    <t>1320364850</t>
  </si>
  <si>
    <t>46,668 "dle pol. č.  11332"</t>
  </si>
  <si>
    <t>56363</t>
  </si>
  <si>
    <t>VOZOVKOVÉ VRSTVY Z RECYKLOVANÉHO MATERIÁLU TL DO 150MM</t>
  </si>
  <si>
    <t>358538044</t>
  </si>
  <si>
    <t>421,56 "úprava sjezdů z asfalt. recyklátu tl. 150mm (stavbou vyvolaný výdaj) - plocha programem"</t>
  </si>
  <si>
    <t>-384345558</t>
  </si>
  <si>
    <t>636,74 "dle položky 574C56"</t>
  </si>
  <si>
    <t>913733995</t>
  </si>
  <si>
    <t>636,74 "dle položky 574A34"</t>
  </si>
  <si>
    <t>-202979909</t>
  </si>
  <si>
    <t>636,74 "úprava křížení a sjezdů (stavbou vyvolaný výdaj) - plocha programem"</t>
  </si>
  <si>
    <t>757042216</t>
  </si>
  <si>
    <t>966160604</t>
  </si>
  <si>
    <t>577,16 "spáry u sjezdů a křížení (stavbou vyvolaný výdaj) - délka programem"</t>
  </si>
  <si>
    <t>-1156298800</t>
  </si>
  <si>
    <t>7,07 + 41,49 + 34,49 "spáry v křížení (stavbou vyvolaný výdaj)"</t>
  </si>
  <si>
    <t>-1035704837</t>
  </si>
  <si>
    <t>494,11 "spáry v místě sjezdů a křižení (stavbou vyvolaný výdaj) - délky programem"</t>
  </si>
  <si>
    <t>-517311414</t>
  </si>
  <si>
    <t>46,668 "skládkovné - dle pol. č. 11332"</t>
  </si>
  <si>
    <t>Část 2 - Nezpůsobilé výdaje</t>
  </si>
  <si>
    <t>000N - Ostatní a vedlejší náklady</t>
  </si>
  <si>
    <t>01400</t>
  </si>
  <si>
    <t>POPLATKY</t>
  </si>
  <si>
    <t>-334385754</t>
  </si>
  <si>
    <t>Poznámka k souboru cen:
zahrnuje jinde neuvedené poplatky související s výstavbou</t>
  </si>
  <si>
    <t>Poznámka k položce:
Náklady na zřízení bankovní záruky.
51 916 495,85 * 0,05 "Výše bankovní záruky 5% z ceny díla"
2 595 824,79 * 0,005 "Náklady na zřízení bankovní záruky"</t>
  </si>
  <si>
    <t>03100</t>
  </si>
  <si>
    <t>ZAŘÍZENÍ STAVENIŠTĚ - ZŘÍZENÍ, PROVOZ, DEMONTÁŽ</t>
  </si>
  <si>
    <t>877644759</t>
  </si>
  <si>
    <t>Poznámka k souboru cen:
zahrnuje objednatelem povolené náklady na pořízení (event. pronájem), provozování, udržování a likvidaci zhotovitelova zařízení</t>
  </si>
  <si>
    <t>Poznámka k položce:
Zahrnuje zejména náklady na veškerý materiál a práce nutné ke zřízení, provozu, odstranění a vyklizení staveniště včetně zajištění ploch pro případné deponování stavebního materiálu, zajištění prostor pro konání kontrolních dnů</t>
  </si>
  <si>
    <t>SO101.2 - Autobusová nástupiště</t>
  </si>
  <si>
    <t>-862108005</t>
  </si>
  <si>
    <t>62,69 + 47,32 "sejmutí tl. 0,15m v místě aut. nástupišť - plocha programem"</t>
  </si>
  <si>
    <t>-809818419</t>
  </si>
  <si>
    <t>(9,66 + 39,83) * 0,15 "odkop stávajících nezp. ploch v místě aut. nástupišť - plocha programem"</t>
  </si>
  <si>
    <t>-1299479397</t>
  </si>
  <si>
    <t>120,50 * 0,15 "odkop stáv. zeminy"</t>
  </si>
  <si>
    <t>588288881</t>
  </si>
  <si>
    <t>18,075 * 23 "odvoz na skládku vzdál. 23 km"</t>
  </si>
  <si>
    <t>-1679068739</t>
  </si>
  <si>
    <t>7,424 "dle pol. č.  11332"</t>
  </si>
  <si>
    <t>18,075 "dle pol. č. 12273A"</t>
  </si>
  <si>
    <t>465921</t>
  </si>
  <si>
    <t>DLAŽBY Z BETONOVÝCH DLAŽDIC NA SUCHO</t>
  </si>
  <si>
    <t>133834885</t>
  </si>
  <si>
    <t>Poznámka k souboru cen:
položka zahrnuje: - nutné zemní práce (svahování, úpravu pláně a pod.) - úpravu podkladu - dodávku a uložení dlažby z předepsaných dlaždic do předepsaného tvaru - spárování, těsnění, tmelení a vyplnění spar případně s vyklínováním - úprava povrchu pro odvedení srážkové vody - nezahrnuje podklad pod dlažbu, vykazuje se samostatně položkami SD 45</t>
  </si>
  <si>
    <t>50,83 + 69,67 "dlažba zastávka km 3,5"</t>
  </si>
  <si>
    <t>56334</t>
  </si>
  <si>
    <t>VOZOVKOVÉ VRSTVY ZE ŠTĚRKODRTI TL. DO 200MM</t>
  </si>
  <si>
    <t>-171014696</t>
  </si>
  <si>
    <t>50,83 + 69,67 "zastávka km 3,5"</t>
  </si>
  <si>
    <t>917212</t>
  </si>
  <si>
    <t>ZÁHONOVÉ OBRUBY Z BETONOVÝCH OBRUBNÍKŮ ŠÍŘ 80MM</t>
  </si>
  <si>
    <t>1000100508</t>
  </si>
  <si>
    <t>51,45+37,20 "zastávka km 3,600"</t>
  </si>
  <si>
    <t>920439575</t>
  </si>
  <si>
    <t>7,424 "skládkovné - dle pol. č. 11332"</t>
  </si>
  <si>
    <t>18,075 "skládkovné - dle pol. č. 12272A"</t>
  </si>
  <si>
    <t>SO101.3 - Oprava objízdné trasy</t>
  </si>
  <si>
    <t>113725</t>
  </si>
  <si>
    <t>FRÉZOVÁNÍ ZPEVNĚNÝCH PLOCH ASFALTOVÝCH, ODVOZ DO 8KM</t>
  </si>
  <si>
    <t>1285566840</t>
  </si>
  <si>
    <t>3600 * 5,5 * 0,04 * 0,03 "Výsprava objízdné trasy (3%) - délky 3,6 km, šířky 5,5 m"</t>
  </si>
  <si>
    <t>572224</t>
  </si>
  <si>
    <t>SPOJOVACÍ POSTŘIK Z MODIFIK EMULZE DO 1,0KG/M2</t>
  </si>
  <si>
    <t>-627645519</t>
  </si>
  <si>
    <t>3600 * 5,5 * 0,03 "Výsprava objízdné trasy (3%) -  délky 3,6 km, šířky 5,5 m"</t>
  </si>
  <si>
    <t>-1718220447</t>
  </si>
  <si>
    <t>3600 * 5,5 * 0,03 "Výsprava objízdné trasy (3%) - délky 3,6 km, šířky 5,5 m"</t>
  </si>
  <si>
    <t>SO101.4 - Vozovka na mostě 368-011</t>
  </si>
  <si>
    <t>-1733775829</t>
  </si>
  <si>
    <t>66,26 * 0,1 "Frézování vozovky most 368-011"</t>
  </si>
  <si>
    <t>-1732922312</t>
  </si>
  <si>
    <t>66,26 "dle položky 574C56"</t>
  </si>
  <si>
    <t>2143297302</t>
  </si>
  <si>
    <t>66,26 "dle položky 574A34"</t>
  </si>
  <si>
    <t>-1176050393</t>
  </si>
  <si>
    <t>66,26 "vozovka most 368-011"</t>
  </si>
  <si>
    <t>1266283270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</si>
</sst>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tabSelected="1" workbookViewId="0" topLeftCell="A1">
      <selection activeCell="BJ23" sqref="BJ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2"/>
      <c r="AQ5" s="22"/>
      <c r="AR5" s="20"/>
      <c r="BE5" s="26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2"/>
      <c r="AQ6" s="22"/>
      <c r="AR6" s="20"/>
      <c r="BE6" s="26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/>
      <c r="AO8" s="22"/>
      <c r="AP8" s="22"/>
      <c r="AQ8" s="22"/>
      <c r="AR8" s="20"/>
      <c r="BE8" s="26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1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61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1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61"/>
      <c r="BS13" s="17" t="s">
        <v>6</v>
      </c>
    </row>
    <row r="14" spans="2:71" ht="12.75">
      <c r="B14" s="21"/>
      <c r="C14" s="22"/>
      <c r="D14" s="22"/>
      <c r="E14" s="266" t="s">
        <v>28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1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61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1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61"/>
      <c r="BS19" s="17" t="s">
        <v>6</v>
      </c>
    </row>
    <row r="20" spans="2:71" s="1" customFormat="1" ht="18.4" customHeight="1">
      <c r="B20" s="21"/>
      <c r="C20" s="22"/>
      <c r="D20" s="22"/>
      <c r="E20" s="27" t="s">
        <v>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1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1"/>
    </row>
    <row r="23" spans="2:57" s="1" customFormat="1" ht="47.25" customHeight="1">
      <c r="B23" s="21"/>
      <c r="C23" s="22"/>
      <c r="D23" s="22"/>
      <c r="E23" s="268" t="s">
        <v>34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2"/>
      <c r="AP23" s="22"/>
      <c r="AQ23" s="22"/>
      <c r="AR23" s="20"/>
      <c r="BE23" s="26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1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9">
        <f>ROUND(AG94,2)</f>
        <v>0</v>
      </c>
      <c r="AL26" s="270"/>
      <c r="AM26" s="270"/>
      <c r="AN26" s="270"/>
      <c r="AO26" s="270"/>
      <c r="AP26" s="36"/>
      <c r="AQ26" s="36"/>
      <c r="AR26" s="39"/>
      <c r="BE26" s="26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1" t="s">
        <v>36</v>
      </c>
      <c r="M28" s="271"/>
      <c r="N28" s="271"/>
      <c r="O28" s="271"/>
      <c r="P28" s="271"/>
      <c r="Q28" s="36"/>
      <c r="R28" s="36"/>
      <c r="S28" s="36"/>
      <c r="T28" s="36"/>
      <c r="U28" s="36"/>
      <c r="V28" s="36"/>
      <c r="W28" s="271" t="s">
        <v>37</v>
      </c>
      <c r="X28" s="271"/>
      <c r="Y28" s="271"/>
      <c r="Z28" s="271"/>
      <c r="AA28" s="271"/>
      <c r="AB28" s="271"/>
      <c r="AC28" s="271"/>
      <c r="AD28" s="271"/>
      <c r="AE28" s="271"/>
      <c r="AF28" s="36"/>
      <c r="AG28" s="36"/>
      <c r="AH28" s="36"/>
      <c r="AI28" s="36"/>
      <c r="AJ28" s="36"/>
      <c r="AK28" s="271" t="s">
        <v>38</v>
      </c>
      <c r="AL28" s="271"/>
      <c r="AM28" s="271"/>
      <c r="AN28" s="271"/>
      <c r="AO28" s="271"/>
      <c r="AP28" s="36"/>
      <c r="AQ28" s="36"/>
      <c r="AR28" s="39"/>
      <c r="BE28" s="261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ROUND(AV94,2)</f>
        <v>0</v>
      </c>
      <c r="AL29" s="273"/>
      <c r="AM29" s="273"/>
      <c r="AN29" s="273"/>
      <c r="AO29" s="273"/>
      <c r="AP29" s="41"/>
      <c r="AQ29" s="41"/>
      <c r="AR29" s="42"/>
      <c r="BE29" s="262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ROUND(AW94,2)</f>
        <v>0</v>
      </c>
      <c r="AL30" s="273"/>
      <c r="AM30" s="273"/>
      <c r="AN30" s="273"/>
      <c r="AO30" s="273"/>
      <c r="AP30" s="41"/>
      <c r="AQ30" s="41"/>
      <c r="AR30" s="42"/>
      <c r="BE30" s="262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62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62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6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1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78" t="s">
        <v>47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5">
        <f>SUM(AK26:AK33)</f>
        <v>0</v>
      </c>
      <c r="AL35" s="276"/>
      <c r="AM35" s="276"/>
      <c r="AN35" s="276"/>
      <c r="AO35" s="27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16062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Modernizace silnice II/368 Třebařov - průtah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Třebařov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5" t="str">
        <f>IF(AN8="","",AN8)</f>
        <v/>
      </c>
      <c r="AN87" s="28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Pardubický kraj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6" t="str">
        <f>IF(E17="","",E17)</f>
        <v>Laboro atelier s.r.o.</v>
      </c>
      <c r="AN89" s="287"/>
      <c r="AO89" s="287"/>
      <c r="AP89" s="287"/>
      <c r="AQ89" s="36"/>
      <c r="AR89" s="39"/>
      <c r="AS89" s="290" t="s">
        <v>55</v>
      </c>
      <c r="AT89" s="29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86" t="str">
        <f>IF(E20="","",E20)</f>
        <v>Laboro atelier s.r.o.</v>
      </c>
      <c r="AN90" s="287"/>
      <c r="AO90" s="287"/>
      <c r="AP90" s="287"/>
      <c r="AQ90" s="36"/>
      <c r="AR90" s="39"/>
      <c r="AS90" s="292"/>
      <c r="AT90" s="29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4"/>
      <c r="AT91" s="29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2" t="s">
        <v>56</v>
      </c>
      <c r="D92" s="253"/>
      <c r="E92" s="253"/>
      <c r="F92" s="253"/>
      <c r="G92" s="253"/>
      <c r="H92" s="73"/>
      <c r="I92" s="256" t="s">
        <v>57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84" t="s">
        <v>58</v>
      </c>
      <c r="AH92" s="253"/>
      <c r="AI92" s="253"/>
      <c r="AJ92" s="253"/>
      <c r="AK92" s="253"/>
      <c r="AL92" s="253"/>
      <c r="AM92" s="253"/>
      <c r="AN92" s="256" t="s">
        <v>59</v>
      </c>
      <c r="AO92" s="253"/>
      <c r="AP92" s="289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9">
        <f>ROUND(AG95+AG98+AG103,2)</f>
        <v>0</v>
      </c>
      <c r="AH94" s="259"/>
      <c r="AI94" s="259"/>
      <c r="AJ94" s="259"/>
      <c r="AK94" s="259"/>
      <c r="AL94" s="259"/>
      <c r="AM94" s="259"/>
      <c r="AN94" s="296">
        <f aca="true" t="shared" si="0" ref="AN94:AN107">SUM(AG94,AT94)</f>
        <v>0</v>
      </c>
      <c r="AO94" s="296"/>
      <c r="AP94" s="296"/>
      <c r="AQ94" s="85" t="s">
        <v>1</v>
      </c>
      <c r="AR94" s="86"/>
      <c r="AS94" s="87">
        <f>ROUND(AS95+AS98+AS103,2)</f>
        <v>0</v>
      </c>
      <c r="AT94" s="88">
        <f aca="true" t="shared" si="1" ref="AT94:AT107">ROUND(SUM(AV94:AW94),2)</f>
        <v>0</v>
      </c>
      <c r="AU94" s="89">
        <f>ROUND(AU95+AU98+AU103,5)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ROUND(AZ95+AZ98+AZ103,2)</f>
        <v>0</v>
      </c>
      <c r="BA94" s="88">
        <f>ROUND(BA95+BA98+BA103,2)</f>
        <v>0</v>
      </c>
      <c r="BB94" s="88">
        <f>ROUND(BB95+BB98+BB103,2)</f>
        <v>0</v>
      </c>
      <c r="BC94" s="88">
        <f>ROUND(BC95+BC98+BC103,2)</f>
        <v>0</v>
      </c>
      <c r="BD94" s="90">
        <f>ROUND(BD95+BD98+BD103,2)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2:91" s="7" customFormat="1" ht="24.75" customHeight="1">
      <c r="B95" s="93"/>
      <c r="C95" s="94"/>
      <c r="D95" s="254" t="s">
        <v>79</v>
      </c>
      <c r="E95" s="254"/>
      <c r="F95" s="254"/>
      <c r="G95" s="254"/>
      <c r="H95" s="254"/>
      <c r="I95" s="95"/>
      <c r="J95" s="254" t="s">
        <v>80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82">
        <f>ROUND(SUM(AG96:AG97),2)</f>
        <v>0</v>
      </c>
      <c r="AH95" s="283"/>
      <c r="AI95" s="283"/>
      <c r="AJ95" s="283"/>
      <c r="AK95" s="283"/>
      <c r="AL95" s="283"/>
      <c r="AM95" s="283"/>
      <c r="AN95" s="288">
        <f t="shared" si="0"/>
        <v>0</v>
      </c>
      <c r="AO95" s="283"/>
      <c r="AP95" s="283"/>
      <c r="AQ95" s="96" t="s">
        <v>81</v>
      </c>
      <c r="AR95" s="97"/>
      <c r="AS95" s="98">
        <f>ROUND(SUM(AS96:AS97),2)</f>
        <v>0</v>
      </c>
      <c r="AT95" s="99">
        <f t="shared" si="1"/>
        <v>0</v>
      </c>
      <c r="AU95" s="100">
        <f>ROUND(SUM(AU96:AU97),5)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ROUND(SUM(AZ96:AZ97),2)</f>
        <v>0</v>
      </c>
      <c r="BA95" s="99">
        <f>ROUND(SUM(BA96:BA97),2)</f>
        <v>0</v>
      </c>
      <c r="BB95" s="99">
        <f>ROUND(SUM(BB96:BB97),2)</f>
        <v>0</v>
      </c>
      <c r="BC95" s="99">
        <f>ROUND(SUM(BC96:BC97),2)</f>
        <v>0</v>
      </c>
      <c r="BD95" s="101">
        <f>ROUND(SUM(BD96:BD97),2)</f>
        <v>0</v>
      </c>
      <c r="BS95" s="102" t="s">
        <v>74</v>
      </c>
      <c r="BT95" s="102" t="s">
        <v>82</v>
      </c>
      <c r="BU95" s="102" t="s">
        <v>76</v>
      </c>
      <c r="BV95" s="102" t="s">
        <v>77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90" s="4" customFormat="1" ht="16.5" customHeight="1">
      <c r="A96" s="103" t="s">
        <v>85</v>
      </c>
      <c r="B96" s="58"/>
      <c r="C96" s="104"/>
      <c r="D96" s="104"/>
      <c r="E96" s="255" t="s">
        <v>86</v>
      </c>
      <c r="F96" s="255"/>
      <c r="G96" s="255"/>
      <c r="H96" s="255"/>
      <c r="I96" s="255"/>
      <c r="J96" s="104"/>
      <c r="K96" s="255" t="s">
        <v>87</v>
      </c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80">
        <f>'SO101 - Silnice II-368'!J32</f>
        <v>0</v>
      </c>
      <c r="AH96" s="281"/>
      <c r="AI96" s="281"/>
      <c r="AJ96" s="281"/>
      <c r="AK96" s="281"/>
      <c r="AL96" s="281"/>
      <c r="AM96" s="281"/>
      <c r="AN96" s="280">
        <f t="shared" si="0"/>
        <v>0</v>
      </c>
      <c r="AO96" s="281"/>
      <c r="AP96" s="281"/>
      <c r="AQ96" s="105" t="s">
        <v>88</v>
      </c>
      <c r="AR96" s="60"/>
      <c r="AS96" s="106">
        <v>0</v>
      </c>
      <c r="AT96" s="107">
        <f t="shared" si="1"/>
        <v>0</v>
      </c>
      <c r="AU96" s="108">
        <f>'SO101 - Silnice II-368'!P128</f>
        <v>0</v>
      </c>
      <c r="AV96" s="107">
        <f>'SO101 - Silnice II-368'!J35</f>
        <v>0</v>
      </c>
      <c r="AW96" s="107">
        <f>'SO101 - Silnice II-368'!J36</f>
        <v>0</v>
      </c>
      <c r="AX96" s="107">
        <f>'SO101 - Silnice II-368'!J37</f>
        <v>0</v>
      </c>
      <c r="AY96" s="107">
        <f>'SO101 - Silnice II-368'!J38</f>
        <v>0</v>
      </c>
      <c r="AZ96" s="107">
        <f>'SO101 - Silnice II-368'!F35</f>
        <v>0</v>
      </c>
      <c r="BA96" s="107">
        <f>'SO101 - Silnice II-368'!F36</f>
        <v>0</v>
      </c>
      <c r="BB96" s="107">
        <f>'SO101 - Silnice II-368'!F37</f>
        <v>0</v>
      </c>
      <c r="BC96" s="107">
        <f>'SO101 - Silnice II-368'!F38</f>
        <v>0</v>
      </c>
      <c r="BD96" s="109">
        <f>'SO101 - Silnice II-368'!F39</f>
        <v>0</v>
      </c>
      <c r="BT96" s="110" t="s">
        <v>84</v>
      </c>
      <c r="BV96" s="110" t="s">
        <v>77</v>
      </c>
      <c r="BW96" s="110" t="s">
        <v>89</v>
      </c>
      <c r="BX96" s="110" t="s">
        <v>83</v>
      </c>
      <c r="CL96" s="110" t="s">
        <v>1</v>
      </c>
    </row>
    <row r="97" spans="1:90" s="4" customFormat="1" ht="16.5" customHeight="1">
      <c r="A97" s="103" t="s">
        <v>85</v>
      </c>
      <c r="B97" s="58"/>
      <c r="C97" s="104"/>
      <c r="D97" s="104"/>
      <c r="E97" s="255" t="s">
        <v>90</v>
      </c>
      <c r="F97" s="255"/>
      <c r="G97" s="255"/>
      <c r="H97" s="255"/>
      <c r="I97" s="255"/>
      <c r="J97" s="104"/>
      <c r="K97" s="255" t="s">
        <v>91</v>
      </c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80">
        <f>'SO301 - Dešťová kanalizace'!J32</f>
        <v>0</v>
      </c>
      <c r="AH97" s="281"/>
      <c r="AI97" s="281"/>
      <c r="AJ97" s="281"/>
      <c r="AK97" s="281"/>
      <c r="AL97" s="281"/>
      <c r="AM97" s="281"/>
      <c r="AN97" s="280">
        <f t="shared" si="0"/>
        <v>0</v>
      </c>
      <c r="AO97" s="281"/>
      <c r="AP97" s="281"/>
      <c r="AQ97" s="105" t="s">
        <v>88</v>
      </c>
      <c r="AR97" s="60"/>
      <c r="AS97" s="106">
        <v>0</v>
      </c>
      <c r="AT97" s="107">
        <f t="shared" si="1"/>
        <v>0</v>
      </c>
      <c r="AU97" s="108">
        <f>'SO301 - Dešťová kanalizace'!P125</f>
        <v>0</v>
      </c>
      <c r="AV97" s="107">
        <f>'SO301 - Dešťová kanalizace'!J35</f>
        <v>0</v>
      </c>
      <c r="AW97" s="107">
        <f>'SO301 - Dešťová kanalizace'!J36</f>
        <v>0</v>
      </c>
      <c r="AX97" s="107">
        <f>'SO301 - Dešťová kanalizace'!J37</f>
        <v>0</v>
      </c>
      <c r="AY97" s="107">
        <f>'SO301 - Dešťová kanalizace'!J38</f>
        <v>0</v>
      </c>
      <c r="AZ97" s="107">
        <f>'SO301 - Dešťová kanalizace'!F35</f>
        <v>0</v>
      </c>
      <c r="BA97" s="107">
        <f>'SO301 - Dešťová kanalizace'!F36</f>
        <v>0</v>
      </c>
      <c r="BB97" s="107">
        <f>'SO301 - Dešťová kanalizace'!F37</f>
        <v>0</v>
      </c>
      <c r="BC97" s="107">
        <f>'SO301 - Dešťová kanalizace'!F38</f>
        <v>0</v>
      </c>
      <c r="BD97" s="109">
        <f>'SO301 - Dešťová kanalizace'!F39</f>
        <v>0</v>
      </c>
      <c r="BT97" s="110" t="s">
        <v>84</v>
      </c>
      <c r="BV97" s="110" t="s">
        <v>77</v>
      </c>
      <c r="BW97" s="110" t="s">
        <v>92</v>
      </c>
      <c r="BX97" s="110" t="s">
        <v>83</v>
      </c>
      <c r="CL97" s="110" t="s">
        <v>1</v>
      </c>
    </row>
    <row r="98" spans="2:91" s="7" customFormat="1" ht="24.75" customHeight="1">
      <c r="B98" s="93"/>
      <c r="C98" s="94"/>
      <c r="D98" s="254" t="s">
        <v>93</v>
      </c>
      <c r="E98" s="254"/>
      <c r="F98" s="254"/>
      <c r="G98" s="254"/>
      <c r="H98" s="254"/>
      <c r="I98" s="95"/>
      <c r="J98" s="254" t="s">
        <v>94</v>
      </c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82">
        <f>ROUND(SUM(AG99:AG102),2)</f>
        <v>0</v>
      </c>
      <c r="AH98" s="283"/>
      <c r="AI98" s="283"/>
      <c r="AJ98" s="283"/>
      <c r="AK98" s="283"/>
      <c r="AL98" s="283"/>
      <c r="AM98" s="283"/>
      <c r="AN98" s="288">
        <f t="shared" si="0"/>
        <v>0</v>
      </c>
      <c r="AO98" s="283"/>
      <c r="AP98" s="283"/>
      <c r="AQ98" s="96" t="s">
        <v>81</v>
      </c>
      <c r="AR98" s="97"/>
      <c r="AS98" s="98">
        <f>ROUND(SUM(AS99:AS102),2)</f>
        <v>0</v>
      </c>
      <c r="AT98" s="99">
        <f t="shared" si="1"/>
        <v>0</v>
      </c>
      <c r="AU98" s="100">
        <f>ROUND(SUM(AU99:AU102),5)</f>
        <v>0</v>
      </c>
      <c r="AV98" s="99">
        <f>ROUND(AZ98*L29,2)</f>
        <v>0</v>
      </c>
      <c r="AW98" s="99">
        <f>ROUND(BA98*L30,2)</f>
        <v>0</v>
      </c>
      <c r="AX98" s="99">
        <f>ROUND(BB98*L29,2)</f>
        <v>0</v>
      </c>
      <c r="AY98" s="99">
        <f>ROUND(BC98*L30,2)</f>
        <v>0</v>
      </c>
      <c r="AZ98" s="99">
        <f>ROUND(SUM(AZ99:AZ102),2)</f>
        <v>0</v>
      </c>
      <c r="BA98" s="99">
        <f>ROUND(SUM(BA99:BA102),2)</f>
        <v>0</v>
      </c>
      <c r="BB98" s="99">
        <f>ROUND(SUM(BB99:BB102),2)</f>
        <v>0</v>
      </c>
      <c r="BC98" s="99">
        <f>ROUND(SUM(BC99:BC102),2)</f>
        <v>0</v>
      </c>
      <c r="BD98" s="101">
        <f>ROUND(SUM(BD99:BD102),2)</f>
        <v>0</v>
      </c>
      <c r="BS98" s="102" t="s">
        <v>74</v>
      </c>
      <c r="BT98" s="102" t="s">
        <v>82</v>
      </c>
      <c r="BU98" s="102" t="s">
        <v>76</v>
      </c>
      <c r="BV98" s="102" t="s">
        <v>77</v>
      </c>
      <c r="BW98" s="102" t="s">
        <v>95</v>
      </c>
      <c r="BX98" s="102" t="s">
        <v>5</v>
      </c>
      <c r="CL98" s="102" t="s">
        <v>1</v>
      </c>
      <c r="CM98" s="102" t="s">
        <v>84</v>
      </c>
    </row>
    <row r="99" spans="1:90" s="4" customFormat="1" ht="16.5" customHeight="1">
      <c r="A99" s="103" t="s">
        <v>85</v>
      </c>
      <c r="B99" s="58"/>
      <c r="C99" s="104"/>
      <c r="D99" s="104"/>
      <c r="E99" s="255" t="s">
        <v>96</v>
      </c>
      <c r="F99" s="255"/>
      <c r="G99" s="255"/>
      <c r="H99" s="255"/>
      <c r="I99" s="255"/>
      <c r="J99" s="104"/>
      <c r="K99" s="255" t="s">
        <v>97</v>
      </c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80">
        <f>'000 - Ostatní a vedlejší ...'!J32</f>
        <v>0</v>
      </c>
      <c r="AH99" s="281"/>
      <c r="AI99" s="281"/>
      <c r="AJ99" s="281"/>
      <c r="AK99" s="281"/>
      <c r="AL99" s="281"/>
      <c r="AM99" s="281"/>
      <c r="AN99" s="280">
        <f t="shared" si="0"/>
        <v>0</v>
      </c>
      <c r="AO99" s="281"/>
      <c r="AP99" s="281"/>
      <c r="AQ99" s="105" t="s">
        <v>88</v>
      </c>
      <c r="AR99" s="60"/>
      <c r="AS99" s="106">
        <v>0</v>
      </c>
      <c r="AT99" s="107">
        <f t="shared" si="1"/>
        <v>0</v>
      </c>
      <c r="AU99" s="108">
        <f>'000 - Ostatní a vedlejší ...'!P121</f>
        <v>0</v>
      </c>
      <c r="AV99" s="107">
        <f>'000 - Ostatní a vedlejší ...'!J35</f>
        <v>0</v>
      </c>
      <c r="AW99" s="107">
        <f>'000 - Ostatní a vedlejší ...'!J36</f>
        <v>0</v>
      </c>
      <c r="AX99" s="107">
        <f>'000 - Ostatní a vedlejší ...'!J37</f>
        <v>0</v>
      </c>
      <c r="AY99" s="107">
        <f>'000 - Ostatní a vedlejší ...'!J38</f>
        <v>0</v>
      </c>
      <c r="AZ99" s="107">
        <f>'000 - Ostatní a vedlejší ...'!F35</f>
        <v>0</v>
      </c>
      <c r="BA99" s="107">
        <f>'000 - Ostatní a vedlejší ...'!F36</f>
        <v>0</v>
      </c>
      <c r="BB99" s="107">
        <f>'000 - Ostatní a vedlejší ...'!F37</f>
        <v>0</v>
      </c>
      <c r="BC99" s="107">
        <f>'000 - Ostatní a vedlejší ...'!F38</f>
        <v>0</v>
      </c>
      <c r="BD99" s="109">
        <f>'000 - Ostatní a vedlejší ...'!F39</f>
        <v>0</v>
      </c>
      <c r="BT99" s="110" t="s">
        <v>84</v>
      </c>
      <c r="BV99" s="110" t="s">
        <v>77</v>
      </c>
      <c r="BW99" s="110" t="s">
        <v>98</v>
      </c>
      <c r="BX99" s="110" t="s">
        <v>95</v>
      </c>
      <c r="CL99" s="110" t="s">
        <v>1</v>
      </c>
    </row>
    <row r="100" spans="1:90" s="4" customFormat="1" ht="16.5" customHeight="1">
      <c r="A100" s="103" t="s">
        <v>85</v>
      </c>
      <c r="B100" s="58"/>
      <c r="C100" s="104"/>
      <c r="D100" s="104"/>
      <c r="E100" s="255" t="s">
        <v>99</v>
      </c>
      <c r="F100" s="255"/>
      <c r="G100" s="255"/>
      <c r="H100" s="255"/>
      <c r="I100" s="255"/>
      <c r="J100" s="104"/>
      <c r="K100" s="255" t="s">
        <v>100</v>
      </c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80">
        <f>'SO001 - Příprava staveniště'!J32</f>
        <v>0</v>
      </c>
      <c r="AH100" s="281"/>
      <c r="AI100" s="281"/>
      <c r="AJ100" s="281"/>
      <c r="AK100" s="281"/>
      <c r="AL100" s="281"/>
      <c r="AM100" s="281"/>
      <c r="AN100" s="280">
        <f t="shared" si="0"/>
        <v>0</v>
      </c>
      <c r="AO100" s="281"/>
      <c r="AP100" s="281"/>
      <c r="AQ100" s="105" t="s">
        <v>88</v>
      </c>
      <c r="AR100" s="60"/>
      <c r="AS100" s="106">
        <v>0</v>
      </c>
      <c r="AT100" s="107">
        <f t="shared" si="1"/>
        <v>0</v>
      </c>
      <c r="AU100" s="108">
        <f>'SO001 - Příprava staveniště'!P124</f>
        <v>0</v>
      </c>
      <c r="AV100" s="107">
        <f>'SO001 - Příprava staveniště'!J35</f>
        <v>0</v>
      </c>
      <c r="AW100" s="107">
        <f>'SO001 - Příprava staveniště'!J36</f>
        <v>0</v>
      </c>
      <c r="AX100" s="107">
        <f>'SO001 - Příprava staveniště'!J37</f>
        <v>0</v>
      </c>
      <c r="AY100" s="107">
        <f>'SO001 - Příprava staveniště'!J38</f>
        <v>0</v>
      </c>
      <c r="AZ100" s="107">
        <f>'SO001 - Příprava staveniště'!F35</f>
        <v>0</v>
      </c>
      <c r="BA100" s="107">
        <f>'SO001 - Příprava staveniště'!F36</f>
        <v>0</v>
      </c>
      <c r="BB100" s="107">
        <f>'SO001 - Příprava staveniště'!F37</f>
        <v>0</v>
      </c>
      <c r="BC100" s="107">
        <f>'SO001 - Příprava staveniště'!F38</f>
        <v>0</v>
      </c>
      <c r="BD100" s="109">
        <f>'SO001 - Příprava staveniště'!F39</f>
        <v>0</v>
      </c>
      <c r="BT100" s="110" t="s">
        <v>84</v>
      </c>
      <c r="BV100" s="110" t="s">
        <v>77</v>
      </c>
      <c r="BW100" s="110" t="s">
        <v>101</v>
      </c>
      <c r="BX100" s="110" t="s">
        <v>95</v>
      </c>
      <c r="CL100" s="110" t="s">
        <v>1</v>
      </c>
    </row>
    <row r="101" spans="1:90" s="4" customFormat="1" ht="16.5" customHeight="1">
      <c r="A101" s="103" t="s">
        <v>85</v>
      </c>
      <c r="B101" s="58"/>
      <c r="C101" s="104"/>
      <c r="D101" s="104"/>
      <c r="E101" s="255" t="s">
        <v>102</v>
      </c>
      <c r="F101" s="255"/>
      <c r="G101" s="255"/>
      <c r="H101" s="255"/>
      <c r="I101" s="255"/>
      <c r="J101" s="104"/>
      <c r="K101" s="255" t="s">
        <v>103</v>
      </c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80">
        <f>'SO001.1 - Pomocné dopravn...'!J32</f>
        <v>0</v>
      </c>
      <c r="AH101" s="281"/>
      <c r="AI101" s="281"/>
      <c r="AJ101" s="281"/>
      <c r="AK101" s="281"/>
      <c r="AL101" s="281"/>
      <c r="AM101" s="281"/>
      <c r="AN101" s="280">
        <f t="shared" si="0"/>
        <v>0</v>
      </c>
      <c r="AO101" s="281"/>
      <c r="AP101" s="281"/>
      <c r="AQ101" s="105" t="s">
        <v>88</v>
      </c>
      <c r="AR101" s="60"/>
      <c r="AS101" s="106">
        <v>0</v>
      </c>
      <c r="AT101" s="107">
        <f t="shared" si="1"/>
        <v>0</v>
      </c>
      <c r="AU101" s="108">
        <f>'SO001.1 - Pomocné dopravn...'!P122</f>
        <v>0</v>
      </c>
      <c r="AV101" s="107">
        <f>'SO001.1 - Pomocné dopravn...'!J35</f>
        <v>0</v>
      </c>
      <c r="AW101" s="107">
        <f>'SO001.1 - Pomocné dopravn...'!J36</f>
        <v>0</v>
      </c>
      <c r="AX101" s="107">
        <f>'SO001.1 - Pomocné dopravn...'!J37</f>
        <v>0</v>
      </c>
      <c r="AY101" s="107">
        <f>'SO001.1 - Pomocné dopravn...'!J38</f>
        <v>0</v>
      </c>
      <c r="AZ101" s="107">
        <f>'SO001.1 - Pomocné dopravn...'!F35</f>
        <v>0</v>
      </c>
      <c r="BA101" s="107">
        <f>'SO001.1 - Pomocné dopravn...'!F36</f>
        <v>0</v>
      </c>
      <c r="BB101" s="107">
        <f>'SO001.1 - Pomocné dopravn...'!F37</f>
        <v>0</v>
      </c>
      <c r="BC101" s="107">
        <f>'SO001.1 - Pomocné dopravn...'!F38</f>
        <v>0</v>
      </c>
      <c r="BD101" s="109">
        <f>'SO001.1 - Pomocné dopravn...'!F39</f>
        <v>0</v>
      </c>
      <c r="BT101" s="110" t="s">
        <v>84</v>
      </c>
      <c r="BV101" s="110" t="s">
        <v>77</v>
      </c>
      <c r="BW101" s="110" t="s">
        <v>104</v>
      </c>
      <c r="BX101" s="110" t="s">
        <v>95</v>
      </c>
      <c r="CL101" s="110" t="s">
        <v>1</v>
      </c>
    </row>
    <row r="102" spans="1:90" s="4" customFormat="1" ht="16.5" customHeight="1">
      <c r="A102" s="103" t="s">
        <v>85</v>
      </c>
      <c r="B102" s="58"/>
      <c r="C102" s="104"/>
      <c r="D102" s="104"/>
      <c r="E102" s="255" t="s">
        <v>105</v>
      </c>
      <c r="F102" s="255"/>
      <c r="G102" s="255"/>
      <c r="H102" s="255"/>
      <c r="I102" s="255"/>
      <c r="J102" s="104"/>
      <c r="K102" s="255" t="s">
        <v>106</v>
      </c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80">
        <f>'SO101.1 - Sjezdy a křížení'!J32</f>
        <v>0</v>
      </c>
      <c r="AH102" s="281"/>
      <c r="AI102" s="281"/>
      <c r="AJ102" s="281"/>
      <c r="AK102" s="281"/>
      <c r="AL102" s="281"/>
      <c r="AM102" s="281"/>
      <c r="AN102" s="280">
        <f t="shared" si="0"/>
        <v>0</v>
      </c>
      <c r="AO102" s="281"/>
      <c r="AP102" s="281"/>
      <c r="AQ102" s="105" t="s">
        <v>88</v>
      </c>
      <c r="AR102" s="60"/>
      <c r="AS102" s="106">
        <v>0</v>
      </c>
      <c r="AT102" s="107">
        <f t="shared" si="1"/>
        <v>0</v>
      </c>
      <c r="AU102" s="108">
        <f>'SO101.1 - Sjezdy a křížení'!P126</f>
        <v>0</v>
      </c>
      <c r="AV102" s="107">
        <f>'SO101.1 - Sjezdy a křížení'!J35</f>
        <v>0</v>
      </c>
      <c r="AW102" s="107">
        <f>'SO101.1 - Sjezdy a křížení'!J36</f>
        <v>0</v>
      </c>
      <c r="AX102" s="107">
        <f>'SO101.1 - Sjezdy a křížení'!J37</f>
        <v>0</v>
      </c>
      <c r="AY102" s="107">
        <f>'SO101.1 - Sjezdy a křížení'!J38</f>
        <v>0</v>
      </c>
      <c r="AZ102" s="107">
        <f>'SO101.1 - Sjezdy a křížení'!F35</f>
        <v>0</v>
      </c>
      <c r="BA102" s="107">
        <f>'SO101.1 - Sjezdy a křížení'!F36</f>
        <v>0</v>
      </c>
      <c r="BB102" s="107">
        <f>'SO101.1 - Sjezdy a křížení'!F37</f>
        <v>0</v>
      </c>
      <c r="BC102" s="107">
        <f>'SO101.1 - Sjezdy a křížení'!F38</f>
        <v>0</v>
      </c>
      <c r="BD102" s="109">
        <f>'SO101.1 - Sjezdy a křížení'!F39</f>
        <v>0</v>
      </c>
      <c r="BT102" s="110" t="s">
        <v>84</v>
      </c>
      <c r="BV102" s="110" t="s">
        <v>77</v>
      </c>
      <c r="BW102" s="110" t="s">
        <v>107</v>
      </c>
      <c r="BX102" s="110" t="s">
        <v>95</v>
      </c>
      <c r="CL102" s="110" t="s">
        <v>1</v>
      </c>
    </row>
    <row r="103" spans="2:91" s="7" customFormat="1" ht="16.5" customHeight="1">
      <c r="B103" s="93"/>
      <c r="C103" s="94"/>
      <c r="D103" s="254" t="s">
        <v>108</v>
      </c>
      <c r="E103" s="254"/>
      <c r="F103" s="254"/>
      <c r="G103" s="254"/>
      <c r="H103" s="254"/>
      <c r="I103" s="95"/>
      <c r="J103" s="254" t="s">
        <v>109</v>
      </c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82">
        <f>ROUND(SUM(AG104:AG107),2)</f>
        <v>0</v>
      </c>
      <c r="AH103" s="283"/>
      <c r="AI103" s="283"/>
      <c r="AJ103" s="283"/>
      <c r="AK103" s="283"/>
      <c r="AL103" s="283"/>
      <c r="AM103" s="283"/>
      <c r="AN103" s="288">
        <f t="shared" si="0"/>
        <v>0</v>
      </c>
      <c r="AO103" s="283"/>
      <c r="AP103" s="283"/>
      <c r="AQ103" s="96" t="s">
        <v>81</v>
      </c>
      <c r="AR103" s="97"/>
      <c r="AS103" s="98">
        <f>ROUND(SUM(AS104:AS107),2)</f>
        <v>0</v>
      </c>
      <c r="AT103" s="99">
        <f t="shared" si="1"/>
        <v>0</v>
      </c>
      <c r="AU103" s="100">
        <f>ROUND(SUM(AU104:AU107),5)</f>
        <v>0</v>
      </c>
      <c r="AV103" s="99">
        <f>ROUND(AZ103*L29,2)</f>
        <v>0</v>
      </c>
      <c r="AW103" s="99">
        <f>ROUND(BA103*L30,2)</f>
        <v>0</v>
      </c>
      <c r="AX103" s="99">
        <f>ROUND(BB103*L29,2)</f>
        <v>0</v>
      </c>
      <c r="AY103" s="99">
        <f>ROUND(BC103*L30,2)</f>
        <v>0</v>
      </c>
      <c r="AZ103" s="99">
        <f>ROUND(SUM(AZ104:AZ107),2)</f>
        <v>0</v>
      </c>
      <c r="BA103" s="99">
        <f>ROUND(SUM(BA104:BA107),2)</f>
        <v>0</v>
      </c>
      <c r="BB103" s="99">
        <f>ROUND(SUM(BB104:BB107),2)</f>
        <v>0</v>
      </c>
      <c r="BC103" s="99">
        <f>ROUND(SUM(BC104:BC107),2)</f>
        <v>0</v>
      </c>
      <c r="BD103" s="101">
        <f>ROUND(SUM(BD104:BD107),2)</f>
        <v>0</v>
      </c>
      <c r="BS103" s="102" t="s">
        <v>74</v>
      </c>
      <c r="BT103" s="102" t="s">
        <v>82</v>
      </c>
      <c r="BU103" s="102" t="s">
        <v>76</v>
      </c>
      <c r="BV103" s="102" t="s">
        <v>77</v>
      </c>
      <c r="BW103" s="102" t="s">
        <v>110</v>
      </c>
      <c r="BX103" s="102" t="s">
        <v>5</v>
      </c>
      <c r="CL103" s="102" t="s">
        <v>1</v>
      </c>
      <c r="CM103" s="102" t="s">
        <v>84</v>
      </c>
    </row>
    <row r="104" spans="1:90" s="4" customFormat="1" ht="16.5" customHeight="1">
      <c r="A104" s="103" t="s">
        <v>85</v>
      </c>
      <c r="B104" s="58"/>
      <c r="C104" s="104"/>
      <c r="D104" s="104"/>
      <c r="E104" s="255" t="s">
        <v>111</v>
      </c>
      <c r="F104" s="255"/>
      <c r="G104" s="255"/>
      <c r="H104" s="255"/>
      <c r="I104" s="255"/>
      <c r="J104" s="104"/>
      <c r="K104" s="255" t="s">
        <v>97</v>
      </c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80">
        <f>'000N - Ostatní a vedlejší...'!J32</f>
        <v>0</v>
      </c>
      <c r="AH104" s="281"/>
      <c r="AI104" s="281"/>
      <c r="AJ104" s="281"/>
      <c r="AK104" s="281"/>
      <c r="AL104" s="281"/>
      <c r="AM104" s="281"/>
      <c r="AN104" s="280">
        <f t="shared" si="0"/>
        <v>0</v>
      </c>
      <c r="AO104" s="281"/>
      <c r="AP104" s="281"/>
      <c r="AQ104" s="105" t="s">
        <v>88</v>
      </c>
      <c r="AR104" s="60"/>
      <c r="AS104" s="106">
        <v>0</v>
      </c>
      <c r="AT104" s="107">
        <f t="shared" si="1"/>
        <v>0</v>
      </c>
      <c r="AU104" s="108">
        <f>'000N - Ostatní a vedlejší...'!P121</f>
        <v>0</v>
      </c>
      <c r="AV104" s="107">
        <f>'000N - Ostatní a vedlejší...'!J35</f>
        <v>0</v>
      </c>
      <c r="AW104" s="107">
        <f>'000N - Ostatní a vedlejší...'!J36</f>
        <v>0</v>
      </c>
      <c r="AX104" s="107">
        <f>'000N - Ostatní a vedlejší...'!J37</f>
        <v>0</v>
      </c>
      <c r="AY104" s="107">
        <f>'000N - Ostatní a vedlejší...'!J38</f>
        <v>0</v>
      </c>
      <c r="AZ104" s="107">
        <f>'000N - Ostatní a vedlejší...'!F35</f>
        <v>0</v>
      </c>
      <c r="BA104" s="107">
        <f>'000N - Ostatní a vedlejší...'!F36</f>
        <v>0</v>
      </c>
      <c r="BB104" s="107">
        <f>'000N - Ostatní a vedlejší...'!F37</f>
        <v>0</v>
      </c>
      <c r="BC104" s="107">
        <f>'000N - Ostatní a vedlejší...'!F38</f>
        <v>0</v>
      </c>
      <c r="BD104" s="109">
        <f>'000N - Ostatní a vedlejší...'!F39</f>
        <v>0</v>
      </c>
      <c r="BT104" s="110" t="s">
        <v>84</v>
      </c>
      <c r="BV104" s="110" t="s">
        <v>77</v>
      </c>
      <c r="BW104" s="110" t="s">
        <v>112</v>
      </c>
      <c r="BX104" s="110" t="s">
        <v>110</v>
      </c>
      <c r="CL104" s="110" t="s">
        <v>1</v>
      </c>
    </row>
    <row r="105" spans="1:90" s="4" customFormat="1" ht="16.5" customHeight="1">
      <c r="A105" s="103" t="s">
        <v>85</v>
      </c>
      <c r="B105" s="58"/>
      <c r="C105" s="104"/>
      <c r="D105" s="104"/>
      <c r="E105" s="255" t="s">
        <v>113</v>
      </c>
      <c r="F105" s="255"/>
      <c r="G105" s="255"/>
      <c r="H105" s="255"/>
      <c r="I105" s="255"/>
      <c r="J105" s="104"/>
      <c r="K105" s="255" t="s">
        <v>114</v>
      </c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80">
        <f>'SO101.2 - Autobusová nást...'!J32</f>
        <v>0</v>
      </c>
      <c r="AH105" s="281"/>
      <c r="AI105" s="281"/>
      <c r="AJ105" s="281"/>
      <c r="AK105" s="281"/>
      <c r="AL105" s="281"/>
      <c r="AM105" s="281"/>
      <c r="AN105" s="280">
        <f t="shared" si="0"/>
        <v>0</v>
      </c>
      <c r="AO105" s="281"/>
      <c r="AP105" s="281"/>
      <c r="AQ105" s="105" t="s">
        <v>88</v>
      </c>
      <c r="AR105" s="60"/>
      <c r="AS105" s="106">
        <v>0</v>
      </c>
      <c r="AT105" s="107">
        <f t="shared" si="1"/>
        <v>0</v>
      </c>
      <c r="AU105" s="108">
        <f>'SO101.2 - Autobusová nást...'!P126</f>
        <v>0</v>
      </c>
      <c r="AV105" s="107">
        <f>'SO101.2 - Autobusová nást...'!J35</f>
        <v>0</v>
      </c>
      <c r="AW105" s="107">
        <f>'SO101.2 - Autobusová nást...'!J36</f>
        <v>0</v>
      </c>
      <c r="AX105" s="107">
        <f>'SO101.2 - Autobusová nást...'!J37</f>
        <v>0</v>
      </c>
      <c r="AY105" s="107">
        <f>'SO101.2 - Autobusová nást...'!J38</f>
        <v>0</v>
      </c>
      <c r="AZ105" s="107">
        <f>'SO101.2 - Autobusová nást...'!F35</f>
        <v>0</v>
      </c>
      <c r="BA105" s="107">
        <f>'SO101.2 - Autobusová nást...'!F36</f>
        <v>0</v>
      </c>
      <c r="BB105" s="107">
        <f>'SO101.2 - Autobusová nást...'!F37</f>
        <v>0</v>
      </c>
      <c r="BC105" s="107">
        <f>'SO101.2 - Autobusová nást...'!F38</f>
        <v>0</v>
      </c>
      <c r="BD105" s="109">
        <f>'SO101.2 - Autobusová nást...'!F39</f>
        <v>0</v>
      </c>
      <c r="BT105" s="110" t="s">
        <v>84</v>
      </c>
      <c r="BV105" s="110" t="s">
        <v>77</v>
      </c>
      <c r="BW105" s="110" t="s">
        <v>115</v>
      </c>
      <c r="BX105" s="110" t="s">
        <v>110</v>
      </c>
      <c r="CL105" s="110" t="s">
        <v>1</v>
      </c>
    </row>
    <row r="106" spans="1:90" s="4" customFormat="1" ht="16.5" customHeight="1">
      <c r="A106" s="103" t="s">
        <v>85</v>
      </c>
      <c r="B106" s="58"/>
      <c r="C106" s="104"/>
      <c r="D106" s="104"/>
      <c r="E106" s="255" t="s">
        <v>116</v>
      </c>
      <c r="F106" s="255"/>
      <c r="G106" s="255"/>
      <c r="H106" s="255"/>
      <c r="I106" s="255"/>
      <c r="J106" s="104"/>
      <c r="K106" s="255" t="s">
        <v>117</v>
      </c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80">
        <f>'SO101.3 - Oprava objízdné...'!J32</f>
        <v>0</v>
      </c>
      <c r="AH106" s="281"/>
      <c r="AI106" s="281"/>
      <c r="AJ106" s="281"/>
      <c r="AK106" s="281"/>
      <c r="AL106" s="281"/>
      <c r="AM106" s="281"/>
      <c r="AN106" s="280">
        <f t="shared" si="0"/>
        <v>0</v>
      </c>
      <c r="AO106" s="281"/>
      <c r="AP106" s="281"/>
      <c r="AQ106" s="105" t="s">
        <v>88</v>
      </c>
      <c r="AR106" s="60"/>
      <c r="AS106" s="106">
        <v>0</v>
      </c>
      <c r="AT106" s="107">
        <f t="shared" si="1"/>
        <v>0</v>
      </c>
      <c r="AU106" s="108">
        <f>'SO101.3 - Oprava objízdné...'!P123</f>
        <v>0</v>
      </c>
      <c r="AV106" s="107">
        <f>'SO101.3 - Oprava objízdné...'!J35</f>
        <v>0</v>
      </c>
      <c r="AW106" s="107">
        <f>'SO101.3 - Oprava objízdné...'!J36</f>
        <v>0</v>
      </c>
      <c r="AX106" s="107">
        <f>'SO101.3 - Oprava objízdné...'!J37</f>
        <v>0</v>
      </c>
      <c r="AY106" s="107">
        <f>'SO101.3 - Oprava objízdné...'!J38</f>
        <v>0</v>
      </c>
      <c r="AZ106" s="107">
        <f>'SO101.3 - Oprava objízdné...'!F35</f>
        <v>0</v>
      </c>
      <c r="BA106" s="107">
        <f>'SO101.3 - Oprava objízdné...'!F36</f>
        <v>0</v>
      </c>
      <c r="BB106" s="107">
        <f>'SO101.3 - Oprava objízdné...'!F37</f>
        <v>0</v>
      </c>
      <c r="BC106" s="107">
        <f>'SO101.3 - Oprava objízdné...'!F38</f>
        <v>0</v>
      </c>
      <c r="BD106" s="109">
        <f>'SO101.3 - Oprava objízdné...'!F39</f>
        <v>0</v>
      </c>
      <c r="BT106" s="110" t="s">
        <v>84</v>
      </c>
      <c r="BV106" s="110" t="s">
        <v>77</v>
      </c>
      <c r="BW106" s="110" t="s">
        <v>118</v>
      </c>
      <c r="BX106" s="110" t="s">
        <v>110</v>
      </c>
      <c r="CL106" s="110" t="s">
        <v>1</v>
      </c>
    </row>
    <row r="107" spans="1:90" s="4" customFormat="1" ht="16.5" customHeight="1">
      <c r="A107" s="103" t="s">
        <v>85</v>
      </c>
      <c r="B107" s="58"/>
      <c r="C107" s="104"/>
      <c r="D107" s="104"/>
      <c r="E107" s="255" t="s">
        <v>119</v>
      </c>
      <c r="F107" s="255"/>
      <c r="G107" s="255"/>
      <c r="H107" s="255"/>
      <c r="I107" s="255"/>
      <c r="J107" s="104"/>
      <c r="K107" s="255" t="s">
        <v>120</v>
      </c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80">
        <f>'SO101.4 - Vozovka na most...'!J32</f>
        <v>0</v>
      </c>
      <c r="AH107" s="281"/>
      <c r="AI107" s="281"/>
      <c r="AJ107" s="281"/>
      <c r="AK107" s="281"/>
      <c r="AL107" s="281"/>
      <c r="AM107" s="281"/>
      <c r="AN107" s="280">
        <f t="shared" si="0"/>
        <v>0</v>
      </c>
      <c r="AO107" s="281"/>
      <c r="AP107" s="281"/>
      <c r="AQ107" s="105" t="s">
        <v>88</v>
      </c>
      <c r="AR107" s="60"/>
      <c r="AS107" s="111">
        <v>0</v>
      </c>
      <c r="AT107" s="112">
        <f t="shared" si="1"/>
        <v>0</v>
      </c>
      <c r="AU107" s="113">
        <f>'SO101.4 - Vozovka na most...'!P123</f>
        <v>0</v>
      </c>
      <c r="AV107" s="112">
        <f>'SO101.4 - Vozovka na most...'!J35</f>
        <v>0</v>
      </c>
      <c r="AW107" s="112">
        <f>'SO101.4 - Vozovka na most...'!J36</f>
        <v>0</v>
      </c>
      <c r="AX107" s="112">
        <f>'SO101.4 - Vozovka na most...'!J37</f>
        <v>0</v>
      </c>
      <c r="AY107" s="112">
        <f>'SO101.4 - Vozovka na most...'!J38</f>
        <v>0</v>
      </c>
      <c r="AZ107" s="112">
        <f>'SO101.4 - Vozovka na most...'!F35</f>
        <v>0</v>
      </c>
      <c r="BA107" s="112">
        <f>'SO101.4 - Vozovka na most...'!F36</f>
        <v>0</v>
      </c>
      <c r="BB107" s="112">
        <f>'SO101.4 - Vozovka na most...'!F37</f>
        <v>0</v>
      </c>
      <c r="BC107" s="112">
        <f>'SO101.4 - Vozovka na most...'!F38</f>
        <v>0</v>
      </c>
      <c r="BD107" s="114">
        <f>'SO101.4 - Vozovka na most...'!F39</f>
        <v>0</v>
      </c>
      <c r="BT107" s="110" t="s">
        <v>84</v>
      </c>
      <c r="BV107" s="110" t="s">
        <v>77</v>
      </c>
      <c r="BW107" s="110" t="s">
        <v>121</v>
      </c>
      <c r="BX107" s="110" t="s">
        <v>110</v>
      </c>
      <c r="CL107" s="110" t="s">
        <v>1</v>
      </c>
    </row>
    <row r="108" spans="1:57" s="2" customFormat="1" ht="30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9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39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</sheetData>
  <sheetProtection algorithmName="SHA-512" hashValue="peNqo+o/lUJrG0dYfMlYC1ihWk/YDJxamXKtXdZL1jHsvKuv6A4ZuHh5fqcusvEfGhbG0vtdZFuviahLUBV/Jw==" saltValue="GNIy/G9e5jmtau9D278jyOZhJDBeFHpHxpVvOzCl+i1OrAUfr84x7mFXy2RWakp/Oe2/FHg9C0OIPs+qCe2o2Q==" spinCount="100000" sheet="1" objects="1" scenarios="1" formatColumns="0" formatRows="0"/>
  <mergeCells count="90">
    <mergeCell ref="AN106:AP106"/>
    <mergeCell ref="AG106:AM106"/>
    <mergeCell ref="AN107:AP107"/>
    <mergeCell ref="AG107:AM107"/>
    <mergeCell ref="AN94:AP94"/>
    <mergeCell ref="AN102:AP102"/>
    <mergeCell ref="AN98:AP98"/>
    <mergeCell ref="AS89:AT91"/>
    <mergeCell ref="AN105:AP105"/>
    <mergeCell ref="AG105:AM105"/>
    <mergeCell ref="AK35:AO35"/>
    <mergeCell ref="X35:AB35"/>
    <mergeCell ref="AR2:BE2"/>
    <mergeCell ref="AG101:AM101"/>
    <mergeCell ref="AG99:AM99"/>
    <mergeCell ref="AG100:AM100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2:AP92"/>
    <mergeCell ref="AN99:AP99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E107:I107"/>
    <mergeCell ref="K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K104:AF104"/>
    <mergeCell ref="L85:AO85"/>
    <mergeCell ref="E105:I105"/>
    <mergeCell ref="K105:AF105"/>
    <mergeCell ref="E106:I106"/>
    <mergeCell ref="K106:AF106"/>
    <mergeCell ref="AG102:AM102"/>
    <mergeCell ref="AG103:AM103"/>
    <mergeCell ref="AG104:AM104"/>
    <mergeCell ref="AN104:AP104"/>
    <mergeCell ref="AN103:AP103"/>
    <mergeCell ref="AN95:AP95"/>
    <mergeCell ref="AN101:AP101"/>
    <mergeCell ref="AN100:AP100"/>
    <mergeCell ref="AN96:AP96"/>
    <mergeCell ref="AN97:AP97"/>
    <mergeCell ref="K97:AF97"/>
    <mergeCell ref="K99:AF99"/>
    <mergeCell ref="K96:AF96"/>
    <mergeCell ref="K101:AF101"/>
    <mergeCell ref="K102:AF102"/>
    <mergeCell ref="C92:G92"/>
    <mergeCell ref="D103:H103"/>
    <mergeCell ref="D98:H98"/>
    <mergeCell ref="D95:H95"/>
    <mergeCell ref="E104:I104"/>
    <mergeCell ref="E102:I102"/>
    <mergeCell ref="E100:I100"/>
    <mergeCell ref="E97:I97"/>
    <mergeCell ref="E99:I99"/>
    <mergeCell ref="E101:I101"/>
    <mergeCell ref="E96:I96"/>
    <mergeCell ref="I92:AF92"/>
    <mergeCell ref="J98:AF98"/>
    <mergeCell ref="J95:AF95"/>
    <mergeCell ref="J103:AF103"/>
    <mergeCell ref="K100:AF100"/>
  </mergeCells>
  <hyperlinks>
    <hyperlink ref="A96" location="'SO101 - Silnice II-368'!C2" display="/"/>
    <hyperlink ref="A97" location="'SO301 - Dešťová kanalizace'!C2" display="/"/>
    <hyperlink ref="A99" location="'000 - Ostatní a vedlejší ...'!C2" display="/"/>
    <hyperlink ref="A100" location="'SO001 - Příprava staveniště'!C2" display="/"/>
    <hyperlink ref="A101" location="'SO001.1 - Pomocné dopravn...'!C2" display="/"/>
    <hyperlink ref="A102" location="'SO101.1 - Sjezdy a křížení'!C2" display="/"/>
    <hyperlink ref="A104" location="'000N - Ostatní a vedlejší...'!C2" display="/"/>
    <hyperlink ref="A105" location="'SO101.2 - Autobusová nást...'!C2" display="/"/>
    <hyperlink ref="A106" location="'SO101.3 - Oprava objízdné...'!C2" display="/"/>
    <hyperlink ref="A107" location="'SO101.4 - Vozovka na mo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118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777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817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ROUND((SUM(BE123:BE139)),2)</f>
        <v>0</v>
      </c>
      <c r="G35" s="34"/>
      <c r="H35" s="34"/>
      <c r="I35" s="130">
        <v>0.21</v>
      </c>
      <c r="J35" s="129">
        <f>ROUND(((SUM(BE123:BE139))*I35),2)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ROUND((SUM(BF123:BF139)),2)</f>
        <v>0</v>
      </c>
      <c r="G36" s="34"/>
      <c r="H36" s="34"/>
      <c r="I36" s="130">
        <v>0.15</v>
      </c>
      <c r="J36" s="129">
        <f>ROUND(((SUM(BF123:BF139))*I36),2)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ROUND((SUM(BG123:BG139)),2)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ROUND((SUM(BH123:BH139)),2)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ROUND((SUM(BI123:BI139)),2)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777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SO101.3 - Oprava objízdné trasy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133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136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140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4" t="str">
        <f>E7</f>
        <v>Modernizace silnice II/368 Třebařov - průtah</v>
      </c>
      <c r="F111" s="305"/>
      <c r="G111" s="305"/>
      <c r="H111" s="30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123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4" t="s">
        <v>777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125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57" t="str">
        <f>E11</f>
        <v>SO101.3 - Oprava objízdné trasy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>Třebařov</v>
      </c>
      <c r="G117" s="36"/>
      <c r="H117" s="36"/>
      <c r="I117" s="29" t="s">
        <v>22</v>
      </c>
      <c r="J117" s="66">
        <f>IF(J14="","",J14)</f>
        <v>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23</v>
      </c>
      <c r="D119" s="36"/>
      <c r="E119" s="36"/>
      <c r="F119" s="27" t="str">
        <f>E17</f>
        <v>Pardubický kraj</v>
      </c>
      <c r="G119" s="36"/>
      <c r="H119" s="36"/>
      <c r="I119" s="29" t="s">
        <v>29</v>
      </c>
      <c r="J119" s="32" t="str">
        <f>E23</f>
        <v>Laboro atelier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32</v>
      </c>
      <c r="J120" s="32" t="str">
        <f>E26</f>
        <v>Laboro atelier s.r.o.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141</v>
      </c>
      <c r="D122" s="167" t="s">
        <v>60</v>
      </c>
      <c r="E122" s="167" t="s">
        <v>56</v>
      </c>
      <c r="F122" s="167" t="s">
        <v>57</v>
      </c>
      <c r="G122" s="167" t="s">
        <v>142</v>
      </c>
      <c r="H122" s="167" t="s">
        <v>143</v>
      </c>
      <c r="I122" s="167" t="s">
        <v>144</v>
      </c>
      <c r="J122" s="167" t="s">
        <v>129</v>
      </c>
      <c r="K122" s="168" t="s">
        <v>145</v>
      </c>
      <c r="L122" s="169"/>
      <c r="M122" s="75" t="s">
        <v>1</v>
      </c>
      <c r="N122" s="76" t="s">
        <v>39</v>
      </c>
      <c r="O122" s="76" t="s">
        <v>146</v>
      </c>
      <c r="P122" s="76" t="s">
        <v>147</v>
      </c>
      <c r="Q122" s="76" t="s">
        <v>148</v>
      </c>
      <c r="R122" s="76" t="s">
        <v>149</v>
      </c>
      <c r="S122" s="76" t="s">
        <v>150</v>
      </c>
      <c r="T122" s="77" t="s">
        <v>151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152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74</v>
      </c>
      <c r="AU123" s="17" t="s">
        <v>131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74</v>
      </c>
      <c r="E124" s="178" t="s">
        <v>153</v>
      </c>
      <c r="F124" s="178" t="s">
        <v>154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P125+P131</f>
        <v>0</v>
      </c>
      <c r="Q124" s="183"/>
      <c r="R124" s="184">
        <f>R125+R131</f>
        <v>0</v>
      </c>
      <c r="S124" s="183"/>
      <c r="T124" s="185">
        <f>T125+T131</f>
        <v>0</v>
      </c>
      <c r="AR124" s="186" t="s">
        <v>82</v>
      </c>
      <c r="AT124" s="187" t="s">
        <v>74</v>
      </c>
      <c r="AU124" s="187" t="s">
        <v>75</v>
      </c>
      <c r="AY124" s="186" t="s">
        <v>155</v>
      </c>
      <c r="BK124" s="188">
        <f>BK125+BK131</f>
        <v>0</v>
      </c>
    </row>
    <row r="125" spans="2:63" s="12" customFormat="1" ht="22.9" customHeight="1">
      <c r="B125" s="175"/>
      <c r="C125" s="176"/>
      <c r="D125" s="177" t="s">
        <v>74</v>
      </c>
      <c r="E125" s="189" t="s">
        <v>82</v>
      </c>
      <c r="F125" s="189" t="s">
        <v>156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SUM(P126:P130)</f>
        <v>0</v>
      </c>
      <c r="Q125" s="183"/>
      <c r="R125" s="184">
        <f>SUM(R126:R130)</f>
        <v>0</v>
      </c>
      <c r="S125" s="183"/>
      <c r="T125" s="185">
        <f>SUM(T126:T130)</f>
        <v>0</v>
      </c>
      <c r="AR125" s="186" t="s">
        <v>82</v>
      </c>
      <c r="AT125" s="187" t="s">
        <v>74</v>
      </c>
      <c r="AU125" s="187" t="s">
        <v>82</v>
      </c>
      <c r="AY125" s="186" t="s">
        <v>155</v>
      </c>
      <c r="BK125" s="188">
        <f>SUM(BK126:BK130)</f>
        <v>0</v>
      </c>
    </row>
    <row r="126" spans="1:65" s="2" customFormat="1" ht="16.5" customHeight="1">
      <c r="A126" s="34"/>
      <c r="B126" s="35"/>
      <c r="C126" s="191" t="s">
        <v>82</v>
      </c>
      <c r="D126" s="191" t="s">
        <v>157</v>
      </c>
      <c r="E126" s="192" t="s">
        <v>818</v>
      </c>
      <c r="F126" s="193" t="s">
        <v>819</v>
      </c>
      <c r="G126" s="194" t="s">
        <v>184</v>
      </c>
      <c r="H126" s="195">
        <v>23.76</v>
      </c>
      <c r="I126" s="196"/>
      <c r="J126" s="197">
        <f>ROUND(I126*H126,2)</f>
        <v>0</v>
      </c>
      <c r="K126" s="193" t="s">
        <v>161</v>
      </c>
      <c r="L126" s="39"/>
      <c r="M126" s="198" t="s">
        <v>1</v>
      </c>
      <c r="N126" s="199" t="s">
        <v>40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162</v>
      </c>
      <c r="AT126" s="202" t="s">
        <v>157</v>
      </c>
      <c r="AU126" s="202" t="s">
        <v>84</v>
      </c>
      <c r="AY126" s="17" t="s">
        <v>155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162</v>
      </c>
      <c r="BM126" s="202" t="s">
        <v>820</v>
      </c>
    </row>
    <row r="127" spans="1:47" s="2" customFormat="1" ht="11.25">
      <c r="A127" s="34"/>
      <c r="B127" s="35"/>
      <c r="C127" s="36"/>
      <c r="D127" s="204" t="s">
        <v>164</v>
      </c>
      <c r="E127" s="36"/>
      <c r="F127" s="205" t="s">
        <v>819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164</v>
      </c>
      <c r="AU127" s="17" t="s">
        <v>84</v>
      </c>
    </row>
    <row r="128" spans="1:47" s="2" customFormat="1" ht="39">
      <c r="A128" s="34"/>
      <c r="B128" s="35"/>
      <c r="C128" s="36"/>
      <c r="D128" s="204" t="s">
        <v>165</v>
      </c>
      <c r="E128" s="36"/>
      <c r="F128" s="209" t="s">
        <v>186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165</v>
      </c>
      <c r="AU128" s="17" t="s">
        <v>84</v>
      </c>
    </row>
    <row r="129" spans="1:47" s="2" customFormat="1" ht="19.5">
      <c r="A129" s="34"/>
      <c r="B129" s="35"/>
      <c r="C129" s="36"/>
      <c r="D129" s="204" t="s">
        <v>179</v>
      </c>
      <c r="E129" s="36"/>
      <c r="F129" s="209" t="s">
        <v>197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179</v>
      </c>
      <c r="AU129" s="17" t="s">
        <v>84</v>
      </c>
    </row>
    <row r="130" spans="2:51" s="13" customFormat="1" ht="11.25">
      <c r="B130" s="210"/>
      <c r="C130" s="211"/>
      <c r="D130" s="204" t="s">
        <v>167</v>
      </c>
      <c r="E130" s="212" t="s">
        <v>1</v>
      </c>
      <c r="F130" s="213" t="s">
        <v>821</v>
      </c>
      <c r="G130" s="211"/>
      <c r="H130" s="214">
        <v>23.76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167</v>
      </c>
      <c r="AU130" s="220" t="s">
        <v>84</v>
      </c>
      <c r="AV130" s="13" t="s">
        <v>84</v>
      </c>
      <c r="AW130" s="13" t="s">
        <v>31</v>
      </c>
      <c r="AX130" s="13" t="s">
        <v>82</v>
      </c>
      <c r="AY130" s="220" t="s">
        <v>155</v>
      </c>
    </row>
    <row r="131" spans="2:63" s="12" customFormat="1" ht="22.9" customHeight="1">
      <c r="B131" s="175"/>
      <c r="C131" s="176"/>
      <c r="D131" s="177" t="s">
        <v>74</v>
      </c>
      <c r="E131" s="189" t="s">
        <v>188</v>
      </c>
      <c r="F131" s="189" t="s">
        <v>302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SUM(P132:P139)</f>
        <v>0</v>
      </c>
      <c r="Q131" s="183"/>
      <c r="R131" s="184">
        <f>SUM(R132:R139)</f>
        <v>0</v>
      </c>
      <c r="S131" s="183"/>
      <c r="T131" s="185">
        <f>SUM(T132:T139)</f>
        <v>0</v>
      </c>
      <c r="AR131" s="186" t="s">
        <v>82</v>
      </c>
      <c r="AT131" s="187" t="s">
        <v>74</v>
      </c>
      <c r="AU131" s="187" t="s">
        <v>82</v>
      </c>
      <c r="AY131" s="186" t="s">
        <v>155</v>
      </c>
      <c r="BK131" s="188">
        <f>SUM(BK132:BK139)</f>
        <v>0</v>
      </c>
    </row>
    <row r="132" spans="1:65" s="2" customFormat="1" ht="16.5" customHeight="1">
      <c r="A132" s="34"/>
      <c r="B132" s="35"/>
      <c r="C132" s="191" t="s">
        <v>84</v>
      </c>
      <c r="D132" s="191" t="s">
        <v>157</v>
      </c>
      <c r="E132" s="192" t="s">
        <v>822</v>
      </c>
      <c r="F132" s="193" t="s">
        <v>823</v>
      </c>
      <c r="G132" s="194" t="s">
        <v>160</v>
      </c>
      <c r="H132" s="195">
        <v>594</v>
      </c>
      <c r="I132" s="196"/>
      <c r="J132" s="197">
        <f>ROUND(I132*H132,2)</f>
        <v>0</v>
      </c>
      <c r="K132" s="193" t="s">
        <v>161</v>
      </c>
      <c r="L132" s="39"/>
      <c r="M132" s="198" t="s">
        <v>1</v>
      </c>
      <c r="N132" s="199" t="s">
        <v>40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162</v>
      </c>
      <c r="AT132" s="202" t="s">
        <v>157</v>
      </c>
      <c r="AU132" s="202" t="s">
        <v>84</v>
      </c>
      <c r="AY132" s="17" t="s">
        <v>155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162</v>
      </c>
      <c r="BM132" s="202" t="s">
        <v>824</v>
      </c>
    </row>
    <row r="133" spans="1:47" s="2" customFormat="1" ht="11.25">
      <c r="A133" s="34"/>
      <c r="B133" s="35"/>
      <c r="C133" s="36"/>
      <c r="D133" s="204" t="s">
        <v>164</v>
      </c>
      <c r="E133" s="36"/>
      <c r="F133" s="205" t="s">
        <v>823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164</v>
      </c>
      <c r="AU133" s="17" t="s">
        <v>84</v>
      </c>
    </row>
    <row r="134" spans="1:47" s="2" customFormat="1" ht="29.25">
      <c r="A134" s="34"/>
      <c r="B134" s="35"/>
      <c r="C134" s="36"/>
      <c r="D134" s="204" t="s">
        <v>165</v>
      </c>
      <c r="E134" s="36"/>
      <c r="F134" s="209" t="s">
        <v>327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165</v>
      </c>
      <c r="AU134" s="17" t="s">
        <v>84</v>
      </c>
    </row>
    <row r="135" spans="2:51" s="13" customFormat="1" ht="11.25">
      <c r="B135" s="210"/>
      <c r="C135" s="211"/>
      <c r="D135" s="204" t="s">
        <v>167</v>
      </c>
      <c r="E135" s="212" t="s">
        <v>1</v>
      </c>
      <c r="F135" s="213" t="s">
        <v>825</v>
      </c>
      <c r="G135" s="211"/>
      <c r="H135" s="214">
        <v>594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167</v>
      </c>
      <c r="AU135" s="220" t="s">
        <v>84</v>
      </c>
      <c r="AV135" s="13" t="s">
        <v>84</v>
      </c>
      <c r="AW135" s="13" t="s">
        <v>31</v>
      </c>
      <c r="AX135" s="13" t="s">
        <v>82</v>
      </c>
      <c r="AY135" s="220" t="s">
        <v>155</v>
      </c>
    </row>
    <row r="136" spans="1:65" s="2" customFormat="1" ht="16.5" customHeight="1">
      <c r="A136" s="34"/>
      <c r="B136" s="35"/>
      <c r="C136" s="191" t="s">
        <v>174</v>
      </c>
      <c r="D136" s="191" t="s">
        <v>157</v>
      </c>
      <c r="E136" s="192" t="s">
        <v>337</v>
      </c>
      <c r="F136" s="193" t="s">
        <v>338</v>
      </c>
      <c r="G136" s="194" t="s">
        <v>160</v>
      </c>
      <c r="H136" s="195">
        <v>594</v>
      </c>
      <c r="I136" s="196"/>
      <c r="J136" s="197">
        <f>ROUND(I136*H136,2)</f>
        <v>0</v>
      </c>
      <c r="K136" s="193" t="s">
        <v>161</v>
      </c>
      <c r="L136" s="39"/>
      <c r="M136" s="198" t="s">
        <v>1</v>
      </c>
      <c r="N136" s="199" t="s">
        <v>40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162</v>
      </c>
      <c r="AT136" s="202" t="s">
        <v>157</v>
      </c>
      <c r="AU136" s="202" t="s">
        <v>84</v>
      </c>
      <c r="AY136" s="17" t="s">
        <v>155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162</v>
      </c>
      <c r="BM136" s="202" t="s">
        <v>826</v>
      </c>
    </row>
    <row r="137" spans="1:47" s="2" customFormat="1" ht="11.25">
      <c r="A137" s="34"/>
      <c r="B137" s="35"/>
      <c r="C137" s="36"/>
      <c r="D137" s="204" t="s">
        <v>164</v>
      </c>
      <c r="E137" s="36"/>
      <c r="F137" s="205" t="s">
        <v>338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164</v>
      </c>
      <c r="AU137" s="17" t="s">
        <v>84</v>
      </c>
    </row>
    <row r="138" spans="1:47" s="2" customFormat="1" ht="48.75">
      <c r="A138" s="34"/>
      <c r="B138" s="35"/>
      <c r="C138" s="36"/>
      <c r="D138" s="204" t="s">
        <v>165</v>
      </c>
      <c r="E138" s="36"/>
      <c r="F138" s="209" t="s">
        <v>340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165</v>
      </c>
      <c r="AU138" s="17" t="s">
        <v>84</v>
      </c>
    </row>
    <row r="139" spans="2:51" s="13" customFormat="1" ht="11.25">
      <c r="B139" s="210"/>
      <c r="C139" s="211"/>
      <c r="D139" s="204" t="s">
        <v>167</v>
      </c>
      <c r="E139" s="212" t="s">
        <v>1</v>
      </c>
      <c r="F139" s="213" t="s">
        <v>827</v>
      </c>
      <c r="G139" s="211"/>
      <c r="H139" s="214">
        <v>594</v>
      </c>
      <c r="I139" s="215"/>
      <c r="J139" s="211"/>
      <c r="K139" s="211"/>
      <c r="L139" s="216"/>
      <c r="M139" s="245"/>
      <c r="N139" s="246"/>
      <c r="O139" s="246"/>
      <c r="P139" s="246"/>
      <c r="Q139" s="246"/>
      <c r="R139" s="246"/>
      <c r="S139" s="246"/>
      <c r="T139" s="247"/>
      <c r="AT139" s="220" t="s">
        <v>167</v>
      </c>
      <c r="AU139" s="220" t="s">
        <v>84</v>
      </c>
      <c r="AV139" s="13" t="s">
        <v>84</v>
      </c>
      <c r="AW139" s="13" t="s">
        <v>31</v>
      </c>
      <c r="AX139" s="13" t="s">
        <v>82</v>
      </c>
      <c r="AY139" s="220" t="s">
        <v>155</v>
      </c>
    </row>
    <row r="140" spans="1:31" s="2" customFormat="1" ht="6.95" customHeight="1">
      <c r="A140" s="34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algorithmName="SHA-512" hashValue="Pns2jPCkLJ1FQn4nMEfKrssi+53rwaaQRIMBXU0AcHVqB97pF4p4hgUTtFzcIh7ojv4PdH90dWiCF2WHGLO0rQ==" saltValue="R8o1ebk8MG/PXBDooiITqxX4lKKUV+Z0G340tDigJ/dhRNM9siaPiI0BU1WCDHWuKBuuuS3AFf4BF5m8e5Qubg==" spinCount="100000" sheet="1" objects="1" scenarios="1" formatColumns="0" formatRows="0" autoFilter="0"/>
  <autoFilter ref="C122:K13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121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777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828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ROUND((SUM(BE123:BE149)),2)</f>
        <v>0</v>
      </c>
      <c r="G35" s="34"/>
      <c r="H35" s="34"/>
      <c r="I35" s="130">
        <v>0.21</v>
      </c>
      <c r="J35" s="129">
        <f>ROUND(((SUM(BE123:BE149))*I35),2)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ROUND((SUM(BF123:BF149)),2)</f>
        <v>0</v>
      </c>
      <c r="G36" s="34"/>
      <c r="H36" s="34"/>
      <c r="I36" s="130">
        <v>0.15</v>
      </c>
      <c r="J36" s="129">
        <f>ROUND(((SUM(BF123:BF149))*I36),2)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ROUND((SUM(BG123:BG149)),2)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ROUND((SUM(BH123:BH149)),2)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ROUND((SUM(BI123:BI149)),2)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777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SO101.4 - Vozovka na mostě 368-011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133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136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140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4" t="str">
        <f>E7</f>
        <v>Modernizace silnice II/368 Třebařov - průtah</v>
      </c>
      <c r="F111" s="305"/>
      <c r="G111" s="305"/>
      <c r="H111" s="30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123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4" t="s">
        <v>777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125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57" t="str">
        <f>E11</f>
        <v>SO101.4 - Vozovka na mostě 368-011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>Třebařov</v>
      </c>
      <c r="G117" s="36"/>
      <c r="H117" s="36"/>
      <c r="I117" s="29" t="s">
        <v>22</v>
      </c>
      <c r="J117" s="66">
        <f>IF(J14="","",J14)</f>
        <v>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23</v>
      </c>
      <c r="D119" s="36"/>
      <c r="E119" s="36"/>
      <c r="F119" s="27" t="str">
        <f>E17</f>
        <v>Pardubický kraj</v>
      </c>
      <c r="G119" s="36"/>
      <c r="H119" s="36"/>
      <c r="I119" s="29" t="s">
        <v>29</v>
      </c>
      <c r="J119" s="32" t="str">
        <f>E23</f>
        <v>Laboro atelier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32</v>
      </c>
      <c r="J120" s="32" t="str">
        <f>E26</f>
        <v>Laboro atelier s.r.o.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141</v>
      </c>
      <c r="D122" s="167" t="s">
        <v>60</v>
      </c>
      <c r="E122" s="167" t="s">
        <v>56</v>
      </c>
      <c r="F122" s="167" t="s">
        <v>57</v>
      </c>
      <c r="G122" s="167" t="s">
        <v>142</v>
      </c>
      <c r="H122" s="167" t="s">
        <v>143</v>
      </c>
      <c r="I122" s="167" t="s">
        <v>144</v>
      </c>
      <c r="J122" s="167" t="s">
        <v>129</v>
      </c>
      <c r="K122" s="168" t="s">
        <v>145</v>
      </c>
      <c r="L122" s="169"/>
      <c r="M122" s="75" t="s">
        <v>1</v>
      </c>
      <c r="N122" s="76" t="s">
        <v>39</v>
      </c>
      <c r="O122" s="76" t="s">
        <v>146</v>
      </c>
      <c r="P122" s="76" t="s">
        <v>147</v>
      </c>
      <c r="Q122" s="76" t="s">
        <v>148</v>
      </c>
      <c r="R122" s="76" t="s">
        <v>149</v>
      </c>
      <c r="S122" s="76" t="s">
        <v>150</v>
      </c>
      <c r="T122" s="77" t="s">
        <v>151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152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74</v>
      </c>
      <c r="AU123" s="17" t="s">
        <v>131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74</v>
      </c>
      <c r="E124" s="178" t="s">
        <v>153</v>
      </c>
      <c r="F124" s="178" t="s">
        <v>154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P125+P131</f>
        <v>0</v>
      </c>
      <c r="Q124" s="183"/>
      <c r="R124" s="184">
        <f>R125+R131</f>
        <v>0</v>
      </c>
      <c r="S124" s="183"/>
      <c r="T124" s="185">
        <f>T125+T131</f>
        <v>0</v>
      </c>
      <c r="AR124" s="186" t="s">
        <v>82</v>
      </c>
      <c r="AT124" s="187" t="s">
        <v>74</v>
      </c>
      <c r="AU124" s="187" t="s">
        <v>75</v>
      </c>
      <c r="AY124" s="186" t="s">
        <v>155</v>
      </c>
      <c r="BK124" s="188">
        <f>BK125+BK131</f>
        <v>0</v>
      </c>
    </row>
    <row r="125" spans="2:63" s="12" customFormat="1" ht="22.9" customHeight="1">
      <c r="B125" s="175"/>
      <c r="C125" s="176"/>
      <c r="D125" s="177" t="s">
        <v>74</v>
      </c>
      <c r="E125" s="189" t="s">
        <v>82</v>
      </c>
      <c r="F125" s="189" t="s">
        <v>156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SUM(P126:P130)</f>
        <v>0</v>
      </c>
      <c r="Q125" s="183"/>
      <c r="R125" s="184">
        <f>SUM(R126:R130)</f>
        <v>0</v>
      </c>
      <c r="S125" s="183"/>
      <c r="T125" s="185">
        <f>SUM(T126:T130)</f>
        <v>0</v>
      </c>
      <c r="AR125" s="186" t="s">
        <v>82</v>
      </c>
      <c r="AT125" s="187" t="s">
        <v>74</v>
      </c>
      <c r="AU125" s="187" t="s">
        <v>82</v>
      </c>
      <c r="AY125" s="186" t="s">
        <v>155</v>
      </c>
      <c r="BK125" s="188">
        <f>SUM(BK126:BK130)</f>
        <v>0</v>
      </c>
    </row>
    <row r="126" spans="1:65" s="2" customFormat="1" ht="16.5" customHeight="1">
      <c r="A126" s="34"/>
      <c r="B126" s="35"/>
      <c r="C126" s="191" t="s">
        <v>82</v>
      </c>
      <c r="D126" s="191" t="s">
        <v>157</v>
      </c>
      <c r="E126" s="192" t="s">
        <v>194</v>
      </c>
      <c r="F126" s="193" t="s">
        <v>195</v>
      </c>
      <c r="G126" s="194" t="s">
        <v>184</v>
      </c>
      <c r="H126" s="195">
        <v>6.626</v>
      </c>
      <c r="I126" s="196"/>
      <c r="J126" s="197">
        <f>ROUND(I126*H126,2)</f>
        <v>0</v>
      </c>
      <c r="K126" s="193" t="s">
        <v>161</v>
      </c>
      <c r="L126" s="39"/>
      <c r="M126" s="198" t="s">
        <v>1</v>
      </c>
      <c r="N126" s="199" t="s">
        <v>40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162</v>
      </c>
      <c r="AT126" s="202" t="s">
        <v>157</v>
      </c>
      <c r="AU126" s="202" t="s">
        <v>84</v>
      </c>
      <c r="AY126" s="17" t="s">
        <v>155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162</v>
      </c>
      <c r="BM126" s="202" t="s">
        <v>829</v>
      </c>
    </row>
    <row r="127" spans="1:47" s="2" customFormat="1" ht="11.25">
      <c r="A127" s="34"/>
      <c r="B127" s="35"/>
      <c r="C127" s="36"/>
      <c r="D127" s="204" t="s">
        <v>164</v>
      </c>
      <c r="E127" s="36"/>
      <c r="F127" s="205" t="s">
        <v>195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164</v>
      </c>
      <c r="AU127" s="17" t="s">
        <v>84</v>
      </c>
    </row>
    <row r="128" spans="1:47" s="2" customFormat="1" ht="39">
      <c r="A128" s="34"/>
      <c r="B128" s="35"/>
      <c r="C128" s="36"/>
      <c r="D128" s="204" t="s">
        <v>165</v>
      </c>
      <c r="E128" s="36"/>
      <c r="F128" s="209" t="s">
        <v>186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165</v>
      </c>
      <c r="AU128" s="17" t="s">
        <v>84</v>
      </c>
    </row>
    <row r="129" spans="1:47" s="2" customFormat="1" ht="19.5">
      <c r="A129" s="34"/>
      <c r="B129" s="35"/>
      <c r="C129" s="36"/>
      <c r="D129" s="204" t="s">
        <v>179</v>
      </c>
      <c r="E129" s="36"/>
      <c r="F129" s="209" t="s">
        <v>197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179</v>
      </c>
      <c r="AU129" s="17" t="s">
        <v>84</v>
      </c>
    </row>
    <row r="130" spans="2:51" s="13" customFormat="1" ht="11.25">
      <c r="B130" s="210"/>
      <c r="C130" s="211"/>
      <c r="D130" s="204" t="s">
        <v>167</v>
      </c>
      <c r="E130" s="212" t="s">
        <v>1</v>
      </c>
      <c r="F130" s="213" t="s">
        <v>830</v>
      </c>
      <c r="G130" s="211"/>
      <c r="H130" s="214">
        <v>6.626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167</v>
      </c>
      <c r="AU130" s="220" t="s">
        <v>84</v>
      </c>
      <c r="AV130" s="13" t="s">
        <v>84</v>
      </c>
      <c r="AW130" s="13" t="s">
        <v>31</v>
      </c>
      <c r="AX130" s="13" t="s">
        <v>82</v>
      </c>
      <c r="AY130" s="220" t="s">
        <v>155</v>
      </c>
    </row>
    <row r="131" spans="2:63" s="12" customFormat="1" ht="22.9" customHeight="1">
      <c r="B131" s="175"/>
      <c r="C131" s="176"/>
      <c r="D131" s="177" t="s">
        <v>74</v>
      </c>
      <c r="E131" s="189" t="s">
        <v>188</v>
      </c>
      <c r="F131" s="189" t="s">
        <v>302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SUM(P132:P149)</f>
        <v>0</v>
      </c>
      <c r="Q131" s="183"/>
      <c r="R131" s="184">
        <f>SUM(R132:R149)</f>
        <v>0</v>
      </c>
      <c r="S131" s="183"/>
      <c r="T131" s="185">
        <f>SUM(T132:T149)</f>
        <v>0</v>
      </c>
      <c r="AR131" s="186" t="s">
        <v>82</v>
      </c>
      <c r="AT131" s="187" t="s">
        <v>74</v>
      </c>
      <c r="AU131" s="187" t="s">
        <v>82</v>
      </c>
      <c r="AY131" s="186" t="s">
        <v>155</v>
      </c>
      <c r="BK131" s="188">
        <f>SUM(BK132:BK149)</f>
        <v>0</v>
      </c>
    </row>
    <row r="132" spans="1:65" s="2" customFormat="1" ht="16.5" customHeight="1">
      <c r="A132" s="34"/>
      <c r="B132" s="35"/>
      <c r="C132" s="191" t="s">
        <v>84</v>
      </c>
      <c r="D132" s="191" t="s">
        <v>157</v>
      </c>
      <c r="E132" s="192" t="s">
        <v>324</v>
      </c>
      <c r="F132" s="193" t="s">
        <v>325</v>
      </c>
      <c r="G132" s="194" t="s">
        <v>160</v>
      </c>
      <c r="H132" s="195">
        <v>66.26</v>
      </c>
      <c r="I132" s="196"/>
      <c r="J132" s="197">
        <f>ROUND(I132*H132,2)</f>
        <v>0</v>
      </c>
      <c r="K132" s="193" t="s">
        <v>161</v>
      </c>
      <c r="L132" s="39"/>
      <c r="M132" s="198" t="s">
        <v>1</v>
      </c>
      <c r="N132" s="199" t="s">
        <v>40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162</v>
      </c>
      <c r="AT132" s="202" t="s">
        <v>157</v>
      </c>
      <c r="AU132" s="202" t="s">
        <v>84</v>
      </c>
      <c r="AY132" s="17" t="s">
        <v>155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162</v>
      </c>
      <c r="BM132" s="202" t="s">
        <v>831</v>
      </c>
    </row>
    <row r="133" spans="1:47" s="2" customFormat="1" ht="11.25">
      <c r="A133" s="34"/>
      <c r="B133" s="35"/>
      <c r="C133" s="36"/>
      <c r="D133" s="204" t="s">
        <v>164</v>
      </c>
      <c r="E133" s="36"/>
      <c r="F133" s="205" t="s">
        <v>325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164</v>
      </c>
      <c r="AU133" s="17" t="s">
        <v>84</v>
      </c>
    </row>
    <row r="134" spans="1:47" s="2" customFormat="1" ht="29.25">
      <c r="A134" s="34"/>
      <c r="B134" s="35"/>
      <c r="C134" s="36"/>
      <c r="D134" s="204" t="s">
        <v>165</v>
      </c>
      <c r="E134" s="36"/>
      <c r="F134" s="209" t="s">
        <v>327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165</v>
      </c>
      <c r="AU134" s="17" t="s">
        <v>84</v>
      </c>
    </row>
    <row r="135" spans="2:51" s="13" customFormat="1" ht="11.25">
      <c r="B135" s="210"/>
      <c r="C135" s="211"/>
      <c r="D135" s="204" t="s">
        <v>167</v>
      </c>
      <c r="E135" s="212" t="s">
        <v>1</v>
      </c>
      <c r="F135" s="213" t="s">
        <v>832</v>
      </c>
      <c r="G135" s="211"/>
      <c r="H135" s="214">
        <v>66.26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167</v>
      </c>
      <c r="AU135" s="220" t="s">
        <v>84</v>
      </c>
      <c r="AV135" s="13" t="s">
        <v>84</v>
      </c>
      <c r="AW135" s="13" t="s">
        <v>31</v>
      </c>
      <c r="AX135" s="13" t="s">
        <v>82</v>
      </c>
      <c r="AY135" s="220" t="s">
        <v>155</v>
      </c>
    </row>
    <row r="136" spans="1:65" s="2" customFormat="1" ht="16.5" customHeight="1">
      <c r="A136" s="34"/>
      <c r="B136" s="35"/>
      <c r="C136" s="191" t="s">
        <v>174</v>
      </c>
      <c r="D136" s="191" t="s">
        <v>157</v>
      </c>
      <c r="E136" s="192" t="s">
        <v>331</v>
      </c>
      <c r="F136" s="193" t="s">
        <v>332</v>
      </c>
      <c r="G136" s="194" t="s">
        <v>160</v>
      </c>
      <c r="H136" s="195">
        <v>132.52</v>
      </c>
      <c r="I136" s="196"/>
      <c r="J136" s="197">
        <f>ROUND(I136*H136,2)</f>
        <v>0</v>
      </c>
      <c r="K136" s="193" t="s">
        <v>161</v>
      </c>
      <c r="L136" s="39"/>
      <c r="M136" s="198" t="s">
        <v>1</v>
      </c>
      <c r="N136" s="199" t="s">
        <v>40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162</v>
      </c>
      <c r="AT136" s="202" t="s">
        <v>157</v>
      </c>
      <c r="AU136" s="202" t="s">
        <v>84</v>
      </c>
      <c r="AY136" s="17" t="s">
        <v>155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162</v>
      </c>
      <c r="BM136" s="202" t="s">
        <v>833</v>
      </c>
    </row>
    <row r="137" spans="1:47" s="2" customFormat="1" ht="11.25">
      <c r="A137" s="34"/>
      <c r="B137" s="35"/>
      <c r="C137" s="36"/>
      <c r="D137" s="204" t="s">
        <v>164</v>
      </c>
      <c r="E137" s="36"/>
      <c r="F137" s="205" t="s">
        <v>332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164</v>
      </c>
      <c r="AU137" s="17" t="s">
        <v>84</v>
      </c>
    </row>
    <row r="138" spans="1:47" s="2" customFormat="1" ht="29.25">
      <c r="A138" s="34"/>
      <c r="B138" s="35"/>
      <c r="C138" s="36"/>
      <c r="D138" s="204" t="s">
        <v>165</v>
      </c>
      <c r="E138" s="36"/>
      <c r="F138" s="209" t="s">
        <v>327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165</v>
      </c>
      <c r="AU138" s="17" t="s">
        <v>84</v>
      </c>
    </row>
    <row r="139" spans="2:51" s="13" customFormat="1" ht="11.25">
      <c r="B139" s="210"/>
      <c r="C139" s="211"/>
      <c r="D139" s="204" t="s">
        <v>167</v>
      </c>
      <c r="E139" s="212" t="s">
        <v>1</v>
      </c>
      <c r="F139" s="213" t="s">
        <v>832</v>
      </c>
      <c r="G139" s="211"/>
      <c r="H139" s="214">
        <v>66.26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167</v>
      </c>
      <c r="AU139" s="220" t="s">
        <v>84</v>
      </c>
      <c r="AV139" s="13" t="s">
        <v>84</v>
      </c>
      <c r="AW139" s="13" t="s">
        <v>31</v>
      </c>
      <c r="AX139" s="13" t="s">
        <v>75</v>
      </c>
      <c r="AY139" s="220" t="s">
        <v>155</v>
      </c>
    </row>
    <row r="140" spans="2:51" s="13" customFormat="1" ht="11.25">
      <c r="B140" s="210"/>
      <c r="C140" s="211"/>
      <c r="D140" s="204" t="s">
        <v>167</v>
      </c>
      <c r="E140" s="212" t="s">
        <v>1</v>
      </c>
      <c r="F140" s="213" t="s">
        <v>834</v>
      </c>
      <c r="G140" s="211"/>
      <c r="H140" s="214">
        <v>66.26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167</v>
      </c>
      <c r="AU140" s="220" t="s">
        <v>84</v>
      </c>
      <c r="AV140" s="13" t="s">
        <v>84</v>
      </c>
      <c r="AW140" s="13" t="s">
        <v>31</v>
      </c>
      <c r="AX140" s="13" t="s">
        <v>75</v>
      </c>
      <c r="AY140" s="220" t="s">
        <v>155</v>
      </c>
    </row>
    <row r="141" spans="2:51" s="14" customFormat="1" ht="11.25">
      <c r="B141" s="221"/>
      <c r="C141" s="222"/>
      <c r="D141" s="204" t="s">
        <v>167</v>
      </c>
      <c r="E141" s="223" t="s">
        <v>1</v>
      </c>
      <c r="F141" s="224" t="s">
        <v>201</v>
      </c>
      <c r="G141" s="222"/>
      <c r="H141" s="225">
        <v>132.52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167</v>
      </c>
      <c r="AU141" s="231" t="s">
        <v>84</v>
      </c>
      <c r="AV141" s="14" t="s">
        <v>162</v>
      </c>
      <c r="AW141" s="14" t="s">
        <v>31</v>
      </c>
      <c r="AX141" s="14" t="s">
        <v>82</v>
      </c>
      <c r="AY141" s="231" t="s">
        <v>155</v>
      </c>
    </row>
    <row r="142" spans="1:65" s="2" customFormat="1" ht="16.5" customHeight="1">
      <c r="A142" s="34"/>
      <c r="B142" s="35"/>
      <c r="C142" s="191" t="s">
        <v>162</v>
      </c>
      <c r="D142" s="191" t="s">
        <v>157</v>
      </c>
      <c r="E142" s="192" t="s">
        <v>337</v>
      </c>
      <c r="F142" s="193" t="s">
        <v>338</v>
      </c>
      <c r="G142" s="194" t="s">
        <v>160</v>
      </c>
      <c r="H142" s="195">
        <v>66.26</v>
      </c>
      <c r="I142" s="196"/>
      <c r="J142" s="197">
        <f>ROUND(I142*H142,2)</f>
        <v>0</v>
      </c>
      <c r="K142" s="193" t="s">
        <v>161</v>
      </c>
      <c r="L142" s="39"/>
      <c r="M142" s="198" t="s">
        <v>1</v>
      </c>
      <c r="N142" s="199" t="s">
        <v>40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162</v>
      </c>
      <c r="AT142" s="202" t="s">
        <v>157</v>
      </c>
      <c r="AU142" s="202" t="s">
        <v>84</v>
      </c>
      <c r="AY142" s="17" t="s">
        <v>155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162</v>
      </c>
      <c r="BM142" s="202" t="s">
        <v>835</v>
      </c>
    </row>
    <row r="143" spans="1:47" s="2" customFormat="1" ht="11.25">
      <c r="A143" s="34"/>
      <c r="B143" s="35"/>
      <c r="C143" s="36"/>
      <c r="D143" s="204" t="s">
        <v>164</v>
      </c>
      <c r="E143" s="36"/>
      <c r="F143" s="205" t="s">
        <v>338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164</v>
      </c>
      <c r="AU143" s="17" t="s">
        <v>84</v>
      </c>
    </row>
    <row r="144" spans="1:47" s="2" customFormat="1" ht="48.75">
      <c r="A144" s="34"/>
      <c r="B144" s="35"/>
      <c r="C144" s="36"/>
      <c r="D144" s="204" t="s">
        <v>165</v>
      </c>
      <c r="E144" s="36"/>
      <c r="F144" s="209" t="s">
        <v>340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165</v>
      </c>
      <c r="AU144" s="17" t="s">
        <v>84</v>
      </c>
    </row>
    <row r="145" spans="2:51" s="13" customFormat="1" ht="11.25">
      <c r="B145" s="210"/>
      <c r="C145" s="211"/>
      <c r="D145" s="204" t="s">
        <v>167</v>
      </c>
      <c r="E145" s="212" t="s">
        <v>1</v>
      </c>
      <c r="F145" s="213" t="s">
        <v>836</v>
      </c>
      <c r="G145" s="211"/>
      <c r="H145" s="214">
        <v>66.26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167</v>
      </c>
      <c r="AU145" s="220" t="s">
        <v>84</v>
      </c>
      <c r="AV145" s="13" t="s">
        <v>84</v>
      </c>
      <c r="AW145" s="13" t="s">
        <v>31</v>
      </c>
      <c r="AX145" s="13" t="s">
        <v>82</v>
      </c>
      <c r="AY145" s="220" t="s">
        <v>155</v>
      </c>
    </row>
    <row r="146" spans="1:65" s="2" customFormat="1" ht="16.5" customHeight="1">
      <c r="A146" s="34"/>
      <c r="B146" s="35"/>
      <c r="C146" s="191" t="s">
        <v>188</v>
      </c>
      <c r="D146" s="191" t="s">
        <v>157</v>
      </c>
      <c r="E146" s="192" t="s">
        <v>345</v>
      </c>
      <c r="F146" s="193" t="s">
        <v>346</v>
      </c>
      <c r="G146" s="194" t="s">
        <v>160</v>
      </c>
      <c r="H146" s="195">
        <v>66.26</v>
      </c>
      <c r="I146" s="196"/>
      <c r="J146" s="197">
        <f>ROUND(I146*H146,2)</f>
        <v>0</v>
      </c>
      <c r="K146" s="193" t="s">
        <v>161</v>
      </c>
      <c r="L146" s="39"/>
      <c r="M146" s="198" t="s">
        <v>1</v>
      </c>
      <c r="N146" s="199" t="s">
        <v>40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162</v>
      </c>
      <c r="AT146" s="202" t="s">
        <v>157</v>
      </c>
      <c r="AU146" s="202" t="s">
        <v>84</v>
      </c>
      <c r="AY146" s="17" t="s">
        <v>155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162</v>
      </c>
      <c r="BM146" s="202" t="s">
        <v>837</v>
      </c>
    </row>
    <row r="147" spans="1:47" s="2" customFormat="1" ht="11.25">
      <c r="A147" s="34"/>
      <c r="B147" s="35"/>
      <c r="C147" s="36"/>
      <c r="D147" s="204" t="s">
        <v>164</v>
      </c>
      <c r="E147" s="36"/>
      <c r="F147" s="205" t="s">
        <v>346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164</v>
      </c>
      <c r="AU147" s="17" t="s">
        <v>84</v>
      </c>
    </row>
    <row r="148" spans="1:47" s="2" customFormat="1" ht="48.75">
      <c r="A148" s="34"/>
      <c r="B148" s="35"/>
      <c r="C148" s="36"/>
      <c r="D148" s="204" t="s">
        <v>165</v>
      </c>
      <c r="E148" s="36"/>
      <c r="F148" s="209" t="s">
        <v>340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165</v>
      </c>
      <c r="AU148" s="17" t="s">
        <v>84</v>
      </c>
    </row>
    <row r="149" spans="2:51" s="13" customFormat="1" ht="11.25">
      <c r="B149" s="210"/>
      <c r="C149" s="211"/>
      <c r="D149" s="204" t="s">
        <v>167</v>
      </c>
      <c r="E149" s="212" t="s">
        <v>1</v>
      </c>
      <c r="F149" s="213" t="s">
        <v>836</v>
      </c>
      <c r="G149" s="211"/>
      <c r="H149" s="214">
        <v>66.26</v>
      </c>
      <c r="I149" s="215"/>
      <c r="J149" s="211"/>
      <c r="K149" s="211"/>
      <c r="L149" s="216"/>
      <c r="M149" s="245"/>
      <c r="N149" s="246"/>
      <c r="O149" s="246"/>
      <c r="P149" s="246"/>
      <c r="Q149" s="246"/>
      <c r="R149" s="246"/>
      <c r="S149" s="246"/>
      <c r="T149" s="247"/>
      <c r="AT149" s="220" t="s">
        <v>167</v>
      </c>
      <c r="AU149" s="220" t="s">
        <v>84</v>
      </c>
      <c r="AV149" s="13" t="s">
        <v>84</v>
      </c>
      <c r="AW149" s="13" t="s">
        <v>31</v>
      </c>
      <c r="AX149" s="13" t="s">
        <v>82</v>
      </c>
      <c r="AY149" s="220" t="s">
        <v>155</v>
      </c>
    </row>
    <row r="150" spans="1:31" s="2" customFormat="1" ht="6.95" customHeight="1">
      <c r="A150" s="34"/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39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sheetProtection algorithmName="SHA-512" hashValue="MNcaACS2DgSLPA5rDtS8tylTTBkTLJDQ4lOqYECCmTWZZUufVvBya75KgRXGUXFlMbOo+4OCJ4i70FcEmsyZ/g==" saltValue="RxmGOxas/aHwDd67IFAq3yP+EMGdvEA35hTobnAE855mnjru3nG3KBaDZdvTaw5xIlq7RXJOajL5aoV/Ycvr3g==" spinCount="100000" sheet="1" objects="1" scenarios="1" formatColumns="0" formatRows="0" autoFilter="0"/>
  <autoFilter ref="C122:K14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124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126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ROUND((SUM(BE128:BE419)),2)</f>
        <v>0</v>
      </c>
      <c r="G35" s="34"/>
      <c r="H35" s="34"/>
      <c r="I35" s="130">
        <v>0.21</v>
      </c>
      <c r="J35" s="129">
        <f>ROUND(((SUM(BE128:BE419))*I35),2)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ROUND((SUM(BF128:BF419)),2)</f>
        <v>0</v>
      </c>
      <c r="G36" s="34"/>
      <c r="H36" s="34"/>
      <c r="I36" s="130">
        <v>0.15</v>
      </c>
      <c r="J36" s="129">
        <f>ROUND(((SUM(BF128:BF419))*I36),2)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ROUND((SUM(BG128:BG419)),2)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ROUND((SUM(BH128:BH419)),2)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ROUND((SUM(BI128:BI419)),2)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124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SO101 - Silnice II/368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133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134</v>
      </c>
      <c r="E101" s="161"/>
      <c r="F101" s="161"/>
      <c r="G101" s="161"/>
      <c r="H101" s="161"/>
      <c r="I101" s="161"/>
      <c r="J101" s="162">
        <f>J223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135</v>
      </c>
      <c r="E102" s="161"/>
      <c r="F102" s="161"/>
      <c r="G102" s="161"/>
      <c r="H102" s="161"/>
      <c r="I102" s="161"/>
      <c r="J102" s="162">
        <f>J246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136</v>
      </c>
      <c r="E103" s="161"/>
      <c r="F103" s="161"/>
      <c r="G103" s="161"/>
      <c r="H103" s="161"/>
      <c r="I103" s="161"/>
      <c r="J103" s="162">
        <f>J247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137</v>
      </c>
      <c r="E104" s="161"/>
      <c r="F104" s="161"/>
      <c r="G104" s="161"/>
      <c r="H104" s="161"/>
      <c r="I104" s="161"/>
      <c r="J104" s="162">
        <f>J298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138</v>
      </c>
      <c r="E105" s="161"/>
      <c r="F105" s="161"/>
      <c r="G105" s="161"/>
      <c r="H105" s="161"/>
      <c r="I105" s="161"/>
      <c r="J105" s="162">
        <f>J323</f>
        <v>0</v>
      </c>
      <c r="K105" s="104"/>
      <c r="L105" s="163"/>
    </row>
    <row r="106" spans="2:12" s="9" customFormat="1" ht="24.95" customHeight="1">
      <c r="B106" s="153"/>
      <c r="C106" s="154"/>
      <c r="D106" s="155" t="s">
        <v>139</v>
      </c>
      <c r="E106" s="156"/>
      <c r="F106" s="156"/>
      <c r="G106" s="156"/>
      <c r="H106" s="156"/>
      <c r="I106" s="156"/>
      <c r="J106" s="157">
        <f>J412</f>
        <v>0</v>
      </c>
      <c r="K106" s="154"/>
      <c r="L106" s="158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140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04" t="str">
        <f>E7</f>
        <v>Modernizace silnice II/368 Třebařov - průtah</v>
      </c>
      <c r="F116" s="305"/>
      <c r="G116" s="305"/>
      <c r="H116" s="305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123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04" t="s">
        <v>124</v>
      </c>
      <c r="F118" s="306"/>
      <c r="G118" s="306"/>
      <c r="H118" s="30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125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7" t="str">
        <f>E11</f>
        <v>SO101 - Silnice II/368</v>
      </c>
      <c r="F120" s="306"/>
      <c r="G120" s="306"/>
      <c r="H120" s="30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>Třebařov</v>
      </c>
      <c r="G122" s="36"/>
      <c r="H122" s="36"/>
      <c r="I122" s="29" t="s">
        <v>22</v>
      </c>
      <c r="J122" s="66">
        <f>IF(J14="","",J14)</f>
        <v>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23</v>
      </c>
      <c r="D124" s="36"/>
      <c r="E124" s="36"/>
      <c r="F124" s="27" t="str">
        <f>E17</f>
        <v>Pardubický kraj</v>
      </c>
      <c r="G124" s="36"/>
      <c r="H124" s="36"/>
      <c r="I124" s="29" t="s">
        <v>29</v>
      </c>
      <c r="J124" s="32" t="str">
        <f>E23</f>
        <v>Laboro atelier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IF(E20="","",E20)</f>
        <v>Vyplň údaj</v>
      </c>
      <c r="G125" s="36"/>
      <c r="H125" s="36"/>
      <c r="I125" s="29" t="s">
        <v>32</v>
      </c>
      <c r="J125" s="32" t="str">
        <f>E26</f>
        <v>Laboro atelier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141</v>
      </c>
      <c r="D127" s="167" t="s">
        <v>60</v>
      </c>
      <c r="E127" s="167" t="s">
        <v>56</v>
      </c>
      <c r="F127" s="167" t="s">
        <v>57</v>
      </c>
      <c r="G127" s="167" t="s">
        <v>142</v>
      </c>
      <c r="H127" s="167" t="s">
        <v>143</v>
      </c>
      <c r="I127" s="167" t="s">
        <v>144</v>
      </c>
      <c r="J127" s="167" t="s">
        <v>129</v>
      </c>
      <c r="K127" s="168" t="s">
        <v>145</v>
      </c>
      <c r="L127" s="169"/>
      <c r="M127" s="75" t="s">
        <v>1</v>
      </c>
      <c r="N127" s="76" t="s">
        <v>39</v>
      </c>
      <c r="O127" s="76" t="s">
        <v>146</v>
      </c>
      <c r="P127" s="76" t="s">
        <v>147</v>
      </c>
      <c r="Q127" s="76" t="s">
        <v>148</v>
      </c>
      <c r="R127" s="76" t="s">
        <v>149</v>
      </c>
      <c r="S127" s="76" t="s">
        <v>150</v>
      </c>
      <c r="T127" s="77" t="s">
        <v>151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152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P129+P412</f>
        <v>0</v>
      </c>
      <c r="Q128" s="79"/>
      <c r="R128" s="172">
        <f>R129+R412</f>
        <v>0</v>
      </c>
      <c r="S128" s="79"/>
      <c r="T128" s="173">
        <f>T129+T412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131</v>
      </c>
      <c r="BK128" s="174">
        <f>BK129+BK412</f>
        <v>0</v>
      </c>
    </row>
    <row r="129" spans="2:63" s="12" customFormat="1" ht="25.9" customHeight="1">
      <c r="B129" s="175"/>
      <c r="C129" s="176"/>
      <c r="D129" s="177" t="s">
        <v>74</v>
      </c>
      <c r="E129" s="178" t="s">
        <v>153</v>
      </c>
      <c r="F129" s="178" t="s">
        <v>154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P130+P223+P246+P247+P298+P323</f>
        <v>0</v>
      </c>
      <c r="Q129" s="183"/>
      <c r="R129" s="184">
        <f>R130+R223+R246+R247+R298+R323</f>
        <v>0</v>
      </c>
      <c r="S129" s="183"/>
      <c r="T129" s="185">
        <f>T130+T223+T246+T247+T298+T323</f>
        <v>0</v>
      </c>
      <c r="AR129" s="186" t="s">
        <v>82</v>
      </c>
      <c r="AT129" s="187" t="s">
        <v>74</v>
      </c>
      <c r="AU129" s="187" t="s">
        <v>75</v>
      </c>
      <c r="AY129" s="186" t="s">
        <v>155</v>
      </c>
      <c r="BK129" s="188">
        <f>BK130+BK223+BK246+BK247+BK298+BK323</f>
        <v>0</v>
      </c>
    </row>
    <row r="130" spans="2:63" s="12" customFormat="1" ht="22.9" customHeight="1">
      <c r="B130" s="175"/>
      <c r="C130" s="176"/>
      <c r="D130" s="177" t="s">
        <v>74</v>
      </c>
      <c r="E130" s="189" t="s">
        <v>82</v>
      </c>
      <c r="F130" s="189" t="s">
        <v>156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SUM(P131:P222)</f>
        <v>0</v>
      </c>
      <c r="Q130" s="183"/>
      <c r="R130" s="184">
        <f>SUM(R131:R222)</f>
        <v>0</v>
      </c>
      <c r="S130" s="183"/>
      <c r="T130" s="185">
        <f>SUM(T131:T222)</f>
        <v>0</v>
      </c>
      <c r="AR130" s="186" t="s">
        <v>82</v>
      </c>
      <c r="AT130" s="187" t="s">
        <v>74</v>
      </c>
      <c r="AU130" s="187" t="s">
        <v>82</v>
      </c>
      <c r="AY130" s="186" t="s">
        <v>155</v>
      </c>
      <c r="BK130" s="188">
        <f>SUM(BK131:BK222)</f>
        <v>0</v>
      </c>
    </row>
    <row r="131" spans="1:65" s="2" customFormat="1" ht="16.5" customHeight="1">
      <c r="A131" s="34"/>
      <c r="B131" s="35"/>
      <c r="C131" s="191" t="s">
        <v>82</v>
      </c>
      <c r="D131" s="191" t="s">
        <v>157</v>
      </c>
      <c r="E131" s="192" t="s">
        <v>158</v>
      </c>
      <c r="F131" s="193" t="s">
        <v>159</v>
      </c>
      <c r="G131" s="194" t="s">
        <v>160</v>
      </c>
      <c r="H131" s="195">
        <v>7379.52</v>
      </c>
      <c r="I131" s="196"/>
      <c r="J131" s="197">
        <f>ROUND(I131*H131,2)</f>
        <v>0</v>
      </c>
      <c r="K131" s="193" t="s">
        <v>161</v>
      </c>
      <c r="L131" s="39"/>
      <c r="M131" s="198" t="s">
        <v>1</v>
      </c>
      <c r="N131" s="199" t="s">
        <v>40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162</v>
      </c>
      <c r="AT131" s="202" t="s">
        <v>157</v>
      </c>
      <c r="AU131" s="202" t="s">
        <v>84</v>
      </c>
      <c r="AY131" s="17" t="s">
        <v>155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162</v>
      </c>
      <c r="BM131" s="202" t="s">
        <v>163</v>
      </c>
    </row>
    <row r="132" spans="1:47" s="2" customFormat="1" ht="11.25">
      <c r="A132" s="34"/>
      <c r="B132" s="35"/>
      <c r="C132" s="36"/>
      <c r="D132" s="204" t="s">
        <v>164</v>
      </c>
      <c r="E132" s="36"/>
      <c r="F132" s="205" t="s">
        <v>159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164</v>
      </c>
      <c r="AU132" s="17" t="s">
        <v>84</v>
      </c>
    </row>
    <row r="133" spans="1:47" s="2" customFormat="1" ht="19.5">
      <c r="A133" s="34"/>
      <c r="B133" s="35"/>
      <c r="C133" s="36"/>
      <c r="D133" s="204" t="s">
        <v>165</v>
      </c>
      <c r="E133" s="36"/>
      <c r="F133" s="209" t="s">
        <v>166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165</v>
      </c>
      <c r="AU133" s="17" t="s">
        <v>84</v>
      </c>
    </row>
    <row r="134" spans="2:51" s="13" customFormat="1" ht="11.25">
      <c r="B134" s="210"/>
      <c r="C134" s="211"/>
      <c r="D134" s="204" t="s">
        <v>167</v>
      </c>
      <c r="E134" s="212" t="s">
        <v>1</v>
      </c>
      <c r="F134" s="213" t="s">
        <v>168</v>
      </c>
      <c r="G134" s="211"/>
      <c r="H134" s="214">
        <v>7379.52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167</v>
      </c>
      <c r="AU134" s="220" t="s">
        <v>84</v>
      </c>
      <c r="AV134" s="13" t="s">
        <v>84</v>
      </c>
      <c r="AW134" s="13" t="s">
        <v>31</v>
      </c>
      <c r="AX134" s="13" t="s">
        <v>82</v>
      </c>
      <c r="AY134" s="220" t="s">
        <v>155</v>
      </c>
    </row>
    <row r="135" spans="1:65" s="2" customFormat="1" ht="16.5" customHeight="1">
      <c r="A135" s="34"/>
      <c r="B135" s="35"/>
      <c r="C135" s="191" t="s">
        <v>84</v>
      </c>
      <c r="D135" s="191" t="s">
        <v>157</v>
      </c>
      <c r="E135" s="192" t="s">
        <v>169</v>
      </c>
      <c r="F135" s="193" t="s">
        <v>170</v>
      </c>
      <c r="G135" s="194" t="s">
        <v>160</v>
      </c>
      <c r="H135" s="195">
        <v>7379.52</v>
      </c>
      <c r="I135" s="196"/>
      <c r="J135" s="197">
        <f>ROUND(I135*H135,2)</f>
        <v>0</v>
      </c>
      <c r="K135" s="193" t="s">
        <v>161</v>
      </c>
      <c r="L135" s="39"/>
      <c r="M135" s="198" t="s">
        <v>1</v>
      </c>
      <c r="N135" s="199" t="s">
        <v>40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162</v>
      </c>
      <c r="AT135" s="202" t="s">
        <v>157</v>
      </c>
      <c r="AU135" s="202" t="s">
        <v>84</v>
      </c>
      <c r="AY135" s="17" t="s">
        <v>155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162</v>
      </c>
      <c r="BM135" s="202" t="s">
        <v>171</v>
      </c>
    </row>
    <row r="136" spans="1:47" s="2" customFormat="1" ht="11.25">
      <c r="A136" s="34"/>
      <c r="B136" s="35"/>
      <c r="C136" s="36"/>
      <c r="D136" s="204" t="s">
        <v>164</v>
      </c>
      <c r="E136" s="36"/>
      <c r="F136" s="205" t="s">
        <v>170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164</v>
      </c>
      <c r="AU136" s="17" t="s">
        <v>84</v>
      </c>
    </row>
    <row r="137" spans="1:47" s="2" customFormat="1" ht="19.5">
      <c r="A137" s="34"/>
      <c r="B137" s="35"/>
      <c r="C137" s="36"/>
      <c r="D137" s="204" t="s">
        <v>165</v>
      </c>
      <c r="E137" s="36"/>
      <c r="F137" s="209" t="s">
        <v>172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165</v>
      </c>
      <c r="AU137" s="17" t="s">
        <v>84</v>
      </c>
    </row>
    <row r="138" spans="2:51" s="13" customFormat="1" ht="11.25">
      <c r="B138" s="210"/>
      <c r="C138" s="211"/>
      <c r="D138" s="204" t="s">
        <v>167</v>
      </c>
      <c r="E138" s="212" t="s">
        <v>1</v>
      </c>
      <c r="F138" s="213" t="s">
        <v>173</v>
      </c>
      <c r="G138" s="211"/>
      <c r="H138" s="214">
        <v>7379.52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167</v>
      </c>
      <c r="AU138" s="220" t="s">
        <v>84</v>
      </c>
      <c r="AV138" s="13" t="s">
        <v>84</v>
      </c>
      <c r="AW138" s="13" t="s">
        <v>31</v>
      </c>
      <c r="AX138" s="13" t="s">
        <v>82</v>
      </c>
      <c r="AY138" s="220" t="s">
        <v>155</v>
      </c>
    </row>
    <row r="139" spans="1:65" s="2" customFormat="1" ht="16.5" customHeight="1">
      <c r="A139" s="34"/>
      <c r="B139" s="35"/>
      <c r="C139" s="191" t="s">
        <v>174</v>
      </c>
      <c r="D139" s="191" t="s">
        <v>157</v>
      </c>
      <c r="E139" s="192" t="s">
        <v>175</v>
      </c>
      <c r="F139" s="193" t="s">
        <v>176</v>
      </c>
      <c r="G139" s="194" t="s">
        <v>160</v>
      </c>
      <c r="H139" s="195">
        <v>192.96</v>
      </c>
      <c r="I139" s="196"/>
      <c r="J139" s="197">
        <f>ROUND(I139*H139,2)</f>
        <v>0</v>
      </c>
      <c r="K139" s="193" t="s">
        <v>161</v>
      </c>
      <c r="L139" s="39"/>
      <c r="M139" s="198" t="s">
        <v>1</v>
      </c>
      <c r="N139" s="199" t="s">
        <v>40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162</v>
      </c>
      <c r="AT139" s="202" t="s">
        <v>157</v>
      </c>
      <c r="AU139" s="202" t="s">
        <v>84</v>
      </c>
      <c r="AY139" s="17" t="s">
        <v>155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162</v>
      </c>
      <c r="BM139" s="202" t="s">
        <v>177</v>
      </c>
    </row>
    <row r="140" spans="1:47" s="2" customFormat="1" ht="11.25">
      <c r="A140" s="34"/>
      <c r="B140" s="35"/>
      <c r="C140" s="36"/>
      <c r="D140" s="204" t="s">
        <v>164</v>
      </c>
      <c r="E140" s="36"/>
      <c r="F140" s="205" t="s">
        <v>176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164</v>
      </c>
      <c r="AU140" s="17" t="s">
        <v>84</v>
      </c>
    </row>
    <row r="141" spans="1:47" s="2" customFormat="1" ht="39">
      <c r="A141" s="34"/>
      <c r="B141" s="35"/>
      <c r="C141" s="36"/>
      <c r="D141" s="204" t="s">
        <v>165</v>
      </c>
      <c r="E141" s="36"/>
      <c r="F141" s="209" t="s">
        <v>178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165</v>
      </c>
      <c r="AU141" s="17" t="s">
        <v>84</v>
      </c>
    </row>
    <row r="142" spans="1:47" s="2" customFormat="1" ht="19.5">
      <c r="A142" s="34"/>
      <c r="B142" s="35"/>
      <c r="C142" s="36"/>
      <c r="D142" s="204" t="s">
        <v>179</v>
      </c>
      <c r="E142" s="36"/>
      <c r="F142" s="209" t="s">
        <v>180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179</v>
      </c>
      <c r="AU142" s="17" t="s">
        <v>84</v>
      </c>
    </row>
    <row r="143" spans="2:51" s="13" customFormat="1" ht="11.25">
      <c r="B143" s="210"/>
      <c r="C143" s="211"/>
      <c r="D143" s="204" t="s">
        <v>167</v>
      </c>
      <c r="E143" s="212" t="s">
        <v>1</v>
      </c>
      <c r="F143" s="213" t="s">
        <v>181</v>
      </c>
      <c r="G143" s="211"/>
      <c r="H143" s="214">
        <v>192.96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167</v>
      </c>
      <c r="AU143" s="220" t="s">
        <v>84</v>
      </c>
      <c r="AV143" s="13" t="s">
        <v>84</v>
      </c>
      <c r="AW143" s="13" t="s">
        <v>31</v>
      </c>
      <c r="AX143" s="13" t="s">
        <v>82</v>
      </c>
      <c r="AY143" s="220" t="s">
        <v>155</v>
      </c>
    </row>
    <row r="144" spans="1:65" s="2" customFormat="1" ht="16.5" customHeight="1">
      <c r="A144" s="34"/>
      <c r="B144" s="35"/>
      <c r="C144" s="191" t="s">
        <v>162</v>
      </c>
      <c r="D144" s="191" t="s">
        <v>157</v>
      </c>
      <c r="E144" s="192" t="s">
        <v>182</v>
      </c>
      <c r="F144" s="193" t="s">
        <v>183</v>
      </c>
      <c r="G144" s="194" t="s">
        <v>184</v>
      </c>
      <c r="H144" s="195">
        <v>414.777</v>
      </c>
      <c r="I144" s="196"/>
      <c r="J144" s="197">
        <f>ROUND(I144*H144,2)</f>
        <v>0</v>
      </c>
      <c r="K144" s="193" t="s">
        <v>161</v>
      </c>
      <c r="L144" s="39"/>
      <c r="M144" s="198" t="s">
        <v>1</v>
      </c>
      <c r="N144" s="199" t="s">
        <v>40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162</v>
      </c>
      <c r="AT144" s="202" t="s">
        <v>157</v>
      </c>
      <c r="AU144" s="202" t="s">
        <v>84</v>
      </c>
      <c r="AY144" s="17" t="s">
        <v>155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162</v>
      </c>
      <c r="BM144" s="202" t="s">
        <v>185</v>
      </c>
    </row>
    <row r="145" spans="1:47" s="2" customFormat="1" ht="11.25">
      <c r="A145" s="34"/>
      <c r="B145" s="35"/>
      <c r="C145" s="36"/>
      <c r="D145" s="204" t="s">
        <v>164</v>
      </c>
      <c r="E145" s="36"/>
      <c r="F145" s="205" t="s">
        <v>183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164</v>
      </c>
      <c r="AU145" s="17" t="s">
        <v>84</v>
      </c>
    </row>
    <row r="146" spans="1:47" s="2" customFormat="1" ht="39">
      <c r="A146" s="34"/>
      <c r="B146" s="35"/>
      <c r="C146" s="36"/>
      <c r="D146" s="204" t="s">
        <v>165</v>
      </c>
      <c r="E146" s="36"/>
      <c r="F146" s="209" t="s">
        <v>186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165</v>
      </c>
      <c r="AU146" s="17" t="s">
        <v>84</v>
      </c>
    </row>
    <row r="147" spans="2:51" s="13" customFormat="1" ht="11.25">
      <c r="B147" s="210"/>
      <c r="C147" s="211"/>
      <c r="D147" s="204" t="s">
        <v>167</v>
      </c>
      <c r="E147" s="212" t="s">
        <v>1</v>
      </c>
      <c r="F147" s="213" t="s">
        <v>187</v>
      </c>
      <c r="G147" s="211"/>
      <c r="H147" s="214">
        <v>414.777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167</v>
      </c>
      <c r="AU147" s="220" t="s">
        <v>84</v>
      </c>
      <c r="AV147" s="13" t="s">
        <v>84</v>
      </c>
      <c r="AW147" s="13" t="s">
        <v>31</v>
      </c>
      <c r="AX147" s="13" t="s">
        <v>82</v>
      </c>
      <c r="AY147" s="220" t="s">
        <v>155</v>
      </c>
    </row>
    <row r="148" spans="1:65" s="2" customFormat="1" ht="16.5" customHeight="1">
      <c r="A148" s="34"/>
      <c r="B148" s="35"/>
      <c r="C148" s="191" t="s">
        <v>188</v>
      </c>
      <c r="D148" s="191" t="s">
        <v>157</v>
      </c>
      <c r="E148" s="192" t="s">
        <v>189</v>
      </c>
      <c r="F148" s="193" t="s">
        <v>190</v>
      </c>
      <c r="G148" s="194" t="s">
        <v>184</v>
      </c>
      <c r="H148" s="195">
        <v>320.208</v>
      </c>
      <c r="I148" s="196"/>
      <c r="J148" s="197">
        <f>ROUND(I148*H148,2)</f>
        <v>0</v>
      </c>
      <c r="K148" s="193" t="s">
        <v>161</v>
      </c>
      <c r="L148" s="39"/>
      <c r="M148" s="198" t="s">
        <v>1</v>
      </c>
      <c r="N148" s="199" t="s">
        <v>40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162</v>
      </c>
      <c r="AT148" s="202" t="s">
        <v>157</v>
      </c>
      <c r="AU148" s="202" t="s">
        <v>84</v>
      </c>
      <c r="AY148" s="17" t="s">
        <v>155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162</v>
      </c>
      <c r="BM148" s="202" t="s">
        <v>191</v>
      </c>
    </row>
    <row r="149" spans="1:47" s="2" customFormat="1" ht="11.25">
      <c r="A149" s="34"/>
      <c r="B149" s="35"/>
      <c r="C149" s="36"/>
      <c r="D149" s="204" t="s">
        <v>164</v>
      </c>
      <c r="E149" s="36"/>
      <c r="F149" s="205" t="s">
        <v>190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164</v>
      </c>
      <c r="AU149" s="17" t="s">
        <v>84</v>
      </c>
    </row>
    <row r="150" spans="1:47" s="2" customFormat="1" ht="39">
      <c r="A150" s="34"/>
      <c r="B150" s="35"/>
      <c r="C150" s="36"/>
      <c r="D150" s="204" t="s">
        <v>165</v>
      </c>
      <c r="E150" s="36"/>
      <c r="F150" s="209" t="s">
        <v>186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165</v>
      </c>
      <c r="AU150" s="17" t="s">
        <v>84</v>
      </c>
    </row>
    <row r="151" spans="1:47" s="2" customFormat="1" ht="19.5">
      <c r="A151" s="34"/>
      <c r="B151" s="35"/>
      <c r="C151" s="36"/>
      <c r="D151" s="204" t="s">
        <v>179</v>
      </c>
      <c r="E151" s="36"/>
      <c r="F151" s="209" t="s">
        <v>180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179</v>
      </c>
      <c r="AU151" s="17" t="s">
        <v>84</v>
      </c>
    </row>
    <row r="152" spans="2:51" s="13" customFormat="1" ht="11.25">
      <c r="B152" s="210"/>
      <c r="C152" s="211"/>
      <c r="D152" s="204" t="s">
        <v>167</v>
      </c>
      <c r="E152" s="212" t="s">
        <v>1</v>
      </c>
      <c r="F152" s="213" t="s">
        <v>192</v>
      </c>
      <c r="G152" s="211"/>
      <c r="H152" s="214">
        <v>320.208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167</v>
      </c>
      <c r="AU152" s="220" t="s">
        <v>84</v>
      </c>
      <c r="AV152" s="13" t="s">
        <v>84</v>
      </c>
      <c r="AW152" s="13" t="s">
        <v>31</v>
      </c>
      <c r="AX152" s="13" t="s">
        <v>82</v>
      </c>
      <c r="AY152" s="220" t="s">
        <v>155</v>
      </c>
    </row>
    <row r="153" spans="1:65" s="2" customFormat="1" ht="16.5" customHeight="1">
      <c r="A153" s="34"/>
      <c r="B153" s="35"/>
      <c r="C153" s="191" t="s">
        <v>193</v>
      </c>
      <c r="D153" s="191" t="s">
        <v>157</v>
      </c>
      <c r="E153" s="192" t="s">
        <v>194</v>
      </c>
      <c r="F153" s="193" t="s">
        <v>195</v>
      </c>
      <c r="G153" s="194" t="s">
        <v>184</v>
      </c>
      <c r="H153" s="195">
        <v>1926.932</v>
      </c>
      <c r="I153" s="196"/>
      <c r="J153" s="197">
        <f>ROUND(I153*H153,2)</f>
        <v>0</v>
      </c>
      <c r="K153" s="193" t="s">
        <v>161</v>
      </c>
      <c r="L153" s="39"/>
      <c r="M153" s="198" t="s">
        <v>1</v>
      </c>
      <c r="N153" s="199" t="s">
        <v>40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162</v>
      </c>
      <c r="AT153" s="202" t="s">
        <v>157</v>
      </c>
      <c r="AU153" s="202" t="s">
        <v>84</v>
      </c>
      <c r="AY153" s="17" t="s">
        <v>155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162</v>
      </c>
      <c r="BM153" s="202" t="s">
        <v>196</v>
      </c>
    </row>
    <row r="154" spans="1:47" s="2" customFormat="1" ht="11.25">
      <c r="A154" s="34"/>
      <c r="B154" s="35"/>
      <c r="C154" s="36"/>
      <c r="D154" s="204" t="s">
        <v>164</v>
      </c>
      <c r="E154" s="36"/>
      <c r="F154" s="205" t="s">
        <v>195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164</v>
      </c>
      <c r="AU154" s="17" t="s">
        <v>84</v>
      </c>
    </row>
    <row r="155" spans="1:47" s="2" customFormat="1" ht="39">
      <c r="A155" s="34"/>
      <c r="B155" s="35"/>
      <c r="C155" s="36"/>
      <c r="D155" s="204" t="s">
        <v>165</v>
      </c>
      <c r="E155" s="36"/>
      <c r="F155" s="209" t="s">
        <v>186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165</v>
      </c>
      <c r="AU155" s="17" t="s">
        <v>84</v>
      </c>
    </row>
    <row r="156" spans="1:47" s="2" customFormat="1" ht="19.5">
      <c r="A156" s="34"/>
      <c r="B156" s="35"/>
      <c r="C156" s="36"/>
      <c r="D156" s="204" t="s">
        <v>179</v>
      </c>
      <c r="E156" s="36"/>
      <c r="F156" s="209" t="s">
        <v>197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179</v>
      </c>
      <c r="AU156" s="17" t="s">
        <v>84</v>
      </c>
    </row>
    <row r="157" spans="2:51" s="13" customFormat="1" ht="11.25">
      <c r="B157" s="210"/>
      <c r="C157" s="211"/>
      <c r="D157" s="204" t="s">
        <v>167</v>
      </c>
      <c r="E157" s="212" t="s">
        <v>1</v>
      </c>
      <c r="F157" s="213" t="s">
        <v>198</v>
      </c>
      <c r="G157" s="211"/>
      <c r="H157" s="214">
        <v>1917.55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167</v>
      </c>
      <c r="AU157" s="220" t="s">
        <v>84</v>
      </c>
      <c r="AV157" s="13" t="s">
        <v>84</v>
      </c>
      <c r="AW157" s="13" t="s">
        <v>31</v>
      </c>
      <c r="AX157" s="13" t="s">
        <v>75</v>
      </c>
      <c r="AY157" s="220" t="s">
        <v>155</v>
      </c>
    </row>
    <row r="158" spans="2:51" s="13" customFormat="1" ht="11.25">
      <c r="B158" s="210"/>
      <c r="C158" s="211"/>
      <c r="D158" s="204" t="s">
        <v>167</v>
      </c>
      <c r="E158" s="212" t="s">
        <v>1</v>
      </c>
      <c r="F158" s="213" t="s">
        <v>199</v>
      </c>
      <c r="G158" s="211"/>
      <c r="H158" s="214">
        <v>16.008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167</v>
      </c>
      <c r="AU158" s="220" t="s">
        <v>84</v>
      </c>
      <c r="AV158" s="13" t="s">
        <v>84</v>
      </c>
      <c r="AW158" s="13" t="s">
        <v>31</v>
      </c>
      <c r="AX158" s="13" t="s">
        <v>75</v>
      </c>
      <c r="AY158" s="220" t="s">
        <v>155</v>
      </c>
    </row>
    <row r="159" spans="2:51" s="13" customFormat="1" ht="11.25">
      <c r="B159" s="210"/>
      <c r="C159" s="211"/>
      <c r="D159" s="204" t="s">
        <v>167</v>
      </c>
      <c r="E159" s="212" t="s">
        <v>1</v>
      </c>
      <c r="F159" s="213" t="s">
        <v>200</v>
      </c>
      <c r="G159" s="211"/>
      <c r="H159" s="214">
        <v>-6.626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167</v>
      </c>
      <c r="AU159" s="220" t="s">
        <v>84</v>
      </c>
      <c r="AV159" s="13" t="s">
        <v>84</v>
      </c>
      <c r="AW159" s="13" t="s">
        <v>31</v>
      </c>
      <c r="AX159" s="13" t="s">
        <v>75</v>
      </c>
      <c r="AY159" s="220" t="s">
        <v>155</v>
      </c>
    </row>
    <row r="160" spans="2:51" s="14" customFormat="1" ht="11.25">
      <c r="B160" s="221"/>
      <c r="C160" s="222"/>
      <c r="D160" s="204" t="s">
        <v>167</v>
      </c>
      <c r="E160" s="223" t="s">
        <v>1</v>
      </c>
      <c r="F160" s="224" t="s">
        <v>201</v>
      </c>
      <c r="G160" s="222"/>
      <c r="H160" s="225">
        <v>1926.932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167</v>
      </c>
      <c r="AU160" s="231" t="s">
        <v>84</v>
      </c>
      <c r="AV160" s="14" t="s">
        <v>162</v>
      </c>
      <c r="AW160" s="14" t="s">
        <v>31</v>
      </c>
      <c r="AX160" s="14" t="s">
        <v>82</v>
      </c>
      <c r="AY160" s="231" t="s">
        <v>155</v>
      </c>
    </row>
    <row r="161" spans="1:65" s="2" customFormat="1" ht="16.5" customHeight="1">
      <c r="A161" s="34"/>
      <c r="B161" s="35"/>
      <c r="C161" s="191" t="s">
        <v>202</v>
      </c>
      <c r="D161" s="191" t="s">
        <v>157</v>
      </c>
      <c r="E161" s="192" t="s">
        <v>203</v>
      </c>
      <c r="F161" s="193" t="s">
        <v>204</v>
      </c>
      <c r="G161" s="194" t="s">
        <v>184</v>
      </c>
      <c r="H161" s="195">
        <v>5062.94</v>
      </c>
      <c r="I161" s="196"/>
      <c r="J161" s="197">
        <f>ROUND(I161*H161,2)</f>
        <v>0</v>
      </c>
      <c r="K161" s="193" t="s">
        <v>161</v>
      </c>
      <c r="L161" s="39"/>
      <c r="M161" s="198" t="s">
        <v>1</v>
      </c>
      <c r="N161" s="199" t="s">
        <v>40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162</v>
      </c>
      <c r="AT161" s="202" t="s">
        <v>157</v>
      </c>
      <c r="AU161" s="202" t="s">
        <v>84</v>
      </c>
      <c r="AY161" s="17" t="s">
        <v>155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162</v>
      </c>
      <c r="BM161" s="202" t="s">
        <v>205</v>
      </c>
    </row>
    <row r="162" spans="1:47" s="2" customFormat="1" ht="11.25">
      <c r="A162" s="34"/>
      <c r="B162" s="35"/>
      <c r="C162" s="36"/>
      <c r="D162" s="204" t="s">
        <v>164</v>
      </c>
      <c r="E162" s="36"/>
      <c r="F162" s="205" t="s">
        <v>204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164</v>
      </c>
      <c r="AU162" s="17" t="s">
        <v>84</v>
      </c>
    </row>
    <row r="163" spans="1:47" s="2" customFormat="1" ht="126.75">
      <c r="A163" s="34"/>
      <c r="B163" s="35"/>
      <c r="C163" s="36"/>
      <c r="D163" s="204" t="s">
        <v>165</v>
      </c>
      <c r="E163" s="36"/>
      <c r="F163" s="209" t="s">
        <v>206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165</v>
      </c>
      <c r="AU163" s="17" t="s">
        <v>84</v>
      </c>
    </row>
    <row r="164" spans="2:51" s="13" customFormat="1" ht="11.25">
      <c r="B164" s="210"/>
      <c r="C164" s="211"/>
      <c r="D164" s="204" t="s">
        <v>167</v>
      </c>
      <c r="E164" s="212" t="s">
        <v>1</v>
      </c>
      <c r="F164" s="213" t="s">
        <v>207</v>
      </c>
      <c r="G164" s="211"/>
      <c r="H164" s="214">
        <v>2582.99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167</v>
      </c>
      <c r="AU164" s="220" t="s">
        <v>84</v>
      </c>
      <c r="AV164" s="13" t="s">
        <v>84</v>
      </c>
      <c r="AW164" s="13" t="s">
        <v>31</v>
      </c>
      <c r="AX164" s="13" t="s">
        <v>75</v>
      </c>
      <c r="AY164" s="220" t="s">
        <v>155</v>
      </c>
    </row>
    <row r="165" spans="2:51" s="13" customFormat="1" ht="11.25">
      <c r="B165" s="210"/>
      <c r="C165" s="211"/>
      <c r="D165" s="204" t="s">
        <v>167</v>
      </c>
      <c r="E165" s="212" t="s">
        <v>1</v>
      </c>
      <c r="F165" s="213" t="s">
        <v>208</v>
      </c>
      <c r="G165" s="211"/>
      <c r="H165" s="214">
        <v>2479.95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167</v>
      </c>
      <c r="AU165" s="220" t="s">
        <v>84</v>
      </c>
      <c r="AV165" s="13" t="s">
        <v>84</v>
      </c>
      <c r="AW165" s="13" t="s">
        <v>31</v>
      </c>
      <c r="AX165" s="13" t="s">
        <v>75</v>
      </c>
      <c r="AY165" s="220" t="s">
        <v>155</v>
      </c>
    </row>
    <row r="166" spans="2:51" s="14" customFormat="1" ht="11.25">
      <c r="B166" s="221"/>
      <c r="C166" s="222"/>
      <c r="D166" s="204" t="s">
        <v>167</v>
      </c>
      <c r="E166" s="223" t="s">
        <v>1</v>
      </c>
      <c r="F166" s="224" t="s">
        <v>201</v>
      </c>
      <c r="G166" s="222"/>
      <c r="H166" s="225">
        <v>5062.94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167</v>
      </c>
      <c r="AU166" s="231" t="s">
        <v>84</v>
      </c>
      <c r="AV166" s="14" t="s">
        <v>162</v>
      </c>
      <c r="AW166" s="14" t="s">
        <v>31</v>
      </c>
      <c r="AX166" s="14" t="s">
        <v>82</v>
      </c>
      <c r="AY166" s="231" t="s">
        <v>155</v>
      </c>
    </row>
    <row r="167" spans="1:65" s="2" customFormat="1" ht="16.5" customHeight="1">
      <c r="A167" s="34"/>
      <c r="B167" s="35"/>
      <c r="C167" s="191" t="s">
        <v>209</v>
      </c>
      <c r="D167" s="191" t="s">
        <v>157</v>
      </c>
      <c r="E167" s="192" t="s">
        <v>210</v>
      </c>
      <c r="F167" s="193" t="s">
        <v>211</v>
      </c>
      <c r="G167" s="194" t="s">
        <v>212</v>
      </c>
      <c r="H167" s="195">
        <v>116447.62</v>
      </c>
      <c r="I167" s="196"/>
      <c r="J167" s="197">
        <f>ROUND(I167*H167,2)</f>
        <v>0</v>
      </c>
      <c r="K167" s="193" t="s">
        <v>161</v>
      </c>
      <c r="L167" s="39"/>
      <c r="M167" s="198" t="s">
        <v>1</v>
      </c>
      <c r="N167" s="199" t="s">
        <v>40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162</v>
      </c>
      <c r="AT167" s="202" t="s">
        <v>157</v>
      </c>
      <c r="AU167" s="202" t="s">
        <v>84</v>
      </c>
      <c r="AY167" s="17" t="s">
        <v>155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82</v>
      </c>
      <c r="BK167" s="203">
        <f>ROUND(I167*H167,2)</f>
        <v>0</v>
      </c>
      <c r="BL167" s="17" t="s">
        <v>162</v>
      </c>
      <c r="BM167" s="202" t="s">
        <v>213</v>
      </c>
    </row>
    <row r="168" spans="1:47" s="2" customFormat="1" ht="11.25">
      <c r="A168" s="34"/>
      <c r="B168" s="35"/>
      <c r="C168" s="36"/>
      <c r="D168" s="204" t="s">
        <v>164</v>
      </c>
      <c r="E168" s="36"/>
      <c r="F168" s="205" t="s">
        <v>211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164</v>
      </c>
      <c r="AU168" s="17" t="s">
        <v>84</v>
      </c>
    </row>
    <row r="169" spans="1:47" s="2" customFormat="1" ht="19.5">
      <c r="A169" s="34"/>
      <c r="B169" s="35"/>
      <c r="C169" s="36"/>
      <c r="D169" s="204" t="s">
        <v>165</v>
      </c>
      <c r="E169" s="36"/>
      <c r="F169" s="209" t="s">
        <v>214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165</v>
      </c>
      <c r="AU169" s="17" t="s">
        <v>84</v>
      </c>
    </row>
    <row r="170" spans="2:51" s="13" customFormat="1" ht="11.25">
      <c r="B170" s="210"/>
      <c r="C170" s="211"/>
      <c r="D170" s="204" t="s">
        <v>167</v>
      </c>
      <c r="E170" s="212" t="s">
        <v>1</v>
      </c>
      <c r="F170" s="213" t="s">
        <v>215</v>
      </c>
      <c r="G170" s="211"/>
      <c r="H170" s="214">
        <v>116447.62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167</v>
      </c>
      <c r="AU170" s="220" t="s">
        <v>84</v>
      </c>
      <c r="AV170" s="13" t="s">
        <v>84</v>
      </c>
      <c r="AW170" s="13" t="s">
        <v>31</v>
      </c>
      <c r="AX170" s="13" t="s">
        <v>82</v>
      </c>
      <c r="AY170" s="220" t="s">
        <v>155</v>
      </c>
    </row>
    <row r="171" spans="1:65" s="2" customFormat="1" ht="16.5" customHeight="1">
      <c r="A171" s="34"/>
      <c r="B171" s="35"/>
      <c r="C171" s="191" t="s">
        <v>216</v>
      </c>
      <c r="D171" s="191" t="s">
        <v>157</v>
      </c>
      <c r="E171" s="192" t="s">
        <v>217</v>
      </c>
      <c r="F171" s="193" t="s">
        <v>218</v>
      </c>
      <c r="G171" s="194" t="s">
        <v>184</v>
      </c>
      <c r="H171" s="195">
        <v>83.52</v>
      </c>
      <c r="I171" s="196"/>
      <c r="J171" s="197">
        <f>ROUND(I171*H171,2)</f>
        <v>0</v>
      </c>
      <c r="K171" s="193" t="s">
        <v>161</v>
      </c>
      <c r="L171" s="39"/>
      <c r="M171" s="198" t="s">
        <v>1</v>
      </c>
      <c r="N171" s="199" t="s">
        <v>40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162</v>
      </c>
      <c r="AT171" s="202" t="s">
        <v>157</v>
      </c>
      <c r="AU171" s="202" t="s">
        <v>84</v>
      </c>
      <c r="AY171" s="17" t="s">
        <v>155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82</v>
      </c>
      <c r="BK171" s="203">
        <f>ROUND(I171*H171,2)</f>
        <v>0</v>
      </c>
      <c r="BL171" s="17" t="s">
        <v>162</v>
      </c>
      <c r="BM171" s="202" t="s">
        <v>219</v>
      </c>
    </row>
    <row r="172" spans="1:47" s="2" customFormat="1" ht="11.25">
      <c r="A172" s="34"/>
      <c r="B172" s="35"/>
      <c r="C172" s="36"/>
      <c r="D172" s="204" t="s">
        <v>164</v>
      </c>
      <c r="E172" s="36"/>
      <c r="F172" s="205" t="s">
        <v>218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164</v>
      </c>
      <c r="AU172" s="17" t="s">
        <v>84</v>
      </c>
    </row>
    <row r="173" spans="1:47" s="2" customFormat="1" ht="107.25">
      <c r="A173" s="34"/>
      <c r="B173" s="35"/>
      <c r="C173" s="36"/>
      <c r="D173" s="204" t="s">
        <v>165</v>
      </c>
      <c r="E173" s="36"/>
      <c r="F173" s="209" t="s">
        <v>220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165</v>
      </c>
      <c r="AU173" s="17" t="s">
        <v>84</v>
      </c>
    </row>
    <row r="174" spans="2:51" s="13" customFormat="1" ht="11.25">
      <c r="B174" s="210"/>
      <c r="C174" s="211"/>
      <c r="D174" s="204" t="s">
        <v>167</v>
      </c>
      <c r="E174" s="212" t="s">
        <v>1</v>
      </c>
      <c r="F174" s="213" t="s">
        <v>221</v>
      </c>
      <c r="G174" s="211"/>
      <c r="H174" s="214">
        <v>83.52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167</v>
      </c>
      <c r="AU174" s="220" t="s">
        <v>84</v>
      </c>
      <c r="AV174" s="13" t="s">
        <v>84</v>
      </c>
      <c r="AW174" s="13" t="s">
        <v>31</v>
      </c>
      <c r="AX174" s="13" t="s">
        <v>82</v>
      </c>
      <c r="AY174" s="220" t="s">
        <v>155</v>
      </c>
    </row>
    <row r="175" spans="1:65" s="2" customFormat="1" ht="16.5" customHeight="1">
      <c r="A175" s="34"/>
      <c r="B175" s="35"/>
      <c r="C175" s="191" t="s">
        <v>222</v>
      </c>
      <c r="D175" s="191" t="s">
        <v>157</v>
      </c>
      <c r="E175" s="192" t="s">
        <v>223</v>
      </c>
      <c r="F175" s="193" t="s">
        <v>224</v>
      </c>
      <c r="G175" s="194" t="s">
        <v>212</v>
      </c>
      <c r="H175" s="195">
        <v>1920.96</v>
      </c>
      <c r="I175" s="196"/>
      <c r="J175" s="197">
        <f>ROUND(I175*H175,2)</f>
        <v>0</v>
      </c>
      <c r="K175" s="193" t="s">
        <v>161</v>
      </c>
      <c r="L175" s="39"/>
      <c r="M175" s="198" t="s">
        <v>1</v>
      </c>
      <c r="N175" s="199" t="s">
        <v>40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162</v>
      </c>
      <c r="AT175" s="202" t="s">
        <v>157</v>
      </c>
      <c r="AU175" s="202" t="s">
        <v>84</v>
      </c>
      <c r="AY175" s="17" t="s">
        <v>155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162</v>
      </c>
      <c r="BM175" s="202" t="s">
        <v>225</v>
      </c>
    </row>
    <row r="176" spans="1:47" s="2" customFormat="1" ht="11.25">
      <c r="A176" s="34"/>
      <c r="B176" s="35"/>
      <c r="C176" s="36"/>
      <c r="D176" s="204" t="s">
        <v>164</v>
      </c>
      <c r="E176" s="36"/>
      <c r="F176" s="205" t="s">
        <v>224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164</v>
      </c>
      <c r="AU176" s="17" t="s">
        <v>84</v>
      </c>
    </row>
    <row r="177" spans="1:47" s="2" customFormat="1" ht="19.5">
      <c r="A177" s="34"/>
      <c r="B177" s="35"/>
      <c r="C177" s="36"/>
      <c r="D177" s="204" t="s">
        <v>165</v>
      </c>
      <c r="E177" s="36"/>
      <c r="F177" s="209" t="s">
        <v>214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165</v>
      </c>
      <c r="AU177" s="17" t="s">
        <v>84</v>
      </c>
    </row>
    <row r="178" spans="2:51" s="13" customFormat="1" ht="11.25">
      <c r="B178" s="210"/>
      <c r="C178" s="211"/>
      <c r="D178" s="204" t="s">
        <v>167</v>
      </c>
      <c r="E178" s="212" t="s">
        <v>1</v>
      </c>
      <c r="F178" s="213" t="s">
        <v>226</v>
      </c>
      <c r="G178" s="211"/>
      <c r="H178" s="214">
        <v>1920.96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167</v>
      </c>
      <c r="AU178" s="220" t="s">
        <v>84</v>
      </c>
      <c r="AV178" s="13" t="s">
        <v>84</v>
      </c>
      <c r="AW178" s="13" t="s">
        <v>31</v>
      </c>
      <c r="AX178" s="13" t="s">
        <v>82</v>
      </c>
      <c r="AY178" s="220" t="s">
        <v>155</v>
      </c>
    </row>
    <row r="179" spans="1:65" s="2" customFormat="1" ht="16.5" customHeight="1">
      <c r="A179" s="34"/>
      <c r="B179" s="35"/>
      <c r="C179" s="191" t="s">
        <v>227</v>
      </c>
      <c r="D179" s="191" t="s">
        <v>157</v>
      </c>
      <c r="E179" s="192" t="s">
        <v>228</v>
      </c>
      <c r="F179" s="193" t="s">
        <v>229</v>
      </c>
      <c r="G179" s="194" t="s">
        <v>184</v>
      </c>
      <c r="H179" s="195">
        <v>332.76</v>
      </c>
      <c r="I179" s="196"/>
      <c r="J179" s="197">
        <f>ROUND(I179*H179,2)</f>
        <v>0</v>
      </c>
      <c r="K179" s="193" t="s">
        <v>161</v>
      </c>
      <c r="L179" s="39"/>
      <c r="M179" s="198" t="s">
        <v>1</v>
      </c>
      <c r="N179" s="199" t="s">
        <v>40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162</v>
      </c>
      <c r="AT179" s="202" t="s">
        <v>157</v>
      </c>
      <c r="AU179" s="202" t="s">
        <v>84</v>
      </c>
      <c r="AY179" s="17" t="s">
        <v>155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162</v>
      </c>
      <c r="BM179" s="202" t="s">
        <v>230</v>
      </c>
    </row>
    <row r="180" spans="1:47" s="2" customFormat="1" ht="11.25">
      <c r="A180" s="34"/>
      <c r="B180" s="35"/>
      <c r="C180" s="36"/>
      <c r="D180" s="204" t="s">
        <v>164</v>
      </c>
      <c r="E180" s="36"/>
      <c r="F180" s="205" t="s">
        <v>229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164</v>
      </c>
      <c r="AU180" s="17" t="s">
        <v>84</v>
      </c>
    </row>
    <row r="181" spans="1:47" s="2" customFormat="1" ht="107.25">
      <c r="A181" s="34"/>
      <c r="B181" s="35"/>
      <c r="C181" s="36"/>
      <c r="D181" s="204" t="s">
        <v>165</v>
      </c>
      <c r="E181" s="36"/>
      <c r="F181" s="209" t="s">
        <v>220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165</v>
      </c>
      <c r="AU181" s="17" t="s">
        <v>84</v>
      </c>
    </row>
    <row r="182" spans="2:51" s="13" customFormat="1" ht="11.25">
      <c r="B182" s="210"/>
      <c r="C182" s="211"/>
      <c r="D182" s="204" t="s">
        <v>167</v>
      </c>
      <c r="E182" s="212" t="s">
        <v>1</v>
      </c>
      <c r="F182" s="213" t="s">
        <v>231</v>
      </c>
      <c r="G182" s="211"/>
      <c r="H182" s="214">
        <v>45.92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167</v>
      </c>
      <c r="AU182" s="220" t="s">
        <v>84</v>
      </c>
      <c r="AV182" s="13" t="s">
        <v>84</v>
      </c>
      <c r="AW182" s="13" t="s">
        <v>31</v>
      </c>
      <c r="AX182" s="13" t="s">
        <v>75</v>
      </c>
      <c r="AY182" s="220" t="s">
        <v>155</v>
      </c>
    </row>
    <row r="183" spans="2:51" s="13" customFormat="1" ht="11.25">
      <c r="B183" s="210"/>
      <c r="C183" s="211"/>
      <c r="D183" s="204" t="s">
        <v>167</v>
      </c>
      <c r="E183" s="212" t="s">
        <v>1</v>
      </c>
      <c r="F183" s="213" t="s">
        <v>232</v>
      </c>
      <c r="G183" s="211"/>
      <c r="H183" s="214">
        <v>14.04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167</v>
      </c>
      <c r="AU183" s="220" t="s">
        <v>84</v>
      </c>
      <c r="AV183" s="13" t="s">
        <v>84</v>
      </c>
      <c r="AW183" s="13" t="s">
        <v>31</v>
      </c>
      <c r="AX183" s="13" t="s">
        <v>75</v>
      </c>
      <c r="AY183" s="220" t="s">
        <v>155</v>
      </c>
    </row>
    <row r="184" spans="2:51" s="13" customFormat="1" ht="11.25">
      <c r="B184" s="210"/>
      <c r="C184" s="211"/>
      <c r="D184" s="204" t="s">
        <v>167</v>
      </c>
      <c r="E184" s="212" t="s">
        <v>1</v>
      </c>
      <c r="F184" s="213" t="s">
        <v>233</v>
      </c>
      <c r="G184" s="211"/>
      <c r="H184" s="214">
        <v>272.8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167</v>
      </c>
      <c r="AU184" s="220" t="s">
        <v>84</v>
      </c>
      <c r="AV184" s="13" t="s">
        <v>84</v>
      </c>
      <c r="AW184" s="13" t="s">
        <v>31</v>
      </c>
      <c r="AX184" s="13" t="s">
        <v>75</v>
      </c>
      <c r="AY184" s="220" t="s">
        <v>155</v>
      </c>
    </row>
    <row r="185" spans="2:51" s="14" customFormat="1" ht="11.25">
      <c r="B185" s="221"/>
      <c r="C185" s="222"/>
      <c r="D185" s="204" t="s">
        <v>167</v>
      </c>
      <c r="E185" s="223" t="s">
        <v>1</v>
      </c>
      <c r="F185" s="224" t="s">
        <v>201</v>
      </c>
      <c r="G185" s="222"/>
      <c r="H185" s="225">
        <v>332.76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167</v>
      </c>
      <c r="AU185" s="231" t="s">
        <v>84</v>
      </c>
      <c r="AV185" s="14" t="s">
        <v>162</v>
      </c>
      <c r="AW185" s="14" t="s">
        <v>31</v>
      </c>
      <c r="AX185" s="14" t="s">
        <v>82</v>
      </c>
      <c r="AY185" s="231" t="s">
        <v>155</v>
      </c>
    </row>
    <row r="186" spans="1:65" s="2" customFormat="1" ht="16.5" customHeight="1">
      <c r="A186" s="34"/>
      <c r="B186" s="35"/>
      <c r="C186" s="191" t="s">
        <v>234</v>
      </c>
      <c r="D186" s="191" t="s">
        <v>157</v>
      </c>
      <c r="E186" s="192" t="s">
        <v>235</v>
      </c>
      <c r="F186" s="193" t="s">
        <v>236</v>
      </c>
      <c r="G186" s="194" t="s">
        <v>212</v>
      </c>
      <c r="H186" s="195">
        <v>6403.568</v>
      </c>
      <c r="I186" s="196"/>
      <c r="J186" s="197">
        <f>ROUND(I186*H186,2)</f>
        <v>0</v>
      </c>
      <c r="K186" s="193" t="s">
        <v>161</v>
      </c>
      <c r="L186" s="39"/>
      <c r="M186" s="198" t="s">
        <v>1</v>
      </c>
      <c r="N186" s="199" t="s">
        <v>40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162</v>
      </c>
      <c r="AT186" s="202" t="s">
        <v>157</v>
      </c>
      <c r="AU186" s="202" t="s">
        <v>84</v>
      </c>
      <c r="AY186" s="17" t="s">
        <v>155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162</v>
      </c>
      <c r="BM186" s="202" t="s">
        <v>237</v>
      </c>
    </row>
    <row r="187" spans="1:47" s="2" customFormat="1" ht="11.25">
      <c r="A187" s="34"/>
      <c r="B187" s="35"/>
      <c r="C187" s="36"/>
      <c r="D187" s="204" t="s">
        <v>164</v>
      </c>
      <c r="E187" s="36"/>
      <c r="F187" s="205" t="s">
        <v>236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164</v>
      </c>
      <c r="AU187" s="17" t="s">
        <v>84</v>
      </c>
    </row>
    <row r="188" spans="1:47" s="2" customFormat="1" ht="19.5">
      <c r="A188" s="34"/>
      <c r="B188" s="35"/>
      <c r="C188" s="36"/>
      <c r="D188" s="204" t="s">
        <v>165</v>
      </c>
      <c r="E188" s="36"/>
      <c r="F188" s="209" t="s">
        <v>214</v>
      </c>
      <c r="G188" s="36"/>
      <c r="H188" s="36"/>
      <c r="I188" s="206"/>
      <c r="J188" s="36"/>
      <c r="K188" s="36"/>
      <c r="L188" s="39"/>
      <c r="M188" s="207"/>
      <c r="N188" s="208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165</v>
      </c>
      <c r="AU188" s="17" t="s">
        <v>84</v>
      </c>
    </row>
    <row r="189" spans="2:51" s="13" customFormat="1" ht="11.25">
      <c r="B189" s="210"/>
      <c r="C189" s="211"/>
      <c r="D189" s="204" t="s">
        <v>167</v>
      </c>
      <c r="E189" s="212" t="s">
        <v>1</v>
      </c>
      <c r="F189" s="213" t="s">
        <v>238</v>
      </c>
      <c r="G189" s="211"/>
      <c r="H189" s="214">
        <v>6403.568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167</v>
      </c>
      <c r="AU189" s="220" t="s">
        <v>84</v>
      </c>
      <c r="AV189" s="13" t="s">
        <v>84</v>
      </c>
      <c r="AW189" s="13" t="s">
        <v>31</v>
      </c>
      <c r="AX189" s="13" t="s">
        <v>82</v>
      </c>
      <c r="AY189" s="220" t="s">
        <v>155</v>
      </c>
    </row>
    <row r="190" spans="1:65" s="2" customFormat="1" ht="16.5" customHeight="1">
      <c r="A190" s="34"/>
      <c r="B190" s="35"/>
      <c r="C190" s="191" t="s">
        <v>239</v>
      </c>
      <c r="D190" s="191" t="s">
        <v>157</v>
      </c>
      <c r="E190" s="192" t="s">
        <v>240</v>
      </c>
      <c r="F190" s="193" t="s">
        <v>241</v>
      </c>
      <c r="G190" s="194" t="s">
        <v>184</v>
      </c>
      <c r="H190" s="195">
        <v>5858.021</v>
      </c>
      <c r="I190" s="196"/>
      <c r="J190" s="197">
        <f>ROUND(I190*H190,2)</f>
        <v>0</v>
      </c>
      <c r="K190" s="193" t="s">
        <v>161</v>
      </c>
      <c r="L190" s="39"/>
      <c r="M190" s="198" t="s">
        <v>1</v>
      </c>
      <c r="N190" s="199" t="s">
        <v>40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162</v>
      </c>
      <c r="AT190" s="202" t="s">
        <v>157</v>
      </c>
      <c r="AU190" s="202" t="s">
        <v>84</v>
      </c>
      <c r="AY190" s="17" t="s">
        <v>155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162</v>
      </c>
      <c r="BM190" s="202" t="s">
        <v>242</v>
      </c>
    </row>
    <row r="191" spans="1:47" s="2" customFormat="1" ht="11.25">
      <c r="A191" s="34"/>
      <c r="B191" s="35"/>
      <c r="C191" s="36"/>
      <c r="D191" s="204" t="s">
        <v>164</v>
      </c>
      <c r="E191" s="36"/>
      <c r="F191" s="205" t="s">
        <v>241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164</v>
      </c>
      <c r="AU191" s="17" t="s">
        <v>84</v>
      </c>
    </row>
    <row r="192" spans="1:47" s="2" customFormat="1" ht="68.25">
      <c r="A192" s="34"/>
      <c r="B192" s="35"/>
      <c r="C192" s="36"/>
      <c r="D192" s="204" t="s">
        <v>165</v>
      </c>
      <c r="E192" s="36"/>
      <c r="F192" s="209" t="s">
        <v>243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165</v>
      </c>
      <c r="AU192" s="17" t="s">
        <v>84</v>
      </c>
    </row>
    <row r="193" spans="2:51" s="15" customFormat="1" ht="11.25">
      <c r="B193" s="232"/>
      <c r="C193" s="233"/>
      <c r="D193" s="204" t="s">
        <v>167</v>
      </c>
      <c r="E193" s="234" t="s">
        <v>1</v>
      </c>
      <c r="F193" s="235" t="s">
        <v>244</v>
      </c>
      <c r="G193" s="233"/>
      <c r="H193" s="234" t="s">
        <v>1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167</v>
      </c>
      <c r="AU193" s="241" t="s">
        <v>84</v>
      </c>
      <c r="AV193" s="15" t="s">
        <v>82</v>
      </c>
      <c r="AW193" s="15" t="s">
        <v>31</v>
      </c>
      <c r="AX193" s="15" t="s">
        <v>75</v>
      </c>
      <c r="AY193" s="241" t="s">
        <v>155</v>
      </c>
    </row>
    <row r="194" spans="2:51" s="13" customFormat="1" ht="11.25">
      <c r="B194" s="210"/>
      <c r="C194" s="211"/>
      <c r="D194" s="204" t="s">
        <v>167</v>
      </c>
      <c r="E194" s="212" t="s">
        <v>1</v>
      </c>
      <c r="F194" s="213" t="s">
        <v>245</v>
      </c>
      <c r="G194" s="211"/>
      <c r="H194" s="214">
        <v>414.777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167</v>
      </c>
      <c r="AU194" s="220" t="s">
        <v>84</v>
      </c>
      <c r="AV194" s="13" t="s">
        <v>84</v>
      </c>
      <c r="AW194" s="13" t="s">
        <v>31</v>
      </c>
      <c r="AX194" s="13" t="s">
        <v>75</v>
      </c>
      <c r="AY194" s="220" t="s">
        <v>155</v>
      </c>
    </row>
    <row r="195" spans="2:51" s="13" customFormat="1" ht="11.25">
      <c r="B195" s="210"/>
      <c r="C195" s="211"/>
      <c r="D195" s="204" t="s">
        <v>167</v>
      </c>
      <c r="E195" s="212" t="s">
        <v>1</v>
      </c>
      <c r="F195" s="213" t="s">
        <v>246</v>
      </c>
      <c r="G195" s="211"/>
      <c r="H195" s="214">
        <v>5062.94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167</v>
      </c>
      <c r="AU195" s="220" t="s">
        <v>84</v>
      </c>
      <c r="AV195" s="13" t="s">
        <v>84</v>
      </c>
      <c r="AW195" s="13" t="s">
        <v>31</v>
      </c>
      <c r="AX195" s="13" t="s">
        <v>75</v>
      </c>
      <c r="AY195" s="220" t="s">
        <v>155</v>
      </c>
    </row>
    <row r="196" spans="2:51" s="13" customFormat="1" ht="11.25">
      <c r="B196" s="210"/>
      <c r="C196" s="211"/>
      <c r="D196" s="204" t="s">
        <v>167</v>
      </c>
      <c r="E196" s="212" t="s">
        <v>1</v>
      </c>
      <c r="F196" s="213" t="s">
        <v>247</v>
      </c>
      <c r="G196" s="211"/>
      <c r="H196" s="214">
        <v>380.304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167</v>
      </c>
      <c r="AU196" s="220" t="s">
        <v>84</v>
      </c>
      <c r="AV196" s="13" t="s">
        <v>84</v>
      </c>
      <c r="AW196" s="13" t="s">
        <v>31</v>
      </c>
      <c r="AX196" s="13" t="s">
        <v>75</v>
      </c>
      <c r="AY196" s="220" t="s">
        <v>155</v>
      </c>
    </row>
    <row r="197" spans="2:51" s="14" customFormat="1" ht="11.25">
      <c r="B197" s="221"/>
      <c r="C197" s="222"/>
      <c r="D197" s="204" t="s">
        <v>167</v>
      </c>
      <c r="E197" s="223" t="s">
        <v>1</v>
      </c>
      <c r="F197" s="224" t="s">
        <v>201</v>
      </c>
      <c r="G197" s="222"/>
      <c r="H197" s="225">
        <v>5858.021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167</v>
      </c>
      <c r="AU197" s="231" t="s">
        <v>84</v>
      </c>
      <c r="AV197" s="14" t="s">
        <v>162</v>
      </c>
      <c r="AW197" s="14" t="s">
        <v>31</v>
      </c>
      <c r="AX197" s="14" t="s">
        <v>82</v>
      </c>
      <c r="AY197" s="231" t="s">
        <v>155</v>
      </c>
    </row>
    <row r="198" spans="1:65" s="2" customFormat="1" ht="16.5" customHeight="1">
      <c r="A198" s="34"/>
      <c r="B198" s="35"/>
      <c r="C198" s="191" t="s">
        <v>248</v>
      </c>
      <c r="D198" s="191" t="s">
        <v>157</v>
      </c>
      <c r="E198" s="192" t="s">
        <v>249</v>
      </c>
      <c r="F198" s="193" t="s">
        <v>250</v>
      </c>
      <c r="G198" s="194" t="s">
        <v>184</v>
      </c>
      <c r="H198" s="195">
        <v>35.976</v>
      </c>
      <c r="I198" s="196"/>
      <c r="J198" s="197">
        <f>ROUND(I198*H198,2)</f>
        <v>0</v>
      </c>
      <c r="K198" s="193" t="s">
        <v>161</v>
      </c>
      <c r="L198" s="39"/>
      <c r="M198" s="198" t="s">
        <v>1</v>
      </c>
      <c r="N198" s="199" t="s">
        <v>40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162</v>
      </c>
      <c r="AT198" s="202" t="s">
        <v>157</v>
      </c>
      <c r="AU198" s="202" t="s">
        <v>84</v>
      </c>
      <c r="AY198" s="17" t="s">
        <v>155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162</v>
      </c>
      <c r="BM198" s="202" t="s">
        <v>251</v>
      </c>
    </row>
    <row r="199" spans="1:47" s="2" customFormat="1" ht="11.25">
      <c r="A199" s="34"/>
      <c r="B199" s="35"/>
      <c r="C199" s="36"/>
      <c r="D199" s="204" t="s">
        <v>164</v>
      </c>
      <c r="E199" s="36"/>
      <c r="F199" s="205" t="s">
        <v>250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164</v>
      </c>
      <c r="AU199" s="17" t="s">
        <v>84</v>
      </c>
    </row>
    <row r="200" spans="1:47" s="2" customFormat="1" ht="87.75">
      <c r="A200" s="34"/>
      <c r="B200" s="35"/>
      <c r="C200" s="36"/>
      <c r="D200" s="204" t="s">
        <v>165</v>
      </c>
      <c r="E200" s="36"/>
      <c r="F200" s="209" t="s">
        <v>252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165</v>
      </c>
      <c r="AU200" s="17" t="s">
        <v>84</v>
      </c>
    </row>
    <row r="201" spans="2:51" s="13" customFormat="1" ht="11.25">
      <c r="B201" s="210"/>
      <c r="C201" s="211"/>
      <c r="D201" s="204" t="s">
        <v>167</v>
      </c>
      <c r="E201" s="212" t="s">
        <v>1</v>
      </c>
      <c r="F201" s="213" t="s">
        <v>253</v>
      </c>
      <c r="G201" s="211"/>
      <c r="H201" s="214">
        <v>27.552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167</v>
      </c>
      <c r="AU201" s="220" t="s">
        <v>84</v>
      </c>
      <c r="AV201" s="13" t="s">
        <v>84</v>
      </c>
      <c r="AW201" s="13" t="s">
        <v>31</v>
      </c>
      <c r="AX201" s="13" t="s">
        <v>75</v>
      </c>
      <c r="AY201" s="220" t="s">
        <v>155</v>
      </c>
    </row>
    <row r="202" spans="2:51" s="13" customFormat="1" ht="11.25">
      <c r="B202" s="210"/>
      <c r="C202" s="211"/>
      <c r="D202" s="204" t="s">
        <v>167</v>
      </c>
      <c r="E202" s="212" t="s">
        <v>1</v>
      </c>
      <c r="F202" s="213" t="s">
        <v>254</v>
      </c>
      <c r="G202" s="211"/>
      <c r="H202" s="214">
        <v>8.424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167</v>
      </c>
      <c r="AU202" s="220" t="s">
        <v>84</v>
      </c>
      <c r="AV202" s="13" t="s">
        <v>84</v>
      </c>
      <c r="AW202" s="13" t="s">
        <v>31</v>
      </c>
      <c r="AX202" s="13" t="s">
        <v>75</v>
      </c>
      <c r="AY202" s="220" t="s">
        <v>155</v>
      </c>
    </row>
    <row r="203" spans="2:51" s="14" customFormat="1" ht="11.25">
      <c r="B203" s="221"/>
      <c r="C203" s="222"/>
      <c r="D203" s="204" t="s">
        <v>167</v>
      </c>
      <c r="E203" s="223" t="s">
        <v>1</v>
      </c>
      <c r="F203" s="224" t="s">
        <v>201</v>
      </c>
      <c r="G203" s="222"/>
      <c r="H203" s="225">
        <v>35.976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167</v>
      </c>
      <c r="AU203" s="231" t="s">
        <v>84</v>
      </c>
      <c r="AV203" s="14" t="s">
        <v>162</v>
      </c>
      <c r="AW203" s="14" t="s">
        <v>31</v>
      </c>
      <c r="AX203" s="14" t="s">
        <v>82</v>
      </c>
      <c r="AY203" s="231" t="s">
        <v>155</v>
      </c>
    </row>
    <row r="204" spans="1:65" s="2" customFormat="1" ht="16.5" customHeight="1">
      <c r="A204" s="34"/>
      <c r="B204" s="35"/>
      <c r="C204" s="191" t="s">
        <v>8</v>
      </c>
      <c r="D204" s="191" t="s">
        <v>157</v>
      </c>
      <c r="E204" s="192" t="s">
        <v>255</v>
      </c>
      <c r="F204" s="193" t="s">
        <v>256</v>
      </c>
      <c r="G204" s="194" t="s">
        <v>184</v>
      </c>
      <c r="H204" s="195">
        <v>206.934</v>
      </c>
      <c r="I204" s="196"/>
      <c r="J204" s="197">
        <f>ROUND(I204*H204,2)</f>
        <v>0</v>
      </c>
      <c r="K204" s="193" t="s">
        <v>161</v>
      </c>
      <c r="L204" s="39"/>
      <c r="M204" s="198" t="s">
        <v>1</v>
      </c>
      <c r="N204" s="199" t="s">
        <v>40</v>
      </c>
      <c r="O204" s="7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162</v>
      </c>
      <c r="AT204" s="202" t="s">
        <v>157</v>
      </c>
      <c r="AU204" s="202" t="s">
        <v>84</v>
      </c>
      <c r="AY204" s="17" t="s">
        <v>155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82</v>
      </c>
      <c r="BK204" s="203">
        <f>ROUND(I204*H204,2)</f>
        <v>0</v>
      </c>
      <c r="BL204" s="17" t="s">
        <v>162</v>
      </c>
      <c r="BM204" s="202" t="s">
        <v>257</v>
      </c>
    </row>
    <row r="205" spans="1:47" s="2" customFormat="1" ht="11.25">
      <c r="A205" s="34"/>
      <c r="B205" s="35"/>
      <c r="C205" s="36"/>
      <c r="D205" s="204" t="s">
        <v>164</v>
      </c>
      <c r="E205" s="36"/>
      <c r="F205" s="205" t="s">
        <v>256</v>
      </c>
      <c r="G205" s="36"/>
      <c r="H205" s="36"/>
      <c r="I205" s="206"/>
      <c r="J205" s="36"/>
      <c r="K205" s="36"/>
      <c r="L205" s="39"/>
      <c r="M205" s="207"/>
      <c r="N205" s="208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164</v>
      </c>
      <c r="AU205" s="17" t="s">
        <v>84</v>
      </c>
    </row>
    <row r="206" spans="1:47" s="2" customFormat="1" ht="97.5">
      <c r="A206" s="34"/>
      <c r="B206" s="35"/>
      <c r="C206" s="36"/>
      <c r="D206" s="204" t="s">
        <v>165</v>
      </c>
      <c r="E206" s="36"/>
      <c r="F206" s="209" t="s">
        <v>258</v>
      </c>
      <c r="G206" s="36"/>
      <c r="H206" s="36"/>
      <c r="I206" s="206"/>
      <c r="J206" s="36"/>
      <c r="K206" s="36"/>
      <c r="L206" s="39"/>
      <c r="M206" s="207"/>
      <c r="N206" s="208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165</v>
      </c>
      <c r="AU206" s="17" t="s">
        <v>84</v>
      </c>
    </row>
    <row r="207" spans="2:51" s="13" customFormat="1" ht="11.25">
      <c r="B207" s="210"/>
      <c r="C207" s="211"/>
      <c r="D207" s="204" t="s">
        <v>167</v>
      </c>
      <c r="E207" s="212" t="s">
        <v>1</v>
      </c>
      <c r="F207" s="213" t="s">
        <v>259</v>
      </c>
      <c r="G207" s="211"/>
      <c r="H207" s="214">
        <v>18.368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167</v>
      </c>
      <c r="AU207" s="220" t="s">
        <v>84</v>
      </c>
      <c r="AV207" s="13" t="s">
        <v>84</v>
      </c>
      <c r="AW207" s="13" t="s">
        <v>31</v>
      </c>
      <c r="AX207" s="13" t="s">
        <v>75</v>
      </c>
      <c r="AY207" s="220" t="s">
        <v>155</v>
      </c>
    </row>
    <row r="208" spans="2:51" s="13" customFormat="1" ht="11.25">
      <c r="B208" s="210"/>
      <c r="C208" s="211"/>
      <c r="D208" s="204" t="s">
        <v>167</v>
      </c>
      <c r="E208" s="212" t="s">
        <v>1</v>
      </c>
      <c r="F208" s="213" t="s">
        <v>260</v>
      </c>
      <c r="G208" s="211"/>
      <c r="H208" s="214">
        <v>5.616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167</v>
      </c>
      <c r="AU208" s="220" t="s">
        <v>84</v>
      </c>
      <c r="AV208" s="13" t="s">
        <v>84</v>
      </c>
      <c r="AW208" s="13" t="s">
        <v>31</v>
      </c>
      <c r="AX208" s="13" t="s">
        <v>75</v>
      </c>
      <c r="AY208" s="220" t="s">
        <v>155</v>
      </c>
    </row>
    <row r="209" spans="2:51" s="13" customFormat="1" ht="11.25">
      <c r="B209" s="210"/>
      <c r="C209" s="211"/>
      <c r="D209" s="204" t="s">
        <v>167</v>
      </c>
      <c r="E209" s="212" t="s">
        <v>1</v>
      </c>
      <c r="F209" s="213" t="s">
        <v>261</v>
      </c>
      <c r="G209" s="211"/>
      <c r="H209" s="214">
        <v>182.95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167</v>
      </c>
      <c r="AU209" s="220" t="s">
        <v>84</v>
      </c>
      <c r="AV209" s="13" t="s">
        <v>84</v>
      </c>
      <c r="AW209" s="13" t="s">
        <v>31</v>
      </c>
      <c r="AX209" s="13" t="s">
        <v>75</v>
      </c>
      <c r="AY209" s="220" t="s">
        <v>155</v>
      </c>
    </row>
    <row r="210" spans="2:51" s="14" customFormat="1" ht="11.25">
      <c r="B210" s="221"/>
      <c r="C210" s="222"/>
      <c r="D210" s="204" t="s">
        <v>167</v>
      </c>
      <c r="E210" s="223" t="s">
        <v>1</v>
      </c>
      <c r="F210" s="224" t="s">
        <v>201</v>
      </c>
      <c r="G210" s="222"/>
      <c r="H210" s="225">
        <v>206.934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167</v>
      </c>
      <c r="AU210" s="231" t="s">
        <v>84</v>
      </c>
      <c r="AV210" s="14" t="s">
        <v>162</v>
      </c>
      <c r="AW210" s="14" t="s">
        <v>31</v>
      </c>
      <c r="AX210" s="14" t="s">
        <v>82</v>
      </c>
      <c r="AY210" s="231" t="s">
        <v>155</v>
      </c>
    </row>
    <row r="211" spans="1:65" s="2" customFormat="1" ht="16.5" customHeight="1">
      <c r="A211" s="34"/>
      <c r="B211" s="35"/>
      <c r="C211" s="191" t="s">
        <v>262</v>
      </c>
      <c r="D211" s="191" t="s">
        <v>157</v>
      </c>
      <c r="E211" s="192" t="s">
        <v>263</v>
      </c>
      <c r="F211" s="193" t="s">
        <v>264</v>
      </c>
      <c r="G211" s="194" t="s">
        <v>160</v>
      </c>
      <c r="H211" s="195">
        <v>6790.46</v>
      </c>
      <c r="I211" s="196"/>
      <c r="J211" s="197">
        <f>ROUND(I211*H211,2)</f>
        <v>0</v>
      </c>
      <c r="K211" s="193" t="s">
        <v>161</v>
      </c>
      <c r="L211" s="39"/>
      <c r="M211" s="198" t="s">
        <v>1</v>
      </c>
      <c r="N211" s="199" t="s">
        <v>40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162</v>
      </c>
      <c r="AT211" s="202" t="s">
        <v>157</v>
      </c>
      <c r="AU211" s="202" t="s">
        <v>84</v>
      </c>
      <c r="AY211" s="17" t="s">
        <v>155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82</v>
      </c>
      <c r="BK211" s="203">
        <f>ROUND(I211*H211,2)</f>
        <v>0</v>
      </c>
      <c r="BL211" s="17" t="s">
        <v>162</v>
      </c>
      <c r="BM211" s="202" t="s">
        <v>265</v>
      </c>
    </row>
    <row r="212" spans="1:47" s="2" customFormat="1" ht="11.25">
      <c r="A212" s="34"/>
      <c r="B212" s="35"/>
      <c r="C212" s="36"/>
      <c r="D212" s="204" t="s">
        <v>164</v>
      </c>
      <c r="E212" s="36"/>
      <c r="F212" s="205" t="s">
        <v>264</v>
      </c>
      <c r="G212" s="36"/>
      <c r="H212" s="36"/>
      <c r="I212" s="206"/>
      <c r="J212" s="36"/>
      <c r="K212" s="36"/>
      <c r="L212" s="39"/>
      <c r="M212" s="207"/>
      <c r="N212" s="208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164</v>
      </c>
      <c r="AU212" s="17" t="s">
        <v>84</v>
      </c>
    </row>
    <row r="213" spans="1:47" s="2" customFormat="1" ht="29.25">
      <c r="A213" s="34"/>
      <c r="B213" s="35"/>
      <c r="C213" s="36"/>
      <c r="D213" s="204" t="s">
        <v>165</v>
      </c>
      <c r="E213" s="36"/>
      <c r="F213" s="209" t="s">
        <v>266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165</v>
      </c>
      <c r="AU213" s="17" t="s">
        <v>84</v>
      </c>
    </row>
    <row r="214" spans="2:51" s="13" customFormat="1" ht="11.25">
      <c r="B214" s="210"/>
      <c r="C214" s="211"/>
      <c r="D214" s="204" t="s">
        <v>167</v>
      </c>
      <c r="E214" s="212" t="s">
        <v>1</v>
      </c>
      <c r="F214" s="213" t="s">
        <v>267</v>
      </c>
      <c r="G214" s="211"/>
      <c r="H214" s="214">
        <v>2787.92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167</v>
      </c>
      <c r="AU214" s="220" t="s">
        <v>84</v>
      </c>
      <c r="AV214" s="13" t="s">
        <v>84</v>
      </c>
      <c r="AW214" s="13" t="s">
        <v>31</v>
      </c>
      <c r="AX214" s="13" t="s">
        <v>75</v>
      </c>
      <c r="AY214" s="220" t="s">
        <v>155</v>
      </c>
    </row>
    <row r="215" spans="2:51" s="13" customFormat="1" ht="11.25">
      <c r="B215" s="210"/>
      <c r="C215" s="211"/>
      <c r="D215" s="204" t="s">
        <v>167</v>
      </c>
      <c r="E215" s="212" t="s">
        <v>1</v>
      </c>
      <c r="F215" s="213" t="s">
        <v>268</v>
      </c>
      <c r="G215" s="211"/>
      <c r="H215" s="214">
        <v>4002.54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167</v>
      </c>
      <c r="AU215" s="220" t="s">
        <v>84</v>
      </c>
      <c r="AV215" s="13" t="s">
        <v>84</v>
      </c>
      <c r="AW215" s="13" t="s">
        <v>31</v>
      </c>
      <c r="AX215" s="13" t="s">
        <v>75</v>
      </c>
      <c r="AY215" s="220" t="s">
        <v>155</v>
      </c>
    </row>
    <row r="216" spans="2:51" s="14" customFormat="1" ht="11.25">
      <c r="B216" s="221"/>
      <c r="C216" s="222"/>
      <c r="D216" s="204" t="s">
        <v>167</v>
      </c>
      <c r="E216" s="223" t="s">
        <v>1</v>
      </c>
      <c r="F216" s="224" t="s">
        <v>201</v>
      </c>
      <c r="G216" s="222"/>
      <c r="H216" s="225">
        <v>6790.46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167</v>
      </c>
      <c r="AU216" s="231" t="s">
        <v>84</v>
      </c>
      <c r="AV216" s="14" t="s">
        <v>162</v>
      </c>
      <c r="AW216" s="14" t="s">
        <v>31</v>
      </c>
      <c r="AX216" s="14" t="s">
        <v>82</v>
      </c>
      <c r="AY216" s="231" t="s">
        <v>155</v>
      </c>
    </row>
    <row r="217" spans="1:65" s="2" customFormat="1" ht="16.5" customHeight="1">
      <c r="A217" s="34"/>
      <c r="B217" s="35"/>
      <c r="C217" s="191" t="s">
        <v>269</v>
      </c>
      <c r="D217" s="191" t="s">
        <v>157</v>
      </c>
      <c r="E217" s="192" t="s">
        <v>270</v>
      </c>
      <c r="F217" s="193" t="s">
        <v>271</v>
      </c>
      <c r="G217" s="194" t="s">
        <v>160</v>
      </c>
      <c r="H217" s="195">
        <v>6790.46</v>
      </c>
      <c r="I217" s="196"/>
      <c r="J217" s="197">
        <f>ROUND(I217*H217,2)</f>
        <v>0</v>
      </c>
      <c r="K217" s="193" t="s">
        <v>161</v>
      </c>
      <c r="L217" s="39"/>
      <c r="M217" s="198" t="s">
        <v>1</v>
      </c>
      <c r="N217" s="199" t="s">
        <v>40</v>
      </c>
      <c r="O217" s="7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162</v>
      </c>
      <c r="AT217" s="202" t="s">
        <v>157</v>
      </c>
      <c r="AU217" s="202" t="s">
        <v>84</v>
      </c>
      <c r="AY217" s="17" t="s">
        <v>155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82</v>
      </c>
      <c r="BK217" s="203">
        <f>ROUND(I217*H217,2)</f>
        <v>0</v>
      </c>
      <c r="BL217" s="17" t="s">
        <v>162</v>
      </c>
      <c r="BM217" s="202" t="s">
        <v>272</v>
      </c>
    </row>
    <row r="218" spans="1:47" s="2" customFormat="1" ht="11.25">
      <c r="A218" s="34"/>
      <c r="B218" s="35"/>
      <c r="C218" s="36"/>
      <c r="D218" s="204" t="s">
        <v>164</v>
      </c>
      <c r="E218" s="36"/>
      <c r="F218" s="205" t="s">
        <v>271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164</v>
      </c>
      <c r="AU218" s="17" t="s">
        <v>84</v>
      </c>
    </row>
    <row r="219" spans="1:47" s="2" customFormat="1" ht="19.5">
      <c r="A219" s="34"/>
      <c r="B219" s="35"/>
      <c r="C219" s="36"/>
      <c r="D219" s="204" t="s">
        <v>165</v>
      </c>
      <c r="E219" s="36"/>
      <c r="F219" s="209" t="s">
        <v>273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165</v>
      </c>
      <c r="AU219" s="17" t="s">
        <v>84</v>
      </c>
    </row>
    <row r="220" spans="2:51" s="13" customFormat="1" ht="11.25">
      <c r="B220" s="210"/>
      <c r="C220" s="211"/>
      <c r="D220" s="204" t="s">
        <v>167</v>
      </c>
      <c r="E220" s="212" t="s">
        <v>1</v>
      </c>
      <c r="F220" s="213" t="s">
        <v>267</v>
      </c>
      <c r="G220" s="211"/>
      <c r="H220" s="214">
        <v>2787.92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167</v>
      </c>
      <c r="AU220" s="220" t="s">
        <v>84</v>
      </c>
      <c r="AV220" s="13" t="s">
        <v>84</v>
      </c>
      <c r="AW220" s="13" t="s">
        <v>31</v>
      </c>
      <c r="AX220" s="13" t="s">
        <v>75</v>
      </c>
      <c r="AY220" s="220" t="s">
        <v>155</v>
      </c>
    </row>
    <row r="221" spans="2:51" s="13" customFormat="1" ht="11.25">
      <c r="B221" s="210"/>
      <c r="C221" s="211"/>
      <c r="D221" s="204" t="s">
        <v>167</v>
      </c>
      <c r="E221" s="212" t="s">
        <v>1</v>
      </c>
      <c r="F221" s="213" t="s">
        <v>268</v>
      </c>
      <c r="G221" s="211"/>
      <c r="H221" s="214">
        <v>4002.54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167</v>
      </c>
      <c r="AU221" s="220" t="s">
        <v>84</v>
      </c>
      <c r="AV221" s="13" t="s">
        <v>84</v>
      </c>
      <c r="AW221" s="13" t="s">
        <v>31</v>
      </c>
      <c r="AX221" s="13" t="s">
        <v>75</v>
      </c>
      <c r="AY221" s="220" t="s">
        <v>155</v>
      </c>
    </row>
    <row r="222" spans="2:51" s="14" customFormat="1" ht="11.25">
      <c r="B222" s="221"/>
      <c r="C222" s="222"/>
      <c r="D222" s="204" t="s">
        <v>167</v>
      </c>
      <c r="E222" s="223" t="s">
        <v>1</v>
      </c>
      <c r="F222" s="224" t="s">
        <v>201</v>
      </c>
      <c r="G222" s="222"/>
      <c r="H222" s="225">
        <v>6790.46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167</v>
      </c>
      <c r="AU222" s="231" t="s">
        <v>84</v>
      </c>
      <c r="AV222" s="14" t="s">
        <v>162</v>
      </c>
      <c r="AW222" s="14" t="s">
        <v>31</v>
      </c>
      <c r="AX222" s="14" t="s">
        <v>82</v>
      </c>
      <c r="AY222" s="231" t="s">
        <v>155</v>
      </c>
    </row>
    <row r="223" spans="2:63" s="12" customFormat="1" ht="22.9" customHeight="1">
      <c r="B223" s="175"/>
      <c r="C223" s="176"/>
      <c r="D223" s="177" t="s">
        <v>74</v>
      </c>
      <c r="E223" s="189" t="s">
        <v>84</v>
      </c>
      <c r="F223" s="189" t="s">
        <v>274</v>
      </c>
      <c r="G223" s="176"/>
      <c r="H223" s="176"/>
      <c r="I223" s="179"/>
      <c r="J223" s="190">
        <f>BK223</f>
        <v>0</v>
      </c>
      <c r="K223" s="176"/>
      <c r="L223" s="181"/>
      <c r="M223" s="182"/>
      <c r="N223" s="183"/>
      <c r="O223" s="183"/>
      <c r="P223" s="184">
        <f>SUM(P224:P245)</f>
        <v>0</v>
      </c>
      <c r="Q223" s="183"/>
      <c r="R223" s="184">
        <f>SUM(R224:R245)</f>
        <v>0</v>
      </c>
      <c r="S223" s="183"/>
      <c r="T223" s="185">
        <f>SUM(T224:T245)</f>
        <v>0</v>
      </c>
      <c r="AR223" s="186" t="s">
        <v>82</v>
      </c>
      <c r="AT223" s="187" t="s">
        <v>74</v>
      </c>
      <c r="AU223" s="187" t="s">
        <v>82</v>
      </c>
      <c r="AY223" s="186" t="s">
        <v>155</v>
      </c>
      <c r="BK223" s="188">
        <f>SUM(BK224:BK245)</f>
        <v>0</v>
      </c>
    </row>
    <row r="224" spans="1:65" s="2" customFormat="1" ht="16.5" customHeight="1">
      <c r="A224" s="34"/>
      <c r="B224" s="35"/>
      <c r="C224" s="191" t="s">
        <v>275</v>
      </c>
      <c r="D224" s="191" t="s">
        <v>157</v>
      </c>
      <c r="E224" s="192" t="s">
        <v>276</v>
      </c>
      <c r="F224" s="193" t="s">
        <v>277</v>
      </c>
      <c r="G224" s="194" t="s">
        <v>278</v>
      </c>
      <c r="H224" s="195">
        <v>2147</v>
      </c>
      <c r="I224" s="196"/>
      <c r="J224" s="197">
        <f>ROUND(I224*H224,2)</f>
        <v>0</v>
      </c>
      <c r="K224" s="193" t="s">
        <v>161</v>
      </c>
      <c r="L224" s="39"/>
      <c r="M224" s="198" t="s">
        <v>1</v>
      </c>
      <c r="N224" s="199" t="s">
        <v>40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162</v>
      </c>
      <c r="AT224" s="202" t="s">
        <v>157</v>
      </c>
      <c r="AU224" s="202" t="s">
        <v>84</v>
      </c>
      <c r="AY224" s="17" t="s">
        <v>155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82</v>
      </c>
      <c r="BK224" s="203">
        <f>ROUND(I224*H224,2)</f>
        <v>0</v>
      </c>
      <c r="BL224" s="17" t="s">
        <v>162</v>
      </c>
      <c r="BM224" s="202" t="s">
        <v>279</v>
      </c>
    </row>
    <row r="225" spans="1:47" s="2" customFormat="1" ht="11.25">
      <c r="A225" s="34"/>
      <c r="B225" s="35"/>
      <c r="C225" s="36"/>
      <c r="D225" s="204" t="s">
        <v>164</v>
      </c>
      <c r="E225" s="36"/>
      <c r="F225" s="205" t="s">
        <v>277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164</v>
      </c>
      <c r="AU225" s="17" t="s">
        <v>84</v>
      </c>
    </row>
    <row r="226" spans="1:47" s="2" customFormat="1" ht="68.25">
      <c r="A226" s="34"/>
      <c r="B226" s="35"/>
      <c r="C226" s="36"/>
      <c r="D226" s="204" t="s">
        <v>165</v>
      </c>
      <c r="E226" s="36"/>
      <c r="F226" s="209" t="s">
        <v>280</v>
      </c>
      <c r="G226" s="36"/>
      <c r="H226" s="36"/>
      <c r="I226" s="206"/>
      <c r="J226" s="36"/>
      <c r="K226" s="36"/>
      <c r="L226" s="39"/>
      <c r="M226" s="207"/>
      <c r="N226" s="208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165</v>
      </c>
      <c r="AU226" s="17" t="s">
        <v>84</v>
      </c>
    </row>
    <row r="227" spans="2:51" s="13" customFormat="1" ht="11.25">
      <c r="B227" s="210"/>
      <c r="C227" s="211"/>
      <c r="D227" s="204" t="s">
        <v>167</v>
      </c>
      <c r="E227" s="212" t="s">
        <v>1</v>
      </c>
      <c r="F227" s="213" t="s">
        <v>281</v>
      </c>
      <c r="G227" s="211"/>
      <c r="H227" s="214">
        <v>1267.7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167</v>
      </c>
      <c r="AU227" s="220" t="s">
        <v>84</v>
      </c>
      <c r="AV227" s="13" t="s">
        <v>84</v>
      </c>
      <c r="AW227" s="13" t="s">
        <v>31</v>
      </c>
      <c r="AX227" s="13" t="s">
        <v>75</v>
      </c>
      <c r="AY227" s="220" t="s">
        <v>155</v>
      </c>
    </row>
    <row r="228" spans="2:51" s="13" customFormat="1" ht="11.25">
      <c r="B228" s="210"/>
      <c r="C228" s="211"/>
      <c r="D228" s="204" t="s">
        <v>167</v>
      </c>
      <c r="E228" s="212" t="s">
        <v>1</v>
      </c>
      <c r="F228" s="213" t="s">
        <v>282</v>
      </c>
      <c r="G228" s="211"/>
      <c r="H228" s="214">
        <v>879.3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167</v>
      </c>
      <c r="AU228" s="220" t="s">
        <v>84</v>
      </c>
      <c r="AV228" s="13" t="s">
        <v>84</v>
      </c>
      <c r="AW228" s="13" t="s">
        <v>31</v>
      </c>
      <c r="AX228" s="13" t="s">
        <v>75</v>
      </c>
      <c r="AY228" s="220" t="s">
        <v>155</v>
      </c>
    </row>
    <row r="229" spans="2:51" s="14" customFormat="1" ht="11.25">
      <c r="B229" s="221"/>
      <c r="C229" s="222"/>
      <c r="D229" s="204" t="s">
        <v>167</v>
      </c>
      <c r="E229" s="223" t="s">
        <v>1</v>
      </c>
      <c r="F229" s="224" t="s">
        <v>201</v>
      </c>
      <c r="G229" s="222"/>
      <c r="H229" s="225">
        <v>2147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167</v>
      </c>
      <c r="AU229" s="231" t="s">
        <v>84</v>
      </c>
      <c r="AV229" s="14" t="s">
        <v>162</v>
      </c>
      <c r="AW229" s="14" t="s">
        <v>31</v>
      </c>
      <c r="AX229" s="14" t="s">
        <v>82</v>
      </c>
      <c r="AY229" s="231" t="s">
        <v>155</v>
      </c>
    </row>
    <row r="230" spans="1:65" s="2" customFormat="1" ht="16.5" customHeight="1">
      <c r="A230" s="34"/>
      <c r="B230" s="35"/>
      <c r="C230" s="191" t="s">
        <v>283</v>
      </c>
      <c r="D230" s="191" t="s">
        <v>157</v>
      </c>
      <c r="E230" s="192" t="s">
        <v>284</v>
      </c>
      <c r="F230" s="193" t="s">
        <v>285</v>
      </c>
      <c r="G230" s="194" t="s">
        <v>278</v>
      </c>
      <c r="H230" s="195">
        <v>2022.2</v>
      </c>
      <c r="I230" s="196"/>
      <c r="J230" s="197">
        <f>ROUND(I230*H230,2)</f>
        <v>0</v>
      </c>
      <c r="K230" s="193" t="s">
        <v>161</v>
      </c>
      <c r="L230" s="39"/>
      <c r="M230" s="198" t="s">
        <v>1</v>
      </c>
      <c r="N230" s="199" t="s">
        <v>40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162</v>
      </c>
      <c r="AT230" s="202" t="s">
        <v>157</v>
      </c>
      <c r="AU230" s="202" t="s">
        <v>84</v>
      </c>
      <c r="AY230" s="17" t="s">
        <v>155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82</v>
      </c>
      <c r="BK230" s="203">
        <f>ROUND(I230*H230,2)</f>
        <v>0</v>
      </c>
      <c r="BL230" s="17" t="s">
        <v>162</v>
      </c>
      <c r="BM230" s="202" t="s">
        <v>286</v>
      </c>
    </row>
    <row r="231" spans="1:47" s="2" customFormat="1" ht="11.25">
      <c r="A231" s="34"/>
      <c r="B231" s="35"/>
      <c r="C231" s="36"/>
      <c r="D231" s="204" t="s">
        <v>164</v>
      </c>
      <c r="E231" s="36"/>
      <c r="F231" s="205" t="s">
        <v>285</v>
      </c>
      <c r="G231" s="36"/>
      <c r="H231" s="36"/>
      <c r="I231" s="206"/>
      <c r="J231" s="36"/>
      <c r="K231" s="36"/>
      <c r="L231" s="39"/>
      <c r="M231" s="207"/>
      <c r="N231" s="20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164</v>
      </c>
      <c r="AU231" s="17" t="s">
        <v>84</v>
      </c>
    </row>
    <row r="232" spans="1:47" s="2" customFormat="1" ht="68.25">
      <c r="A232" s="34"/>
      <c r="B232" s="35"/>
      <c r="C232" s="36"/>
      <c r="D232" s="204" t="s">
        <v>165</v>
      </c>
      <c r="E232" s="36"/>
      <c r="F232" s="209" t="s">
        <v>280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165</v>
      </c>
      <c r="AU232" s="17" t="s">
        <v>84</v>
      </c>
    </row>
    <row r="233" spans="2:51" s="13" customFormat="1" ht="11.25">
      <c r="B233" s="210"/>
      <c r="C233" s="211"/>
      <c r="D233" s="204" t="s">
        <v>167</v>
      </c>
      <c r="E233" s="212" t="s">
        <v>1</v>
      </c>
      <c r="F233" s="213" t="s">
        <v>287</v>
      </c>
      <c r="G233" s="211"/>
      <c r="H233" s="214">
        <v>1351.1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167</v>
      </c>
      <c r="AU233" s="220" t="s">
        <v>84</v>
      </c>
      <c r="AV233" s="13" t="s">
        <v>84</v>
      </c>
      <c r="AW233" s="13" t="s">
        <v>31</v>
      </c>
      <c r="AX233" s="13" t="s">
        <v>75</v>
      </c>
      <c r="AY233" s="220" t="s">
        <v>155</v>
      </c>
    </row>
    <row r="234" spans="2:51" s="13" customFormat="1" ht="11.25">
      <c r="B234" s="210"/>
      <c r="C234" s="211"/>
      <c r="D234" s="204" t="s">
        <v>167</v>
      </c>
      <c r="E234" s="212" t="s">
        <v>1</v>
      </c>
      <c r="F234" s="213" t="s">
        <v>288</v>
      </c>
      <c r="G234" s="211"/>
      <c r="H234" s="214">
        <v>671.1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167</v>
      </c>
      <c r="AU234" s="220" t="s">
        <v>84</v>
      </c>
      <c r="AV234" s="13" t="s">
        <v>84</v>
      </c>
      <c r="AW234" s="13" t="s">
        <v>31</v>
      </c>
      <c r="AX234" s="13" t="s">
        <v>75</v>
      </c>
      <c r="AY234" s="220" t="s">
        <v>155</v>
      </c>
    </row>
    <row r="235" spans="2:51" s="14" customFormat="1" ht="11.25">
      <c r="B235" s="221"/>
      <c r="C235" s="222"/>
      <c r="D235" s="204" t="s">
        <v>167</v>
      </c>
      <c r="E235" s="223" t="s">
        <v>1</v>
      </c>
      <c r="F235" s="224" t="s">
        <v>201</v>
      </c>
      <c r="G235" s="222"/>
      <c r="H235" s="225">
        <v>2022.1999999999998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167</v>
      </c>
      <c r="AU235" s="231" t="s">
        <v>84</v>
      </c>
      <c r="AV235" s="14" t="s">
        <v>162</v>
      </c>
      <c r="AW235" s="14" t="s">
        <v>31</v>
      </c>
      <c r="AX235" s="14" t="s">
        <v>82</v>
      </c>
      <c r="AY235" s="231" t="s">
        <v>155</v>
      </c>
    </row>
    <row r="236" spans="1:65" s="2" customFormat="1" ht="16.5" customHeight="1">
      <c r="A236" s="34"/>
      <c r="B236" s="35"/>
      <c r="C236" s="191" t="s">
        <v>289</v>
      </c>
      <c r="D236" s="191" t="s">
        <v>157</v>
      </c>
      <c r="E236" s="192" t="s">
        <v>290</v>
      </c>
      <c r="F236" s="193" t="s">
        <v>291</v>
      </c>
      <c r="G236" s="194" t="s">
        <v>160</v>
      </c>
      <c r="H236" s="195">
        <v>10209.97</v>
      </c>
      <c r="I236" s="196"/>
      <c r="J236" s="197">
        <f>ROUND(I236*H236,2)</f>
        <v>0</v>
      </c>
      <c r="K236" s="193" t="s">
        <v>161</v>
      </c>
      <c r="L236" s="39"/>
      <c r="M236" s="198" t="s">
        <v>1</v>
      </c>
      <c r="N236" s="199" t="s">
        <v>40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162</v>
      </c>
      <c r="AT236" s="202" t="s">
        <v>157</v>
      </c>
      <c r="AU236" s="202" t="s">
        <v>84</v>
      </c>
      <c r="AY236" s="17" t="s">
        <v>155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162</v>
      </c>
      <c r="BM236" s="202" t="s">
        <v>292</v>
      </c>
    </row>
    <row r="237" spans="1:47" s="2" customFormat="1" ht="11.25">
      <c r="A237" s="34"/>
      <c r="B237" s="35"/>
      <c r="C237" s="36"/>
      <c r="D237" s="204" t="s">
        <v>164</v>
      </c>
      <c r="E237" s="36"/>
      <c r="F237" s="205" t="s">
        <v>291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164</v>
      </c>
      <c r="AU237" s="17" t="s">
        <v>84</v>
      </c>
    </row>
    <row r="238" spans="1:47" s="2" customFormat="1" ht="29.25">
      <c r="A238" s="34"/>
      <c r="B238" s="35"/>
      <c r="C238" s="36"/>
      <c r="D238" s="204" t="s">
        <v>165</v>
      </c>
      <c r="E238" s="36"/>
      <c r="F238" s="209" t="s">
        <v>293</v>
      </c>
      <c r="G238" s="36"/>
      <c r="H238" s="36"/>
      <c r="I238" s="206"/>
      <c r="J238" s="36"/>
      <c r="K238" s="36"/>
      <c r="L238" s="39"/>
      <c r="M238" s="207"/>
      <c r="N238" s="208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165</v>
      </c>
      <c r="AU238" s="17" t="s">
        <v>84</v>
      </c>
    </row>
    <row r="239" spans="2:51" s="13" customFormat="1" ht="11.25">
      <c r="B239" s="210"/>
      <c r="C239" s="211"/>
      <c r="D239" s="204" t="s">
        <v>167</v>
      </c>
      <c r="E239" s="212" t="s">
        <v>1</v>
      </c>
      <c r="F239" s="213" t="s">
        <v>294</v>
      </c>
      <c r="G239" s="211"/>
      <c r="H239" s="214">
        <v>5236.14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167</v>
      </c>
      <c r="AU239" s="220" t="s">
        <v>84</v>
      </c>
      <c r="AV239" s="13" t="s">
        <v>84</v>
      </c>
      <c r="AW239" s="13" t="s">
        <v>31</v>
      </c>
      <c r="AX239" s="13" t="s">
        <v>75</v>
      </c>
      <c r="AY239" s="220" t="s">
        <v>155</v>
      </c>
    </row>
    <row r="240" spans="2:51" s="13" customFormat="1" ht="11.25">
      <c r="B240" s="210"/>
      <c r="C240" s="211"/>
      <c r="D240" s="204" t="s">
        <v>167</v>
      </c>
      <c r="E240" s="212" t="s">
        <v>1</v>
      </c>
      <c r="F240" s="213" t="s">
        <v>295</v>
      </c>
      <c r="G240" s="211"/>
      <c r="H240" s="214">
        <v>4973.83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167</v>
      </c>
      <c r="AU240" s="220" t="s">
        <v>84</v>
      </c>
      <c r="AV240" s="13" t="s">
        <v>84</v>
      </c>
      <c r="AW240" s="13" t="s">
        <v>31</v>
      </c>
      <c r="AX240" s="13" t="s">
        <v>75</v>
      </c>
      <c r="AY240" s="220" t="s">
        <v>155</v>
      </c>
    </row>
    <row r="241" spans="2:51" s="14" customFormat="1" ht="11.25">
      <c r="B241" s="221"/>
      <c r="C241" s="222"/>
      <c r="D241" s="204" t="s">
        <v>167</v>
      </c>
      <c r="E241" s="223" t="s">
        <v>1</v>
      </c>
      <c r="F241" s="224" t="s">
        <v>201</v>
      </c>
      <c r="G241" s="222"/>
      <c r="H241" s="225">
        <v>10209.97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167</v>
      </c>
      <c r="AU241" s="231" t="s">
        <v>84</v>
      </c>
      <c r="AV241" s="14" t="s">
        <v>162</v>
      </c>
      <c r="AW241" s="14" t="s">
        <v>31</v>
      </c>
      <c r="AX241" s="14" t="s">
        <v>82</v>
      </c>
      <c r="AY241" s="231" t="s">
        <v>155</v>
      </c>
    </row>
    <row r="242" spans="1:65" s="2" customFormat="1" ht="16.5" customHeight="1">
      <c r="A242" s="34"/>
      <c r="B242" s="35"/>
      <c r="C242" s="191" t="s">
        <v>7</v>
      </c>
      <c r="D242" s="191" t="s">
        <v>157</v>
      </c>
      <c r="E242" s="192" t="s">
        <v>296</v>
      </c>
      <c r="F242" s="193" t="s">
        <v>297</v>
      </c>
      <c r="G242" s="194" t="s">
        <v>160</v>
      </c>
      <c r="H242" s="195">
        <v>170</v>
      </c>
      <c r="I242" s="196"/>
      <c r="J242" s="197">
        <f>ROUND(I242*H242,2)</f>
        <v>0</v>
      </c>
      <c r="K242" s="193" t="s">
        <v>161</v>
      </c>
      <c r="L242" s="39"/>
      <c r="M242" s="198" t="s">
        <v>1</v>
      </c>
      <c r="N242" s="199" t="s">
        <v>40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162</v>
      </c>
      <c r="AT242" s="202" t="s">
        <v>157</v>
      </c>
      <c r="AU242" s="202" t="s">
        <v>84</v>
      </c>
      <c r="AY242" s="17" t="s">
        <v>155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82</v>
      </c>
      <c r="BK242" s="203">
        <f>ROUND(I242*H242,2)</f>
        <v>0</v>
      </c>
      <c r="BL242" s="17" t="s">
        <v>162</v>
      </c>
      <c r="BM242" s="202" t="s">
        <v>298</v>
      </c>
    </row>
    <row r="243" spans="1:47" s="2" customFormat="1" ht="11.25">
      <c r="A243" s="34"/>
      <c r="B243" s="35"/>
      <c r="C243" s="36"/>
      <c r="D243" s="204" t="s">
        <v>164</v>
      </c>
      <c r="E243" s="36"/>
      <c r="F243" s="205" t="s">
        <v>297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164</v>
      </c>
      <c r="AU243" s="17" t="s">
        <v>84</v>
      </c>
    </row>
    <row r="244" spans="1:47" s="2" customFormat="1" ht="29.25">
      <c r="A244" s="34"/>
      <c r="B244" s="35"/>
      <c r="C244" s="36"/>
      <c r="D244" s="204" t="s">
        <v>165</v>
      </c>
      <c r="E244" s="36"/>
      <c r="F244" s="209" t="s">
        <v>299</v>
      </c>
      <c r="G244" s="36"/>
      <c r="H244" s="36"/>
      <c r="I244" s="206"/>
      <c r="J244" s="36"/>
      <c r="K244" s="36"/>
      <c r="L244" s="39"/>
      <c r="M244" s="207"/>
      <c r="N244" s="208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165</v>
      </c>
      <c r="AU244" s="17" t="s">
        <v>84</v>
      </c>
    </row>
    <row r="245" spans="2:51" s="13" customFormat="1" ht="11.25">
      <c r="B245" s="210"/>
      <c r="C245" s="211"/>
      <c r="D245" s="204" t="s">
        <v>167</v>
      </c>
      <c r="E245" s="212" t="s">
        <v>1</v>
      </c>
      <c r="F245" s="213" t="s">
        <v>300</v>
      </c>
      <c r="G245" s="211"/>
      <c r="H245" s="214">
        <v>170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167</v>
      </c>
      <c r="AU245" s="220" t="s">
        <v>84</v>
      </c>
      <c r="AV245" s="13" t="s">
        <v>84</v>
      </c>
      <c r="AW245" s="13" t="s">
        <v>31</v>
      </c>
      <c r="AX245" s="13" t="s">
        <v>82</v>
      </c>
      <c r="AY245" s="220" t="s">
        <v>155</v>
      </c>
    </row>
    <row r="246" spans="2:63" s="12" customFormat="1" ht="22.9" customHeight="1">
      <c r="B246" s="175"/>
      <c r="C246" s="176"/>
      <c r="D246" s="177" t="s">
        <v>74</v>
      </c>
      <c r="E246" s="189" t="s">
        <v>162</v>
      </c>
      <c r="F246" s="189" t="s">
        <v>301</v>
      </c>
      <c r="G246" s="176"/>
      <c r="H246" s="176"/>
      <c r="I246" s="179"/>
      <c r="J246" s="190">
        <f>BK246</f>
        <v>0</v>
      </c>
      <c r="K246" s="176"/>
      <c r="L246" s="181"/>
      <c r="M246" s="182"/>
      <c r="N246" s="183"/>
      <c r="O246" s="183"/>
      <c r="P246" s="184">
        <v>0</v>
      </c>
      <c r="Q246" s="183"/>
      <c r="R246" s="184">
        <v>0</v>
      </c>
      <c r="S246" s="183"/>
      <c r="T246" s="185">
        <v>0</v>
      </c>
      <c r="AR246" s="186" t="s">
        <v>82</v>
      </c>
      <c r="AT246" s="187" t="s">
        <v>74</v>
      </c>
      <c r="AU246" s="187" t="s">
        <v>82</v>
      </c>
      <c r="AY246" s="186" t="s">
        <v>155</v>
      </c>
      <c r="BK246" s="188">
        <v>0</v>
      </c>
    </row>
    <row r="247" spans="2:63" s="12" customFormat="1" ht="22.9" customHeight="1">
      <c r="B247" s="175"/>
      <c r="C247" s="176"/>
      <c r="D247" s="177" t="s">
        <v>74</v>
      </c>
      <c r="E247" s="189" t="s">
        <v>188</v>
      </c>
      <c r="F247" s="189" t="s">
        <v>302</v>
      </c>
      <c r="G247" s="176"/>
      <c r="H247" s="176"/>
      <c r="I247" s="179"/>
      <c r="J247" s="190">
        <f>BK247</f>
        <v>0</v>
      </c>
      <c r="K247" s="176"/>
      <c r="L247" s="181"/>
      <c r="M247" s="182"/>
      <c r="N247" s="183"/>
      <c r="O247" s="183"/>
      <c r="P247" s="184">
        <f>SUM(P248:P297)</f>
        <v>0</v>
      </c>
      <c r="Q247" s="183"/>
      <c r="R247" s="184">
        <f>SUM(R248:R297)</f>
        <v>0</v>
      </c>
      <c r="S247" s="183"/>
      <c r="T247" s="185">
        <f>SUM(T248:T297)</f>
        <v>0</v>
      </c>
      <c r="AR247" s="186" t="s">
        <v>82</v>
      </c>
      <c r="AT247" s="187" t="s">
        <v>74</v>
      </c>
      <c r="AU247" s="187" t="s">
        <v>82</v>
      </c>
      <c r="AY247" s="186" t="s">
        <v>155</v>
      </c>
      <c r="BK247" s="188">
        <f>SUM(BK248:BK297)</f>
        <v>0</v>
      </c>
    </row>
    <row r="248" spans="1:65" s="2" customFormat="1" ht="16.5" customHeight="1">
      <c r="A248" s="34"/>
      <c r="B248" s="35"/>
      <c r="C248" s="191" t="s">
        <v>303</v>
      </c>
      <c r="D248" s="191" t="s">
        <v>157</v>
      </c>
      <c r="E248" s="192" t="s">
        <v>304</v>
      </c>
      <c r="F248" s="193" t="s">
        <v>305</v>
      </c>
      <c r="G248" s="194" t="s">
        <v>160</v>
      </c>
      <c r="H248" s="195">
        <v>28259.3</v>
      </c>
      <c r="I248" s="196"/>
      <c r="J248" s="197">
        <f>ROUND(I248*H248,2)</f>
        <v>0</v>
      </c>
      <c r="K248" s="193" t="s">
        <v>161</v>
      </c>
      <c r="L248" s="39"/>
      <c r="M248" s="198" t="s">
        <v>1</v>
      </c>
      <c r="N248" s="199" t="s">
        <v>40</v>
      </c>
      <c r="O248" s="71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162</v>
      </c>
      <c r="AT248" s="202" t="s">
        <v>157</v>
      </c>
      <c r="AU248" s="202" t="s">
        <v>84</v>
      </c>
      <c r="AY248" s="17" t="s">
        <v>155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162</v>
      </c>
      <c r="BM248" s="202" t="s">
        <v>306</v>
      </c>
    </row>
    <row r="249" spans="1:47" s="2" customFormat="1" ht="11.25">
      <c r="A249" s="34"/>
      <c r="B249" s="35"/>
      <c r="C249" s="36"/>
      <c r="D249" s="204" t="s">
        <v>164</v>
      </c>
      <c r="E249" s="36"/>
      <c r="F249" s="205" t="s">
        <v>305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164</v>
      </c>
      <c r="AU249" s="17" t="s">
        <v>84</v>
      </c>
    </row>
    <row r="250" spans="1:47" s="2" customFormat="1" ht="29.25">
      <c r="A250" s="34"/>
      <c r="B250" s="35"/>
      <c r="C250" s="36"/>
      <c r="D250" s="204" t="s">
        <v>165</v>
      </c>
      <c r="E250" s="36"/>
      <c r="F250" s="209" t="s">
        <v>307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165</v>
      </c>
      <c r="AU250" s="17" t="s">
        <v>84</v>
      </c>
    </row>
    <row r="251" spans="2:51" s="13" customFormat="1" ht="11.25">
      <c r="B251" s="210"/>
      <c r="C251" s="211"/>
      <c r="D251" s="204" t="s">
        <v>167</v>
      </c>
      <c r="E251" s="212" t="s">
        <v>1</v>
      </c>
      <c r="F251" s="213" t="s">
        <v>308</v>
      </c>
      <c r="G251" s="211"/>
      <c r="H251" s="214">
        <v>13803.95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167</v>
      </c>
      <c r="AU251" s="220" t="s">
        <v>84</v>
      </c>
      <c r="AV251" s="13" t="s">
        <v>84</v>
      </c>
      <c r="AW251" s="13" t="s">
        <v>31</v>
      </c>
      <c r="AX251" s="13" t="s">
        <v>75</v>
      </c>
      <c r="AY251" s="220" t="s">
        <v>155</v>
      </c>
    </row>
    <row r="252" spans="2:51" s="13" customFormat="1" ht="11.25">
      <c r="B252" s="210"/>
      <c r="C252" s="211"/>
      <c r="D252" s="204" t="s">
        <v>167</v>
      </c>
      <c r="E252" s="212" t="s">
        <v>1</v>
      </c>
      <c r="F252" s="213" t="s">
        <v>309</v>
      </c>
      <c r="G252" s="211"/>
      <c r="H252" s="214">
        <v>14455.35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167</v>
      </c>
      <c r="AU252" s="220" t="s">
        <v>84</v>
      </c>
      <c r="AV252" s="13" t="s">
        <v>84</v>
      </c>
      <c r="AW252" s="13" t="s">
        <v>31</v>
      </c>
      <c r="AX252" s="13" t="s">
        <v>75</v>
      </c>
      <c r="AY252" s="220" t="s">
        <v>155</v>
      </c>
    </row>
    <row r="253" spans="2:51" s="14" customFormat="1" ht="11.25">
      <c r="B253" s="221"/>
      <c r="C253" s="222"/>
      <c r="D253" s="204" t="s">
        <v>167</v>
      </c>
      <c r="E253" s="223" t="s">
        <v>1</v>
      </c>
      <c r="F253" s="224" t="s">
        <v>201</v>
      </c>
      <c r="G253" s="222"/>
      <c r="H253" s="225">
        <v>28259.300000000003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167</v>
      </c>
      <c r="AU253" s="231" t="s">
        <v>84</v>
      </c>
      <c r="AV253" s="14" t="s">
        <v>162</v>
      </c>
      <c r="AW253" s="14" t="s">
        <v>31</v>
      </c>
      <c r="AX253" s="14" t="s">
        <v>82</v>
      </c>
      <c r="AY253" s="231" t="s">
        <v>155</v>
      </c>
    </row>
    <row r="254" spans="1:65" s="2" customFormat="1" ht="16.5" customHeight="1">
      <c r="A254" s="34"/>
      <c r="B254" s="35"/>
      <c r="C254" s="191" t="s">
        <v>310</v>
      </c>
      <c r="D254" s="191" t="s">
        <v>157</v>
      </c>
      <c r="E254" s="192" t="s">
        <v>311</v>
      </c>
      <c r="F254" s="193" t="s">
        <v>312</v>
      </c>
      <c r="G254" s="194" t="s">
        <v>160</v>
      </c>
      <c r="H254" s="195">
        <v>23466.7</v>
      </c>
      <c r="I254" s="196"/>
      <c r="J254" s="197">
        <f>ROUND(I254*H254,2)</f>
        <v>0</v>
      </c>
      <c r="K254" s="193" t="s">
        <v>161</v>
      </c>
      <c r="L254" s="39"/>
      <c r="M254" s="198" t="s">
        <v>1</v>
      </c>
      <c r="N254" s="199" t="s">
        <v>40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162</v>
      </c>
      <c r="AT254" s="202" t="s">
        <v>157</v>
      </c>
      <c r="AU254" s="202" t="s">
        <v>84</v>
      </c>
      <c r="AY254" s="17" t="s">
        <v>155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82</v>
      </c>
      <c r="BK254" s="203">
        <f>ROUND(I254*H254,2)</f>
        <v>0</v>
      </c>
      <c r="BL254" s="17" t="s">
        <v>162</v>
      </c>
      <c r="BM254" s="202" t="s">
        <v>313</v>
      </c>
    </row>
    <row r="255" spans="1:47" s="2" customFormat="1" ht="11.25">
      <c r="A255" s="34"/>
      <c r="B255" s="35"/>
      <c r="C255" s="36"/>
      <c r="D255" s="204" t="s">
        <v>164</v>
      </c>
      <c r="E255" s="36"/>
      <c r="F255" s="205" t="s">
        <v>312</v>
      </c>
      <c r="G255" s="36"/>
      <c r="H255" s="36"/>
      <c r="I255" s="206"/>
      <c r="J255" s="36"/>
      <c r="K255" s="36"/>
      <c r="L255" s="39"/>
      <c r="M255" s="207"/>
      <c r="N255" s="208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164</v>
      </c>
      <c r="AU255" s="17" t="s">
        <v>84</v>
      </c>
    </row>
    <row r="256" spans="1:47" s="2" customFormat="1" ht="39">
      <c r="A256" s="34"/>
      <c r="B256" s="35"/>
      <c r="C256" s="36"/>
      <c r="D256" s="204" t="s">
        <v>165</v>
      </c>
      <c r="E256" s="36"/>
      <c r="F256" s="209" t="s">
        <v>314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165</v>
      </c>
      <c r="AU256" s="17" t="s">
        <v>84</v>
      </c>
    </row>
    <row r="257" spans="2:51" s="13" customFormat="1" ht="11.25">
      <c r="B257" s="210"/>
      <c r="C257" s="211"/>
      <c r="D257" s="204" t="s">
        <v>167</v>
      </c>
      <c r="E257" s="212" t="s">
        <v>1</v>
      </c>
      <c r="F257" s="213" t="s">
        <v>315</v>
      </c>
      <c r="G257" s="211"/>
      <c r="H257" s="214">
        <v>23466.7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167</v>
      </c>
      <c r="AU257" s="220" t="s">
        <v>84</v>
      </c>
      <c r="AV257" s="13" t="s">
        <v>84</v>
      </c>
      <c r="AW257" s="13" t="s">
        <v>31</v>
      </c>
      <c r="AX257" s="13" t="s">
        <v>82</v>
      </c>
      <c r="AY257" s="220" t="s">
        <v>155</v>
      </c>
    </row>
    <row r="258" spans="1:65" s="2" customFormat="1" ht="16.5" customHeight="1">
      <c r="A258" s="34"/>
      <c r="B258" s="35"/>
      <c r="C258" s="191" t="s">
        <v>316</v>
      </c>
      <c r="D258" s="191" t="s">
        <v>157</v>
      </c>
      <c r="E258" s="192" t="s">
        <v>317</v>
      </c>
      <c r="F258" s="193" t="s">
        <v>318</v>
      </c>
      <c r="G258" s="194" t="s">
        <v>160</v>
      </c>
      <c r="H258" s="195">
        <v>1292.33</v>
      </c>
      <c r="I258" s="196"/>
      <c r="J258" s="197">
        <f>ROUND(I258*H258,2)</f>
        <v>0</v>
      </c>
      <c r="K258" s="193" t="s">
        <v>161</v>
      </c>
      <c r="L258" s="39"/>
      <c r="M258" s="198" t="s">
        <v>1</v>
      </c>
      <c r="N258" s="199" t="s">
        <v>40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162</v>
      </c>
      <c r="AT258" s="202" t="s">
        <v>157</v>
      </c>
      <c r="AU258" s="202" t="s">
        <v>84</v>
      </c>
      <c r="AY258" s="17" t="s">
        <v>155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82</v>
      </c>
      <c r="BK258" s="203">
        <f>ROUND(I258*H258,2)</f>
        <v>0</v>
      </c>
      <c r="BL258" s="17" t="s">
        <v>162</v>
      </c>
      <c r="BM258" s="202" t="s">
        <v>319</v>
      </c>
    </row>
    <row r="259" spans="1:47" s="2" customFormat="1" ht="11.25">
      <c r="A259" s="34"/>
      <c r="B259" s="35"/>
      <c r="C259" s="36"/>
      <c r="D259" s="204" t="s">
        <v>164</v>
      </c>
      <c r="E259" s="36"/>
      <c r="F259" s="205" t="s">
        <v>318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164</v>
      </c>
      <c r="AU259" s="17" t="s">
        <v>84</v>
      </c>
    </row>
    <row r="260" spans="1:47" s="2" customFormat="1" ht="39">
      <c r="A260" s="34"/>
      <c r="B260" s="35"/>
      <c r="C260" s="36"/>
      <c r="D260" s="204" t="s">
        <v>165</v>
      </c>
      <c r="E260" s="36"/>
      <c r="F260" s="209" t="s">
        <v>320</v>
      </c>
      <c r="G260" s="36"/>
      <c r="H260" s="36"/>
      <c r="I260" s="206"/>
      <c r="J260" s="36"/>
      <c r="K260" s="36"/>
      <c r="L260" s="39"/>
      <c r="M260" s="207"/>
      <c r="N260" s="208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165</v>
      </c>
      <c r="AU260" s="17" t="s">
        <v>84</v>
      </c>
    </row>
    <row r="261" spans="2:51" s="13" customFormat="1" ht="11.25">
      <c r="B261" s="210"/>
      <c r="C261" s="211"/>
      <c r="D261" s="204" t="s">
        <v>167</v>
      </c>
      <c r="E261" s="212" t="s">
        <v>1</v>
      </c>
      <c r="F261" s="213" t="s">
        <v>321</v>
      </c>
      <c r="G261" s="211"/>
      <c r="H261" s="214">
        <v>1004.42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167</v>
      </c>
      <c r="AU261" s="220" t="s">
        <v>84</v>
      </c>
      <c r="AV261" s="13" t="s">
        <v>84</v>
      </c>
      <c r="AW261" s="13" t="s">
        <v>31</v>
      </c>
      <c r="AX261" s="13" t="s">
        <v>75</v>
      </c>
      <c r="AY261" s="220" t="s">
        <v>155</v>
      </c>
    </row>
    <row r="262" spans="2:51" s="13" customFormat="1" ht="11.25">
      <c r="B262" s="210"/>
      <c r="C262" s="211"/>
      <c r="D262" s="204" t="s">
        <v>167</v>
      </c>
      <c r="E262" s="212" t="s">
        <v>1</v>
      </c>
      <c r="F262" s="213" t="s">
        <v>322</v>
      </c>
      <c r="G262" s="211"/>
      <c r="H262" s="214">
        <v>287.91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167</v>
      </c>
      <c r="AU262" s="220" t="s">
        <v>84</v>
      </c>
      <c r="AV262" s="13" t="s">
        <v>84</v>
      </c>
      <c r="AW262" s="13" t="s">
        <v>31</v>
      </c>
      <c r="AX262" s="13" t="s">
        <v>75</v>
      </c>
      <c r="AY262" s="220" t="s">
        <v>155</v>
      </c>
    </row>
    <row r="263" spans="2:51" s="14" customFormat="1" ht="11.25">
      <c r="B263" s="221"/>
      <c r="C263" s="222"/>
      <c r="D263" s="204" t="s">
        <v>167</v>
      </c>
      <c r="E263" s="223" t="s">
        <v>1</v>
      </c>
      <c r="F263" s="224" t="s">
        <v>201</v>
      </c>
      <c r="G263" s="222"/>
      <c r="H263" s="225">
        <v>1292.33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167</v>
      </c>
      <c r="AU263" s="231" t="s">
        <v>84</v>
      </c>
      <c r="AV263" s="14" t="s">
        <v>162</v>
      </c>
      <c r="AW263" s="14" t="s">
        <v>31</v>
      </c>
      <c r="AX263" s="14" t="s">
        <v>82</v>
      </c>
      <c r="AY263" s="231" t="s">
        <v>155</v>
      </c>
    </row>
    <row r="264" spans="1:65" s="2" customFormat="1" ht="16.5" customHeight="1">
      <c r="A264" s="34"/>
      <c r="B264" s="35"/>
      <c r="C264" s="191" t="s">
        <v>323</v>
      </c>
      <c r="D264" s="191" t="s">
        <v>157</v>
      </c>
      <c r="E264" s="192" t="s">
        <v>324</v>
      </c>
      <c r="F264" s="193" t="s">
        <v>325</v>
      </c>
      <c r="G264" s="194" t="s">
        <v>160</v>
      </c>
      <c r="H264" s="195">
        <v>24188.733</v>
      </c>
      <c r="I264" s="196"/>
      <c r="J264" s="197">
        <f>ROUND(I264*H264,2)</f>
        <v>0</v>
      </c>
      <c r="K264" s="193" t="s">
        <v>161</v>
      </c>
      <c r="L264" s="39"/>
      <c r="M264" s="198" t="s">
        <v>1</v>
      </c>
      <c r="N264" s="199" t="s">
        <v>40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162</v>
      </c>
      <c r="AT264" s="202" t="s">
        <v>157</v>
      </c>
      <c r="AU264" s="202" t="s">
        <v>84</v>
      </c>
      <c r="AY264" s="17" t="s">
        <v>155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82</v>
      </c>
      <c r="BK264" s="203">
        <f>ROUND(I264*H264,2)</f>
        <v>0</v>
      </c>
      <c r="BL264" s="17" t="s">
        <v>162</v>
      </c>
      <c r="BM264" s="202" t="s">
        <v>326</v>
      </c>
    </row>
    <row r="265" spans="1:47" s="2" customFormat="1" ht="11.25">
      <c r="A265" s="34"/>
      <c r="B265" s="35"/>
      <c r="C265" s="36"/>
      <c r="D265" s="204" t="s">
        <v>164</v>
      </c>
      <c r="E265" s="36"/>
      <c r="F265" s="205" t="s">
        <v>325</v>
      </c>
      <c r="G265" s="36"/>
      <c r="H265" s="36"/>
      <c r="I265" s="206"/>
      <c r="J265" s="36"/>
      <c r="K265" s="36"/>
      <c r="L265" s="39"/>
      <c r="M265" s="207"/>
      <c r="N265" s="208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164</v>
      </c>
      <c r="AU265" s="17" t="s">
        <v>84</v>
      </c>
    </row>
    <row r="266" spans="1:47" s="2" customFormat="1" ht="29.25">
      <c r="A266" s="34"/>
      <c r="B266" s="35"/>
      <c r="C266" s="36"/>
      <c r="D266" s="204" t="s">
        <v>165</v>
      </c>
      <c r="E266" s="36"/>
      <c r="F266" s="209" t="s">
        <v>327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165</v>
      </c>
      <c r="AU266" s="17" t="s">
        <v>84</v>
      </c>
    </row>
    <row r="267" spans="2:51" s="13" customFormat="1" ht="11.25">
      <c r="B267" s="210"/>
      <c r="C267" s="211"/>
      <c r="D267" s="204" t="s">
        <v>167</v>
      </c>
      <c r="E267" s="212" t="s">
        <v>1</v>
      </c>
      <c r="F267" s="213" t="s">
        <v>328</v>
      </c>
      <c r="G267" s="211"/>
      <c r="H267" s="214">
        <v>24254.993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167</v>
      </c>
      <c r="AU267" s="220" t="s">
        <v>84</v>
      </c>
      <c r="AV267" s="13" t="s">
        <v>84</v>
      </c>
      <c r="AW267" s="13" t="s">
        <v>31</v>
      </c>
      <c r="AX267" s="13" t="s">
        <v>75</v>
      </c>
      <c r="AY267" s="220" t="s">
        <v>155</v>
      </c>
    </row>
    <row r="268" spans="2:51" s="13" customFormat="1" ht="11.25">
      <c r="B268" s="210"/>
      <c r="C268" s="211"/>
      <c r="D268" s="204" t="s">
        <v>167</v>
      </c>
      <c r="E268" s="212" t="s">
        <v>1</v>
      </c>
      <c r="F268" s="213" t="s">
        <v>329</v>
      </c>
      <c r="G268" s="211"/>
      <c r="H268" s="214">
        <v>-66.26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167</v>
      </c>
      <c r="AU268" s="220" t="s">
        <v>84</v>
      </c>
      <c r="AV268" s="13" t="s">
        <v>84</v>
      </c>
      <c r="AW268" s="13" t="s">
        <v>31</v>
      </c>
      <c r="AX268" s="13" t="s">
        <v>75</v>
      </c>
      <c r="AY268" s="220" t="s">
        <v>155</v>
      </c>
    </row>
    <row r="269" spans="2:51" s="14" customFormat="1" ht="11.25">
      <c r="B269" s="221"/>
      <c r="C269" s="222"/>
      <c r="D269" s="204" t="s">
        <v>167</v>
      </c>
      <c r="E269" s="223" t="s">
        <v>1</v>
      </c>
      <c r="F269" s="224" t="s">
        <v>201</v>
      </c>
      <c r="G269" s="222"/>
      <c r="H269" s="225">
        <v>24188.733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167</v>
      </c>
      <c r="AU269" s="231" t="s">
        <v>84</v>
      </c>
      <c r="AV269" s="14" t="s">
        <v>162</v>
      </c>
      <c r="AW269" s="14" t="s">
        <v>31</v>
      </c>
      <c r="AX269" s="14" t="s">
        <v>82</v>
      </c>
      <c r="AY269" s="231" t="s">
        <v>155</v>
      </c>
    </row>
    <row r="270" spans="1:65" s="2" customFormat="1" ht="16.5" customHeight="1">
      <c r="A270" s="34"/>
      <c r="B270" s="35"/>
      <c r="C270" s="191" t="s">
        <v>330</v>
      </c>
      <c r="D270" s="191" t="s">
        <v>157</v>
      </c>
      <c r="E270" s="192" t="s">
        <v>331</v>
      </c>
      <c r="F270" s="193" t="s">
        <v>332</v>
      </c>
      <c r="G270" s="194" t="s">
        <v>160</v>
      </c>
      <c r="H270" s="195">
        <v>48079.833</v>
      </c>
      <c r="I270" s="196"/>
      <c r="J270" s="197">
        <f>ROUND(I270*H270,2)</f>
        <v>0</v>
      </c>
      <c r="K270" s="193" t="s">
        <v>161</v>
      </c>
      <c r="L270" s="39"/>
      <c r="M270" s="198" t="s">
        <v>1</v>
      </c>
      <c r="N270" s="199" t="s">
        <v>40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162</v>
      </c>
      <c r="AT270" s="202" t="s">
        <v>157</v>
      </c>
      <c r="AU270" s="202" t="s">
        <v>84</v>
      </c>
      <c r="AY270" s="17" t="s">
        <v>155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82</v>
      </c>
      <c r="BK270" s="203">
        <f>ROUND(I270*H270,2)</f>
        <v>0</v>
      </c>
      <c r="BL270" s="17" t="s">
        <v>162</v>
      </c>
      <c r="BM270" s="202" t="s">
        <v>333</v>
      </c>
    </row>
    <row r="271" spans="1:47" s="2" customFormat="1" ht="11.25">
      <c r="A271" s="34"/>
      <c r="B271" s="35"/>
      <c r="C271" s="36"/>
      <c r="D271" s="204" t="s">
        <v>164</v>
      </c>
      <c r="E271" s="36"/>
      <c r="F271" s="205" t="s">
        <v>332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164</v>
      </c>
      <c r="AU271" s="17" t="s">
        <v>84</v>
      </c>
    </row>
    <row r="272" spans="1:47" s="2" customFormat="1" ht="29.25">
      <c r="A272" s="34"/>
      <c r="B272" s="35"/>
      <c r="C272" s="36"/>
      <c r="D272" s="204" t="s">
        <v>165</v>
      </c>
      <c r="E272" s="36"/>
      <c r="F272" s="209" t="s">
        <v>327</v>
      </c>
      <c r="G272" s="36"/>
      <c r="H272" s="36"/>
      <c r="I272" s="206"/>
      <c r="J272" s="36"/>
      <c r="K272" s="36"/>
      <c r="L272" s="39"/>
      <c r="M272" s="207"/>
      <c r="N272" s="208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165</v>
      </c>
      <c r="AU272" s="17" t="s">
        <v>84</v>
      </c>
    </row>
    <row r="273" spans="2:51" s="13" customFormat="1" ht="11.25">
      <c r="B273" s="210"/>
      <c r="C273" s="211"/>
      <c r="D273" s="204" t="s">
        <v>167</v>
      </c>
      <c r="E273" s="212" t="s">
        <v>1</v>
      </c>
      <c r="F273" s="213" t="s">
        <v>328</v>
      </c>
      <c r="G273" s="211"/>
      <c r="H273" s="214">
        <v>24254.993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167</v>
      </c>
      <c r="AU273" s="220" t="s">
        <v>84</v>
      </c>
      <c r="AV273" s="13" t="s">
        <v>84</v>
      </c>
      <c r="AW273" s="13" t="s">
        <v>31</v>
      </c>
      <c r="AX273" s="13" t="s">
        <v>75</v>
      </c>
      <c r="AY273" s="220" t="s">
        <v>155</v>
      </c>
    </row>
    <row r="274" spans="2:51" s="13" customFormat="1" ht="11.25">
      <c r="B274" s="210"/>
      <c r="C274" s="211"/>
      <c r="D274" s="204" t="s">
        <v>167</v>
      </c>
      <c r="E274" s="212" t="s">
        <v>1</v>
      </c>
      <c r="F274" s="213" t="s">
        <v>334</v>
      </c>
      <c r="G274" s="211"/>
      <c r="H274" s="214">
        <v>23957.36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167</v>
      </c>
      <c r="AU274" s="220" t="s">
        <v>84</v>
      </c>
      <c r="AV274" s="13" t="s">
        <v>84</v>
      </c>
      <c r="AW274" s="13" t="s">
        <v>31</v>
      </c>
      <c r="AX274" s="13" t="s">
        <v>75</v>
      </c>
      <c r="AY274" s="220" t="s">
        <v>155</v>
      </c>
    </row>
    <row r="275" spans="2:51" s="13" customFormat="1" ht="11.25">
      <c r="B275" s="210"/>
      <c r="C275" s="211"/>
      <c r="D275" s="204" t="s">
        <v>167</v>
      </c>
      <c r="E275" s="212" t="s">
        <v>1</v>
      </c>
      <c r="F275" s="213" t="s">
        <v>335</v>
      </c>
      <c r="G275" s="211"/>
      <c r="H275" s="214">
        <v>-132.52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167</v>
      </c>
      <c r="AU275" s="220" t="s">
        <v>84</v>
      </c>
      <c r="AV275" s="13" t="s">
        <v>84</v>
      </c>
      <c r="AW275" s="13" t="s">
        <v>31</v>
      </c>
      <c r="AX275" s="13" t="s">
        <v>75</v>
      </c>
      <c r="AY275" s="220" t="s">
        <v>155</v>
      </c>
    </row>
    <row r="276" spans="2:51" s="14" customFormat="1" ht="11.25">
      <c r="B276" s="221"/>
      <c r="C276" s="222"/>
      <c r="D276" s="204" t="s">
        <v>167</v>
      </c>
      <c r="E276" s="223" t="s">
        <v>1</v>
      </c>
      <c r="F276" s="224" t="s">
        <v>201</v>
      </c>
      <c r="G276" s="222"/>
      <c r="H276" s="225">
        <v>48079.833000000006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167</v>
      </c>
      <c r="AU276" s="231" t="s">
        <v>84</v>
      </c>
      <c r="AV276" s="14" t="s">
        <v>162</v>
      </c>
      <c r="AW276" s="14" t="s">
        <v>31</v>
      </c>
      <c r="AX276" s="14" t="s">
        <v>82</v>
      </c>
      <c r="AY276" s="231" t="s">
        <v>155</v>
      </c>
    </row>
    <row r="277" spans="1:65" s="2" customFormat="1" ht="16.5" customHeight="1">
      <c r="A277" s="34"/>
      <c r="B277" s="35"/>
      <c r="C277" s="191" t="s">
        <v>336</v>
      </c>
      <c r="D277" s="191" t="s">
        <v>157</v>
      </c>
      <c r="E277" s="192" t="s">
        <v>337</v>
      </c>
      <c r="F277" s="193" t="s">
        <v>338</v>
      </c>
      <c r="G277" s="194" t="s">
        <v>160</v>
      </c>
      <c r="H277" s="195">
        <v>23957.36</v>
      </c>
      <c r="I277" s="196"/>
      <c r="J277" s="197">
        <f>ROUND(I277*H277,2)</f>
        <v>0</v>
      </c>
      <c r="K277" s="193" t="s">
        <v>161</v>
      </c>
      <c r="L277" s="39"/>
      <c r="M277" s="198" t="s">
        <v>1</v>
      </c>
      <c r="N277" s="199" t="s">
        <v>40</v>
      </c>
      <c r="O277" s="71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162</v>
      </c>
      <c r="AT277" s="202" t="s">
        <v>157</v>
      </c>
      <c r="AU277" s="202" t="s">
        <v>84</v>
      </c>
      <c r="AY277" s="17" t="s">
        <v>155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82</v>
      </c>
      <c r="BK277" s="203">
        <f>ROUND(I277*H277,2)</f>
        <v>0</v>
      </c>
      <c r="BL277" s="17" t="s">
        <v>162</v>
      </c>
      <c r="BM277" s="202" t="s">
        <v>339</v>
      </c>
    </row>
    <row r="278" spans="1:47" s="2" customFormat="1" ht="11.25">
      <c r="A278" s="34"/>
      <c r="B278" s="35"/>
      <c r="C278" s="36"/>
      <c r="D278" s="204" t="s">
        <v>164</v>
      </c>
      <c r="E278" s="36"/>
      <c r="F278" s="205" t="s">
        <v>338</v>
      </c>
      <c r="G278" s="36"/>
      <c r="H278" s="36"/>
      <c r="I278" s="206"/>
      <c r="J278" s="36"/>
      <c r="K278" s="36"/>
      <c r="L278" s="39"/>
      <c r="M278" s="207"/>
      <c r="N278" s="208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164</v>
      </c>
      <c r="AU278" s="17" t="s">
        <v>84</v>
      </c>
    </row>
    <row r="279" spans="1:47" s="2" customFormat="1" ht="48.75">
      <c r="A279" s="34"/>
      <c r="B279" s="35"/>
      <c r="C279" s="36"/>
      <c r="D279" s="204" t="s">
        <v>165</v>
      </c>
      <c r="E279" s="36"/>
      <c r="F279" s="209" t="s">
        <v>340</v>
      </c>
      <c r="G279" s="36"/>
      <c r="H279" s="36"/>
      <c r="I279" s="206"/>
      <c r="J279" s="36"/>
      <c r="K279" s="36"/>
      <c r="L279" s="39"/>
      <c r="M279" s="207"/>
      <c r="N279" s="20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165</v>
      </c>
      <c r="AU279" s="17" t="s">
        <v>84</v>
      </c>
    </row>
    <row r="280" spans="2:51" s="13" customFormat="1" ht="11.25">
      <c r="B280" s="210"/>
      <c r="C280" s="211"/>
      <c r="D280" s="204" t="s">
        <v>167</v>
      </c>
      <c r="E280" s="212" t="s">
        <v>1</v>
      </c>
      <c r="F280" s="213" t="s">
        <v>341</v>
      </c>
      <c r="G280" s="211"/>
      <c r="H280" s="214">
        <v>23726.15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167</v>
      </c>
      <c r="AU280" s="220" t="s">
        <v>84</v>
      </c>
      <c r="AV280" s="13" t="s">
        <v>84</v>
      </c>
      <c r="AW280" s="13" t="s">
        <v>31</v>
      </c>
      <c r="AX280" s="13" t="s">
        <v>75</v>
      </c>
      <c r="AY280" s="220" t="s">
        <v>155</v>
      </c>
    </row>
    <row r="281" spans="2:51" s="13" customFormat="1" ht="11.25">
      <c r="B281" s="210"/>
      <c r="C281" s="211"/>
      <c r="D281" s="204" t="s">
        <v>167</v>
      </c>
      <c r="E281" s="212" t="s">
        <v>1</v>
      </c>
      <c r="F281" s="213" t="s">
        <v>342</v>
      </c>
      <c r="G281" s="211"/>
      <c r="H281" s="214">
        <v>297.47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167</v>
      </c>
      <c r="AU281" s="220" t="s">
        <v>84</v>
      </c>
      <c r="AV281" s="13" t="s">
        <v>84</v>
      </c>
      <c r="AW281" s="13" t="s">
        <v>31</v>
      </c>
      <c r="AX281" s="13" t="s">
        <v>75</v>
      </c>
      <c r="AY281" s="220" t="s">
        <v>155</v>
      </c>
    </row>
    <row r="282" spans="2:51" s="13" customFormat="1" ht="11.25">
      <c r="B282" s="210"/>
      <c r="C282" s="211"/>
      <c r="D282" s="204" t="s">
        <v>167</v>
      </c>
      <c r="E282" s="212" t="s">
        <v>1</v>
      </c>
      <c r="F282" s="213" t="s">
        <v>343</v>
      </c>
      <c r="G282" s="211"/>
      <c r="H282" s="214">
        <v>-66.26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167</v>
      </c>
      <c r="AU282" s="220" t="s">
        <v>84</v>
      </c>
      <c r="AV282" s="13" t="s">
        <v>84</v>
      </c>
      <c r="AW282" s="13" t="s">
        <v>31</v>
      </c>
      <c r="AX282" s="13" t="s">
        <v>75</v>
      </c>
      <c r="AY282" s="220" t="s">
        <v>155</v>
      </c>
    </row>
    <row r="283" spans="2:51" s="14" customFormat="1" ht="11.25">
      <c r="B283" s="221"/>
      <c r="C283" s="222"/>
      <c r="D283" s="204" t="s">
        <v>167</v>
      </c>
      <c r="E283" s="223" t="s">
        <v>1</v>
      </c>
      <c r="F283" s="224" t="s">
        <v>201</v>
      </c>
      <c r="G283" s="222"/>
      <c r="H283" s="225">
        <v>23957.360000000004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167</v>
      </c>
      <c r="AU283" s="231" t="s">
        <v>84</v>
      </c>
      <c r="AV283" s="14" t="s">
        <v>162</v>
      </c>
      <c r="AW283" s="14" t="s">
        <v>31</v>
      </c>
      <c r="AX283" s="14" t="s">
        <v>82</v>
      </c>
      <c r="AY283" s="231" t="s">
        <v>155</v>
      </c>
    </row>
    <row r="284" spans="1:65" s="2" customFormat="1" ht="16.5" customHeight="1">
      <c r="A284" s="34"/>
      <c r="B284" s="35"/>
      <c r="C284" s="191" t="s">
        <v>344</v>
      </c>
      <c r="D284" s="191" t="s">
        <v>157</v>
      </c>
      <c r="E284" s="192" t="s">
        <v>345</v>
      </c>
      <c r="F284" s="193" t="s">
        <v>346</v>
      </c>
      <c r="G284" s="194" t="s">
        <v>160</v>
      </c>
      <c r="H284" s="195">
        <v>24254.993</v>
      </c>
      <c r="I284" s="196"/>
      <c r="J284" s="197">
        <f>ROUND(I284*H284,2)</f>
        <v>0</v>
      </c>
      <c r="K284" s="193" t="s">
        <v>161</v>
      </c>
      <c r="L284" s="39"/>
      <c r="M284" s="198" t="s">
        <v>1</v>
      </c>
      <c r="N284" s="199" t="s">
        <v>40</v>
      </c>
      <c r="O284" s="71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162</v>
      </c>
      <c r="AT284" s="202" t="s">
        <v>157</v>
      </c>
      <c r="AU284" s="202" t="s">
        <v>84</v>
      </c>
      <c r="AY284" s="17" t="s">
        <v>155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82</v>
      </c>
      <c r="BK284" s="203">
        <f>ROUND(I284*H284,2)</f>
        <v>0</v>
      </c>
      <c r="BL284" s="17" t="s">
        <v>162</v>
      </c>
      <c r="BM284" s="202" t="s">
        <v>347</v>
      </c>
    </row>
    <row r="285" spans="1:47" s="2" customFormat="1" ht="11.25">
      <c r="A285" s="34"/>
      <c r="B285" s="35"/>
      <c r="C285" s="36"/>
      <c r="D285" s="204" t="s">
        <v>164</v>
      </c>
      <c r="E285" s="36"/>
      <c r="F285" s="205" t="s">
        <v>346</v>
      </c>
      <c r="G285" s="36"/>
      <c r="H285" s="36"/>
      <c r="I285" s="206"/>
      <c r="J285" s="36"/>
      <c r="K285" s="36"/>
      <c r="L285" s="39"/>
      <c r="M285" s="207"/>
      <c r="N285" s="208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164</v>
      </c>
      <c r="AU285" s="17" t="s">
        <v>84</v>
      </c>
    </row>
    <row r="286" spans="1:47" s="2" customFormat="1" ht="48.75">
      <c r="A286" s="34"/>
      <c r="B286" s="35"/>
      <c r="C286" s="36"/>
      <c r="D286" s="204" t="s">
        <v>165</v>
      </c>
      <c r="E286" s="36"/>
      <c r="F286" s="209" t="s">
        <v>340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165</v>
      </c>
      <c r="AU286" s="17" t="s">
        <v>84</v>
      </c>
    </row>
    <row r="287" spans="2:51" s="13" customFormat="1" ht="11.25">
      <c r="B287" s="210"/>
      <c r="C287" s="211"/>
      <c r="D287" s="204" t="s">
        <v>167</v>
      </c>
      <c r="E287" s="212" t="s">
        <v>1</v>
      </c>
      <c r="F287" s="213" t="s">
        <v>341</v>
      </c>
      <c r="G287" s="211"/>
      <c r="H287" s="214">
        <v>23726.15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167</v>
      </c>
      <c r="AU287" s="220" t="s">
        <v>84</v>
      </c>
      <c r="AV287" s="13" t="s">
        <v>84</v>
      </c>
      <c r="AW287" s="13" t="s">
        <v>31</v>
      </c>
      <c r="AX287" s="13" t="s">
        <v>75</v>
      </c>
      <c r="AY287" s="220" t="s">
        <v>155</v>
      </c>
    </row>
    <row r="288" spans="2:51" s="13" customFormat="1" ht="11.25">
      <c r="B288" s="210"/>
      <c r="C288" s="211"/>
      <c r="D288" s="204" t="s">
        <v>167</v>
      </c>
      <c r="E288" s="212" t="s">
        <v>1</v>
      </c>
      <c r="F288" s="213" t="s">
        <v>348</v>
      </c>
      <c r="G288" s="211"/>
      <c r="H288" s="214">
        <v>297.633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167</v>
      </c>
      <c r="AU288" s="220" t="s">
        <v>84</v>
      </c>
      <c r="AV288" s="13" t="s">
        <v>84</v>
      </c>
      <c r="AW288" s="13" t="s">
        <v>31</v>
      </c>
      <c r="AX288" s="13" t="s">
        <v>75</v>
      </c>
      <c r="AY288" s="220" t="s">
        <v>155</v>
      </c>
    </row>
    <row r="289" spans="2:51" s="13" customFormat="1" ht="11.25">
      <c r="B289" s="210"/>
      <c r="C289" s="211"/>
      <c r="D289" s="204" t="s">
        <v>167</v>
      </c>
      <c r="E289" s="212" t="s">
        <v>1</v>
      </c>
      <c r="F289" s="213" t="s">
        <v>342</v>
      </c>
      <c r="G289" s="211"/>
      <c r="H289" s="214">
        <v>297.47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167</v>
      </c>
      <c r="AU289" s="220" t="s">
        <v>84</v>
      </c>
      <c r="AV289" s="13" t="s">
        <v>84</v>
      </c>
      <c r="AW289" s="13" t="s">
        <v>31</v>
      </c>
      <c r="AX289" s="13" t="s">
        <v>75</v>
      </c>
      <c r="AY289" s="220" t="s">
        <v>155</v>
      </c>
    </row>
    <row r="290" spans="2:51" s="13" customFormat="1" ht="11.25">
      <c r="B290" s="210"/>
      <c r="C290" s="211"/>
      <c r="D290" s="204" t="s">
        <v>167</v>
      </c>
      <c r="E290" s="212" t="s">
        <v>1</v>
      </c>
      <c r="F290" s="213" t="s">
        <v>343</v>
      </c>
      <c r="G290" s="211"/>
      <c r="H290" s="214">
        <v>-66.26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167</v>
      </c>
      <c r="AU290" s="220" t="s">
        <v>84</v>
      </c>
      <c r="AV290" s="13" t="s">
        <v>84</v>
      </c>
      <c r="AW290" s="13" t="s">
        <v>31</v>
      </c>
      <c r="AX290" s="13" t="s">
        <v>75</v>
      </c>
      <c r="AY290" s="220" t="s">
        <v>155</v>
      </c>
    </row>
    <row r="291" spans="2:51" s="14" customFormat="1" ht="11.25">
      <c r="B291" s="221"/>
      <c r="C291" s="222"/>
      <c r="D291" s="204" t="s">
        <v>167</v>
      </c>
      <c r="E291" s="223" t="s">
        <v>1</v>
      </c>
      <c r="F291" s="224" t="s">
        <v>201</v>
      </c>
      <c r="G291" s="222"/>
      <c r="H291" s="225">
        <v>24254.993000000006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167</v>
      </c>
      <c r="AU291" s="231" t="s">
        <v>84</v>
      </c>
      <c r="AV291" s="14" t="s">
        <v>162</v>
      </c>
      <c r="AW291" s="14" t="s">
        <v>31</v>
      </c>
      <c r="AX291" s="14" t="s">
        <v>82</v>
      </c>
      <c r="AY291" s="231" t="s">
        <v>155</v>
      </c>
    </row>
    <row r="292" spans="1:65" s="2" customFormat="1" ht="16.5" customHeight="1">
      <c r="A292" s="34"/>
      <c r="B292" s="35"/>
      <c r="C292" s="191" t="s">
        <v>349</v>
      </c>
      <c r="D292" s="191" t="s">
        <v>157</v>
      </c>
      <c r="E292" s="192" t="s">
        <v>350</v>
      </c>
      <c r="F292" s="193" t="s">
        <v>351</v>
      </c>
      <c r="G292" s="194" t="s">
        <v>278</v>
      </c>
      <c r="H292" s="195">
        <v>11.54</v>
      </c>
      <c r="I292" s="196"/>
      <c r="J292" s="197">
        <f>ROUND(I292*H292,2)</f>
        <v>0</v>
      </c>
      <c r="K292" s="193" t="s">
        <v>161</v>
      </c>
      <c r="L292" s="39"/>
      <c r="M292" s="198" t="s">
        <v>1</v>
      </c>
      <c r="N292" s="199" t="s">
        <v>40</v>
      </c>
      <c r="O292" s="7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162</v>
      </c>
      <c r="AT292" s="202" t="s">
        <v>157</v>
      </c>
      <c r="AU292" s="202" t="s">
        <v>84</v>
      </c>
      <c r="AY292" s="17" t="s">
        <v>155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82</v>
      </c>
      <c r="BK292" s="203">
        <f>ROUND(I292*H292,2)</f>
        <v>0</v>
      </c>
      <c r="BL292" s="17" t="s">
        <v>162</v>
      </c>
      <c r="BM292" s="202" t="s">
        <v>352</v>
      </c>
    </row>
    <row r="293" spans="1:47" s="2" customFormat="1" ht="11.25">
      <c r="A293" s="34"/>
      <c r="B293" s="35"/>
      <c r="C293" s="36"/>
      <c r="D293" s="204" t="s">
        <v>164</v>
      </c>
      <c r="E293" s="36"/>
      <c r="F293" s="205" t="s">
        <v>351</v>
      </c>
      <c r="G293" s="36"/>
      <c r="H293" s="36"/>
      <c r="I293" s="206"/>
      <c r="J293" s="36"/>
      <c r="K293" s="36"/>
      <c r="L293" s="39"/>
      <c r="M293" s="207"/>
      <c r="N293" s="208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164</v>
      </c>
      <c r="AU293" s="17" t="s">
        <v>84</v>
      </c>
    </row>
    <row r="294" spans="1:47" s="2" customFormat="1" ht="19.5">
      <c r="A294" s="34"/>
      <c r="B294" s="35"/>
      <c r="C294" s="36"/>
      <c r="D294" s="204" t="s">
        <v>165</v>
      </c>
      <c r="E294" s="36"/>
      <c r="F294" s="209" t="s">
        <v>353</v>
      </c>
      <c r="G294" s="36"/>
      <c r="H294" s="36"/>
      <c r="I294" s="206"/>
      <c r="J294" s="36"/>
      <c r="K294" s="36"/>
      <c r="L294" s="39"/>
      <c r="M294" s="207"/>
      <c r="N294" s="208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165</v>
      </c>
      <c r="AU294" s="17" t="s">
        <v>84</v>
      </c>
    </row>
    <row r="295" spans="2:51" s="13" customFormat="1" ht="11.25">
      <c r="B295" s="210"/>
      <c r="C295" s="211"/>
      <c r="D295" s="204" t="s">
        <v>167</v>
      </c>
      <c r="E295" s="212" t="s">
        <v>1</v>
      </c>
      <c r="F295" s="213" t="s">
        <v>354</v>
      </c>
      <c r="G295" s="211"/>
      <c r="H295" s="214">
        <v>6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167</v>
      </c>
      <c r="AU295" s="220" t="s">
        <v>84</v>
      </c>
      <c r="AV295" s="13" t="s">
        <v>84</v>
      </c>
      <c r="AW295" s="13" t="s">
        <v>31</v>
      </c>
      <c r="AX295" s="13" t="s">
        <v>75</v>
      </c>
      <c r="AY295" s="220" t="s">
        <v>155</v>
      </c>
    </row>
    <row r="296" spans="2:51" s="13" customFormat="1" ht="11.25">
      <c r="B296" s="210"/>
      <c r="C296" s="211"/>
      <c r="D296" s="204" t="s">
        <v>167</v>
      </c>
      <c r="E296" s="212" t="s">
        <v>1</v>
      </c>
      <c r="F296" s="213" t="s">
        <v>355</v>
      </c>
      <c r="G296" s="211"/>
      <c r="H296" s="214">
        <v>5.54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167</v>
      </c>
      <c r="AU296" s="220" t="s">
        <v>84</v>
      </c>
      <c r="AV296" s="13" t="s">
        <v>84</v>
      </c>
      <c r="AW296" s="13" t="s">
        <v>31</v>
      </c>
      <c r="AX296" s="13" t="s">
        <v>75</v>
      </c>
      <c r="AY296" s="220" t="s">
        <v>155</v>
      </c>
    </row>
    <row r="297" spans="2:51" s="14" customFormat="1" ht="11.25">
      <c r="B297" s="221"/>
      <c r="C297" s="222"/>
      <c r="D297" s="204" t="s">
        <v>167</v>
      </c>
      <c r="E297" s="223" t="s">
        <v>1</v>
      </c>
      <c r="F297" s="224" t="s">
        <v>201</v>
      </c>
      <c r="G297" s="222"/>
      <c r="H297" s="225">
        <v>11.54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167</v>
      </c>
      <c r="AU297" s="231" t="s">
        <v>84</v>
      </c>
      <c r="AV297" s="14" t="s">
        <v>162</v>
      </c>
      <c r="AW297" s="14" t="s">
        <v>31</v>
      </c>
      <c r="AX297" s="14" t="s">
        <v>82</v>
      </c>
      <c r="AY297" s="231" t="s">
        <v>155</v>
      </c>
    </row>
    <row r="298" spans="2:63" s="12" customFormat="1" ht="22.9" customHeight="1">
      <c r="B298" s="175"/>
      <c r="C298" s="176"/>
      <c r="D298" s="177" t="s">
        <v>74</v>
      </c>
      <c r="E298" s="189" t="s">
        <v>209</v>
      </c>
      <c r="F298" s="189" t="s">
        <v>356</v>
      </c>
      <c r="G298" s="176"/>
      <c r="H298" s="176"/>
      <c r="I298" s="179"/>
      <c r="J298" s="190">
        <f>BK298</f>
        <v>0</v>
      </c>
      <c r="K298" s="176"/>
      <c r="L298" s="181"/>
      <c r="M298" s="182"/>
      <c r="N298" s="183"/>
      <c r="O298" s="183"/>
      <c r="P298" s="184">
        <f>SUM(P299:P322)</f>
        <v>0</v>
      </c>
      <c r="Q298" s="183"/>
      <c r="R298" s="184">
        <f>SUM(R299:R322)</f>
        <v>0</v>
      </c>
      <c r="S298" s="183"/>
      <c r="T298" s="185">
        <f>SUM(T299:T322)</f>
        <v>0</v>
      </c>
      <c r="AR298" s="186" t="s">
        <v>82</v>
      </c>
      <c r="AT298" s="187" t="s">
        <v>74</v>
      </c>
      <c r="AU298" s="187" t="s">
        <v>82</v>
      </c>
      <c r="AY298" s="186" t="s">
        <v>155</v>
      </c>
      <c r="BK298" s="188">
        <f>SUM(BK299:BK322)</f>
        <v>0</v>
      </c>
    </row>
    <row r="299" spans="1:65" s="2" customFormat="1" ht="16.5" customHeight="1">
      <c r="A299" s="34"/>
      <c r="B299" s="35"/>
      <c r="C299" s="191" t="s">
        <v>357</v>
      </c>
      <c r="D299" s="191" t="s">
        <v>157</v>
      </c>
      <c r="E299" s="192" t="s">
        <v>358</v>
      </c>
      <c r="F299" s="193" t="s">
        <v>359</v>
      </c>
      <c r="G299" s="194" t="s">
        <v>278</v>
      </c>
      <c r="H299" s="195">
        <v>74.95</v>
      </c>
      <c r="I299" s="196"/>
      <c r="J299" s="197">
        <f>ROUND(I299*H299,2)</f>
        <v>0</v>
      </c>
      <c r="K299" s="193" t="s">
        <v>161</v>
      </c>
      <c r="L299" s="39"/>
      <c r="M299" s="198" t="s">
        <v>1</v>
      </c>
      <c r="N299" s="199" t="s">
        <v>40</v>
      </c>
      <c r="O299" s="71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162</v>
      </c>
      <c r="AT299" s="202" t="s">
        <v>157</v>
      </c>
      <c r="AU299" s="202" t="s">
        <v>84</v>
      </c>
      <c r="AY299" s="17" t="s">
        <v>155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7" t="s">
        <v>82</v>
      </c>
      <c r="BK299" s="203">
        <f>ROUND(I299*H299,2)</f>
        <v>0</v>
      </c>
      <c r="BL299" s="17" t="s">
        <v>162</v>
      </c>
      <c r="BM299" s="202" t="s">
        <v>360</v>
      </c>
    </row>
    <row r="300" spans="1:47" s="2" customFormat="1" ht="11.25">
      <c r="A300" s="34"/>
      <c r="B300" s="35"/>
      <c r="C300" s="36"/>
      <c r="D300" s="204" t="s">
        <v>164</v>
      </c>
      <c r="E300" s="36"/>
      <c r="F300" s="205" t="s">
        <v>359</v>
      </c>
      <c r="G300" s="36"/>
      <c r="H300" s="36"/>
      <c r="I300" s="206"/>
      <c r="J300" s="36"/>
      <c r="K300" s="36"/>
      <c r="L300" s="39"/>
      <c r="M300" s="207"/>
      <c r="N300" s="208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164</v>
      </c>
      <c r="AU300" s="17" t="s">
        <v>84</v>
      </c>
    </row>
    <row r="301" spans="1:47" s="2" customFormat="1" ht="97.5">
      <c r="A301" s="34"/>
      <c r="B301" s="35"/>
      <c r="C301" s="36"/>
      <c r="D301" s="204" t="s">
        <v>165</v>
      </c>
      <c r="E301" s="36"/>
      <c r="F301" s="209" t="s">
        <v>361</v>
      </c>
      <c r="G301" s="36"/>
      <c r="H301" s="36"/>
      <c r="I301" s="206"/>
      <c r="J301" s="36"/>
      <c r="K301" s="36"/>
      <c r="L301" s="39"/>
      <c r="M301" s="207"/>
      <c r="N301" s="208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165</v>
      </c>
      <c r="AU301" s="17" t="s">
        <v>84</v>
      </c>
    </row>
    <row r="302" spans="2:51" s="13" customFormat="1" ht="11.25">
      <c r="B302" s="210"/>
      <c r="C302" s="211"/>
      <c r="D302" s="204" t="s">
        <v>167</v>
      </c>
      <c r="E302" s="212" t="s">
        <v>1</v>
      </c>
      <c r="F302" s="213" t="s">
        <v>362</v>
      </c>
      <c r="G302" s="211"/>
      <c r="H302" s="214">
        <v>57.4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167</v>
      </c>
      <c r="AU302" s="220" t="s">
        <v>84</v>
      </c>
      <c r="AV302" s="13" t="s">
        <v>84</v>
      </c>
      <c r="AW302" s="13" t="s">
        <v>31</v>
      </c>
      <c r="AX302" s="13" t="s">
        <v>75</v>
      </c>
      <c r="AY302" s="220" t="s">
        <v>155</v>
      </c>
    </row>
    <row r="303" spans="2:51" s="13" customFormat="1" ht="11.25">
      <c r="B303" s="210"/>
      <c r="C303" s="211"/>
      <c r="D303" s="204" t="s">
        <v>167</v>
      </c>
      <c r="E303" s="212" t="s">
        <v>1</v>
      </c>
      <c r="F303" s="213" t="s">
        <v>363</v>
      </c>
      <c r="G303" s="211"/>
      <c r="H303" s="214">
        <v>17.55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167</v>
      </c>
      <c r="AU303" s="220" t="s">
        <v>84</v>
      </c>
      <c r="AV303" s="13" t="s">
        <v>84</v>
      </c>
      <c r="AW303" s="13" t="s">
        <v>31</v>
      </c>
      <c r="AX303" s="13" t="s">
        <v>75</v>
      </c>
      <c r="AY303" s="220" t="s">
        <v>155</v>
      </c>
    </row>
    <row r="304" spans="2:51" s="14" customFormat="1" ht="11.25">
      <c r="B304" s="221"/>
      <c r="C304" s="222"/>
      <c r="D304" s="204" t="s">
        <v>167</v>
      </c>
      <c r="E304" s="223" t="s">
        <v>1</v>
      </c>
      <c r="F304" s="224" t="s">
        <v>201</v>
      </c>
      <c r="G304" s="222"/>
      <c r="H304" s="225">
        <v>74.95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167</v>
      </c>
      <c r="AU304" s="231" t="s">
        <v>84</v>
      </c>
      <c r="AV304" s="14" t="s">
        <v>162</v>
      </c>
      <c r="AW304" s="14" t="s">
        <v>31</v>
      </c>
      <c r="AX304" s="14" t="s">
        <v>82</v>
      </c>
      <c r="AY304" s="231" t="s">
        <v>155</v>
      </c>
    </row>
    <row r="305" spans="1:65" s="2" customFormat="1" ht="16.5" customHeight="1">
      <c r="A305" s="34"/>
      <c r="B305" s="35"/>
      <c r="C305" s="191" t="s">
        <v>364</v>
      </c>
      <c r="D305" s="191" t="s">
        <v>157</v>
      </c>
      <c r="E305" s="192" t="s">
        <v>365</v>
      </c>
      <c r="F305" s="193" t="s">
        <v>366</v>
      </c>
      <c r="G305" s="194" t="s">
        <v>367</v>
      </c>
      <c r="H305" s="195">
        <v>37</v>
      </c>
      <c r="I305" s="196"/>
      <c r="J305" s="197">
        <f>ROUND(I305*H305,2)</f>
        <v>0</v>
      </c>
      <c r="K305" s="193" t="s">
        <v>161</v>
      </c>
      <c r="L305" s="39"/>
      <c r="M305" s="198" t="s">
        <v>1</v>
      </c>
      <c r="N305" s="199" t="s">
        <v>40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162</v>
      </c>
      <c r="AT305" s="202" t="s">
        <v>157</v>
      </c>
      <c r="AU305" s="202" t="s">
        <v>84</v>
      </c>
      <c r="AY305" s="17" t="s">
        <v>155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162</v>
      </c>
      <c r="BM305" s="202" t="s">
        <v>368</v>
      </c>
    </row>
    <row r="306" spans="1:47" s="2" customFormat="1" ht="11.25">
      <c r="A306" s="34"/>
      <c r="B306" s="35"/>
      <c r="C306" s="36"/>
      <c r="D306" s="204" t="s">
        <v>164</v>
      </c>
      <c r="E306" s="36"/>
      <c r="F306" s="205" t="s">
        <v>366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164</v>
      </c>
      <c r="AU306" s="17" t="s">
        <v>84</v>
      </c>
    </row>
    <row r="307" spans="1:47" s="2" customFormat="1" ht="39">
      <c r="A307" s="34"/>
      <c r="B307" s="35"/>
      <c r="C307" s="36"/>
      <c r="D307" s="204" t="s">
        <v>165</v>
      </c>
      <c r="E307" s="36"/>
      <c r="F307" s="209" t="s">
        <v>369</v>
      </c>
      <c r="G307" s="36"/>
      <c r="H307" s="36"/>
      <c r="I307" s="206"/>
      <c r="J307" s="36"/>
      <c r="K307" s="36"/>
      <c r="L307" s="39"/>
      <c r="M307" s="207"/>
      <c r="N307" s="208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165</v>
      </c>
      <c r="AU307" s="17" t="s">
        <v>84</v>
      </c>
    </row>
    <row r="308" spans="2:51" s="13" customFormat="1" ht="11.25">
      <c r="B308" s="210"/>
      <c r="C308" s="211"/>
      <c r="D308" s="204" t="s">
        <v>167</v>
      </c>
      <c r="E308" s="212" t="s">
        <v>1</v>
      </c>
      <c r="F308" s="213" t="s">
        <v>370</v>
      </c>
      <c r="G308" s="211"/>
      <c r="H308" s="214">
        <v>37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167</v>
      </c>
      <c r="AU308" s="220" t="s">
        <v>84</v>
      </c>
      <c r="AV308" s="13" t="s">
        <v>84</v>
      </c>
      <c r="AW308" s="13" t="s">
        <v>31</v>
      </c>
      <c r="AX308" s="13" t="s">
        <v>82</v>
      </c>
      <c r="AY308" s="220" t="s">
        <v>155</v>
      </c>
    </row>
    <row r="309" spans="1:65" s="2" customFormat="1" ht="16.5" customHeight="1">
      <c r="A309" s="34"/>
      <c r="B309" s="35"/>
      <c r="C309" s="191" t="s">
        <v>371</v>
      </c>
      <c r="D309" s="191" t="s">
        <v>157</v>
      </c>
      <c r="E309" s="192" t="s">
        <v>372</v>
      </c>
      <c r="F309" s="193" t="s">
        <v>373</v>
      </c>
      <c r="G309" s="194" t="s">
        <v>367</v>
      </c>
      <c r="H309" s="195">
        <v>27</v>
      </c>
      <c r="I309" s="196"/>
      <c r="J309" s="197">
        <f>ROUND(I309*H309,2)</f>
        <v>0</v>
      </c>
      <c r="K309" s="193" t="s">
        <v>161</v>
      </c>
      <c r="L309" s="39"/>
      <c r="M309" s="198" t="s">
        <v>1</v>
      </c>
      <c r="N309" s="199" t="s">
        <v>40</v>
      </c>
      <c r="O309" s="71"/>
      <c r="P309" s="200">
        <f>O309*H309</f>
        <v>0</v>
      </c>
      <c r="Q309" s="200">
        <v>0</v>
      </c>
      <c r="R309" s="200">
        <f>Q309*H309</f>
        <v>0</v>
      </c>
      <c r="S309" s="200">
        <v>0</v>
      </c>
      <c r="T309" s="20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2" t="s">
        <v>162</v>
      </c>
      <c r="AT309" s="202" t="s">
        <v>157</v>
      </c>
      <c r="AU309" s="202" t="s">
        <v>84</v>
      </c>
      <c r="AY309" s="17" t="s">
        <v>155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7" t="s">
        <v>82</v>
      </c>
      <c r="BK309" s="203">
        <f>ROUND(I309*H309,2)</f>
        <v>0</v>
      </c>
      <c r="BL309" s="17" t="s">
        <v>162</v>
      </c>
      <c r="BM309" s="202" t="s">
        <v>374</v>
      </c>
    </row>
    <row r="310" spans="1:47" s="2" customFormat="1" ht="11.25">
      <c r="A310" s="34"/>
      <c r="B310" s="35"/>
      <c r="C310" s="36"/>
      <c r="D310" s="204" t="s">
        <v>164</v>
      </c>
      <c r="E310" s="36"/>
      <c r="F310" s="205" t="s">
        <v>373</v>
      </c>
      <c r="G310" s="36"/>
      <c r="H310" s="36"/>
      <c r="I310" s="206"/>
      <c r="J310" s="36"/>
      <c r="K310" s="36"/>
      <c r="L310" s="39"/>
      <c r="M310" s="207"/>
      <c r="N310" s="208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164</v>
      </c>
      <c r="AU310" s="17" t="s">
        <v>84</v>
      </c>
    </row>
    <row r="311" spans="1:47" s="2" customFormat="1" ht="39">
      <c r="A311" s="34"/>
      <c r="B311" s="35"/>
      <c r="C311" s="36"/>
      <c r="D311" s="204" t="s">
        <v>165</v>
      </c>
      <c r="E311" s="36"/>
      <c r="F311" s="209" t="s">
        <v>369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165</v>
      </c>
      <c r="AU311" s="17" t="s">
        <v>84</v>
      </c>
    </row>
    <row r="312" spans="2:51" s="13" customFormat="1" ht="11.25">
      <c r="B312" s="210"/>
      <c r="C312" s="211"/>
      <c r="D312" s="204" t="s">
        <v>167</v>
      </c>
      <c r="E312" s="212" t="s">
        <v>1</v>
      </c>
      <c r="F312" s="213" t="s">
        <v>375</v>
      </c>
      <c r="G312" s="211"/>
      <c r="H312" s="214">
        <v>27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167</v>
      </c>
      <c r="AU312" s="220" t="s">
        <v>84</v>
      </c>
      <c r="AV312" s="13" t="s">
        <v>84</v>
      </c>
      <c r="AW312" s="13" t="s">
        <v>31</v>
      </c>
      <c r="AX312" s="13" t="s">
        <v>82</v>
      </c>
      <c r="AY312" s="220" t="s">
        <v>155</v>
      </c>
    </row>
    <row r="313" spans="1:65" s="2" customFormat="1" ht="16.5" customHeight="1">
      <c r="A313" s="34"/>
      <c r="B313" s="35"/>
      <c r="C313" s="191" t="s">
        <v>376</v>
      </c>
      <c r="D313" s="191" t="s">
        <v>157</v>
      </c>
      <c r="E313" s="192" t="s">
        <v>377</v>
      </c>
      <c r="F313" s="193" t="s">
        <v>378</v>
      </c>
      <c r="G313" s="194" t="s">
        <v>367</v>
      </c>
      <c r="H313" s="195">
        <v>58</v>
      </c>
      <c r="I313" s="196"/>
      <c r="J313" s="197">
        <f>ROUND(I313*H313,2)</f>
        <v>0</v>
      </c>
      <c r="K313" s="193" t="s">
        <v>161</v>
      </c>
      <c r="L313" s="39"/>
      <c r="M313" s="198" t="s">
        <v>1</v>
      </c>
      <c r="N313" s="199" t="s">
        <v>40</v>
      </c>
      <c r="O313" s="71"/>
      <c r="P313" s="200">
        <f>O313*H313</f>
        <v>0</v>
      </c>
      <c r="Q313" s="200">
        <v>0</v>
      </c>
      <c r="R313" s="200">
        <f>Q313*H313</f>
        <v>0</v>
      </c>
      <c r="S313" s="200">
        <v>0</v>
      </c>
      <c r="T313" s="201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2" t="s">
        <v>162</v>
      </c>
      <c r="AT313" s="202" t="s">
        <v>157</v>
      </c>
      <c r="AU313" s="202" t="s">
        <v>84</v>
      </c>
      <c r="AY313" s="17" t="s">
        <v>155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7" t="s">
        <v>82</v>
      </c>
      <c r="BK313" s="203">
        <f>ROUND(I313*H313,2)</f>
        <v>0</v>
      </c>
      <c r="BL313" s="17" t="s">
        <v>162</v>
      </c>
      <c r="BM313" s="202" t="s">
        <v>379</v>
      </c>
    </row>
    <row r="314" spans="1:47" s="2" customFormat="1" ht="11.25">
      <c r="A314" s="34"/>
      <c r="B314" s="35"/>
      <c r="C314" s="36"/>
      <c r="D314" s="204" t="s">
        <v>164</v>
      </c>
      <c r="E314" s="36"/>
      <c r="F314" s="205" t="s">
        <v>378</v>
      </c>
      <c r="G314" s="36"/>
      <c r="H314" s="36"/>
      <c r="I314" s="206"/>
      <c r="J314" s="36"/>
      <c r="K314" s="36"/>
      <c r="L314" s="39"/>
      <c r="M314" s="207"/>
      <c r="N314" s="208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164</v>
      </c>
      <c r="AU314" s="17" t="s">
        <v>84</v>
      </c>
    </row>
    <row r="315" spans="1:47" s="2" customFormat="1" ht="29.25">
      <c r="A315" s="34"/>
      <c r="B315" s="35"/>
      <c r="C315" s="36"/>
      <c r="D315" s="204" t="s">
        <v>165</v>
      </c>
      <c r="E315" s="36"/>
      <c r="F315" s="209" t="s">
        <v>380</v>
      </c>
      <c r="G315" s="36"/>
      <c r="H315" s="36"/>
      <c r="I315" s="206"/>
      <c r="J315" s="36"/>
      <c r="K315" s="36"/>
      <c r="L315" s="39"/>
      <c r="M315" s="207"/>
      <c r="N315" s="208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165</v>
      </c>
      <c r="AU315" s="17" t="s">
        <v>84</v>
      </c>
    </row>
    <row r="316" spans="2:51" s="13" customFormat="1" ht="11.25">
      <c r="B316" s="210"/>
      <c r="C316" s="211"/>
      <c r="D316" s="204" t="s">
        <v>167</v>
      </c>
      <c r="E316" s="212" t="s">
        <v>1</v>
      </c>
      <c r="F316" s="213" t="s">
        <v>381</v>
      </c>
      <c r="G316" s="211"/>
      <c r="H316" s="214">
        <v>56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167</v>
      </c>
      <c r="AU316" s="220" t="s">
        <v>84</v>
      </c>
      <c r="AV316" s="13" t="s">
        <v>84</v>
      </c>
      <c r="AW316" s="13" t="s">
        <v>31</v>
      </c>
      <c r="AX316" s="13" t="s">
        <v>75</v>
      </c>
      <c r="AY316" s="220" t="s">
        <v>155</v>
      </c>
    </row>
    <row r="317" spans="2:51" s="13" customFormat="1" ht="11.25">
      <c r="B317" s="210"/>
      <c r="C317" s="211"/>
      <c r="D317" s="204" t="s">
        <v>167</v>
      </c>
      <c r="E317" s="212" t="s">
        <v>1</v>
      </c>
      <c r="F317" s="213" t="s">
        <v>382</v>
      </c>
      <c r="G317" s="211"/>
      <c r="H317" s="214">
        <v>2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167</v>
      </c>
      <c r="AU317" s="220" t="s">
        <v>84</v>
      </c>
      <c r="AV317" s="13" t="s">
        <v>84</v>
      </c>
      <c r="AW317" s="13" t="s">
        <v>31</v>
      </c>
      <c r="AX317" s="13" t="s">
        <v>75</v>
      </c>
      <c r="AY317" s="220" t="s">
        <v>155</v>
      </c>
    </row>
    <row r="318" spans="2:51" s="14" customFormat="1" ht="11.25">
      <c r="B318" s="221"/>
      <c r="C318" s="222"/>
      <c r="D318" s="204" t="s">
        <v>167</v>
      </c>
      <c r="E318" s="223" t="s">
        <v>1</v>
      </c>
      <c r="F318" s="224" t="s">
        <v>201</v>
      </c>
      <c r="G318" s="222"/>
      <c r="H318" s="225">
        <v>58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167</v>
      </c>
      <c r="AU318" s="231" t="s">
        <v>84</v>
      </c>
      <c r="AV318" s="14" t="s">
        <v>162</v>
      </c>
      <c r="AW318" s="14" t="s">
        <v>31</v>
      </c>
      <c r="AX318" s="14" t="s">
        <v>82</v>
      </c>
      <c r="AY318" s="231" t="s">
        <v>155</v>
      </c>
    </row>
    <row r="319" spans="1:65" s="2" customFormat="1" ht="16.5" customHeight="1">
      <c r="A319" s="34"/>
      <c r="B319" s="35"/>
      <c r="C319" s="191" t="s">
        <v>383</v>
      </c>
      <c r="D319" s="191" t="s">
        <v>157</v>
      </c>
      <c r="E319" s="192" t="s">
        <v>384</v>
      </c>
      <c r="F319" s="193" t="s">
        <v>385</v>
      </c>
      <c r="G319" s="194" t="s">
        <v>367</v>
      </c>
      <c r="H319" s="195">
        <v>146</v>
      </c>
      <c r="I319" s="196"/>
      <c r="J319" s="197">
        <f>ROUND(I319*H319,2)</f>
        <v>0</v>
      </c>
      <c r="K319" s="193" t="s">
        <v>161</v>
      </c>
      <c r="L319" s="39"/>
      <c r="M319" s="198" t="s">
        <v>1</v>
      </c>
      <c r="N319" s="199" t="s">
        <v>40</v>
      </c>
      <c r="O319" s="71"/>
      <c r="P319" s="200">
        <f>O319*H319</f>
        <v>0</v>
      </c>
      <c r="Q319" s="200">
        <v>0</v>
      </c>
      <c r="R319" s="200">
        <f>Q319*H319</f>
        <v>0</v>
      </c>
      <c r="S319" s="200">
        <v>0</v>
      </c>
      <c r="T319" s="201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2" t="s">
        <v>162</v>
      </c>
      <c r="AT319" s="202" t="s">
        <v>157</v>
      </c>
      <c r="AU319" s="202" t="s">
        <v>84</v>
      </c>
      <c r="AY319" s="17" t="s">
        <v>155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7" t="s">
        <v>82</v>
      </c>
      <c r="BK319" s="203">
        <f>ROUND(I319*H319,2)</f>
        <v>0</v>
      </c>
      <c r="BL319" s="17" t="s">
        <v>162</v>
      </c>
      <c r="BM319" s="202" t="s">
        <v>386</v>
      </c>
    </row>
    <row r="320" spans="1:47" s="2" customFormat="1" ht="11.25">
      <c r="A320" s="34"/>
      <c r="B320" s="35"/>
      <c r="C320" s="36"/>
      <c r="D320" s="204" t="s">
        <v>164</v>
      </c>
      <c r="E320" s="36"/>
      <c r="F320" s="205" t="s">
        <v>385</v>
      </c>
      <c r="G320" s="36"/>
      <c r="H320" s="36"/>
      <c r="I320" s="206"/>
      <c r="J320" s="36"/>
      <c r="K320" s="36"/>
      <c r="L320" s="39"/>
      <c r="M320" s="207"/>
      <c r="N320" s="208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164</v>
      </c>
      <c r="AU320" s="17" t="s">
        <v>84</v>
      </c>
    </row>
    <row r="321" spans="1:47" s="2" customFormat="1" ht="29.25">
      <c r="A321" s="34"/>
      <c r="B321" s="35"/>
      <c r="C321" s="36"/>
      <c r="D321" s="204" t="s">
        <v>165</v>
      </c>
      <c r="E321" s="36"/>
      <c r="F321" s="209" t="s">
        <v>387</v>
      </c>
      <c r="G321" s="36"/>
      <c r="H321" s="36"/>
      <c r="I321" s="206"/>
      <c r="J321" s="36"/>
      <c r="K321" s="36"/>
      <c r="L321" s="39"/>
      <c r="M321" s="207"/>
      <c r="N321" s="208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165</v>
      </c>
      <c r="AU321" s="17" t="s">
        <v>84</v>
      </c>
    </row>
    <row r="322" spans="2:51" s="13" customFormat="1" ht="11.25">
      <c r="B322" s="210"/>
      <c r="C322" s="211"/>
      <c r="D322" s="204" t="s">
        <v>167</v>
      </c>
      <c r="E322" s="212" t="s">
        <v>1</v>
      </c>
      <c r="F322" s="213" t="s">
        <v>388</v>
      </c>
      <c r="G322" s="211"/>
      <c r="H322" s="214">
        <v>146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167</v>
      </c>
      <c r="AU322" s="220" t="s">
        <v>84</v>
      </c>
      <c r="AV322" s="13" t="s">
        <v>84</v>
      </c>
      <c r="AW322" s="13" t="s">
        <v>31</v>
      </c>
      <c r="AX322" s="13" t="s">
        <v>82</v>
      </c>
      <c r="AY322" s="220" t="s">
        <v>155</v>
      </c>
    </row>
    <row r="323" spans="2:63" s="12" customFormat="1" ht="22.9" customHeight="1">
      <c r="B323" s="175"/>
      <c r="C323" s="176"/>
      <c r="D323" s="177" t="s">
        <v>74</v>
      </c>
      <c r="E323" s="189" t="s">
        <v>216</v>
      </c>
      <c r="F323" s="189" t="s">
        <v>389</v>
      </c>
      <c r="G323" s="176"/>
      <c r="H323" s="176"/>
      <c r="I323" s="179"/>
      <c r="J323" s="190">
        <f>BK323</f>
        <v>0</v>
      </c>
      <c r="K323" s="176"/>
      <c r="L323" s="181"/>
      <c r="M323" s="182"/>
      <c r="N323" s="183"/>
      <c r="O323" s="183"/>
      <c r="P323" s="184">
        <f>SUM(P324:P411)</f>
        <v>0</v>
      </c>
      <c r="Q323" s="183"/>
      <c r="R323" s="184">
        <f>SUM(R324:R411)</f>
        <v>0</v>
      </c>
      <c r="S323" s="183"/>
      <c r="T323" s="185">
        <f>SUM(T324:T411)</f>
        <v>0</v>
      </c>
      <c r="AR323" s="186" t="s">
        <v>82</v>
      </c>
      <c r="AT323" s="187" t="s">
        <v>74</v>
      </c>
      <c r="AU323" s="187" t="s">
        <v>82</v>
      </c>
      <c r="AY323" s="186" t="s">
        <v>155</v>
      </c>
      <c r="BK323" s="188">
        <f>SUM(BK324:BK411)</f>
        <v>0</v>
      </c>
    </row>
    <row r="324" spans="1:65" s="2" customFormat="1" ht="16.5" customHeight="1">
      <c r="A324" s="34"/>
      <c r="B324" s="35"/>
      <c r="C324" s="191" t="s">
        <v>390</v>
      </c>
      <c r="D324" s="191" t="s">
        <v>157</v>
      </c>
      <c r="E324" s="192" t="s">
        <v>391</v>
      </c>
      <c r="F324" s="193" t="s">
        <v>392</v>
      </c>
      <c r="G324" s="194" t="s">
        <v>367</v>
      </c>
      <c r="H324" s="195">
        <v>56</v>
      </c>
      <c r="I324" s="196"/>
      <c r="J324" s="197">
        <f>ROUND(I324*H324,2)</f>
        <v>0</v>
      </c>
      <c r="K324" s="193" t="s">
        <v>161</v>
      </c>
      <c r="L324" s="39"/>
      <c r="M324" s="198" t="s">
        <v>1</v>
      </c>
      <c r="N324" s="199" t="s">
        <v>40</v>
      </c>
      <c r="O324" s="71"/>
      <c r="P324" s="200">
        <f>O324*H324</f>
        <v>0</v>
      </c>
      <c r="Q324" s="200">
        <v>0</v>
      </c>
      <c r="R324" s="200">
        <f>Q324*H324</f>
        <v>0</v>
      </c>
      <c r="S324" s="200">
        <v>0</v>
      </c>
      <c r="T324" s="201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2" t="s">
        <v>162</v>
      </c>
      <c r="AT324" s="202" t="s">
        <v>157</v>
      </c>
      <c r="AU324" s="202" t="s">
        <v>84</v>
      </c>
      <c r="AY324" s="17" t="s">
        <v>155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7" t="s">
        <v>82</v>
      </c>
      <c r="BK324" s="203">
        <f>ROUND(I324*H324,2)</f>
        <v>0</v>
      </c>
      <c r="BL324" s="17" t="s">
        <v>162</v>
      </c>
      <c r="BM324" s="202" t="s">
        <v>393</v>
      </c>
    </row>
    <row r="325" spans="1:47" s="2" customFormat="1" ht="11.25">
      <c r="A325" s="34"/>
      <c r="B325" s="35"/>
      <c r="C325" s="36"/>
      <c r="D325" s="204" t="s">
        <v>164</v>
      </c>
      <c r="E325" s="36"/>
      <c r="F325" s="205" t="s">
        <v>392</v>
      </c>
      <c r="G325" s="36"/>
      <c r="H325" s="36"/>
      <c r="I325" s="206"/>
      <c r="J325" s="36"/>
      <c r="K325" s="36"/>
      <c r="L325" s="39"/>
      <c r="M325" s="207"/>
      <c r="N325" s="208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164</v>
      </c>
      <c r="AU325" s="17" t="s">
        <v>84</v>
      </c>
    </row>
    <row r="326" spans="1:47" s="2" customFormat="1" ht="19.5">
      <c r="A326" s="34"/>
      <c r="B326" s="35"/>
      <c r="C326" s="36"/>
      <c r="D326" s="204" t="s">
        <v>165</v>
      </c>
      <c r="E326" s="36"/>
      <c r="F326" s="209" t="s">
        <v>394</v>
      </c>
      <c r="G326" s="36"/>
      <c r="H326" s="36"/>
      <c r="I326" s="206"/>
      <c r="J326" s="36"/>
      <c r="K326" s="36"/>
      <c r="L326" s="39"/>
      <c r="M326" s="207"/>
      <c r="N326" s="208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165</v>
      </c>
      <c r="AU326" s="17" t="s">
        <v>84</v>
      </c>
    </row>
    <row r="327" spans="1:47" s="2" customFormat="1" ht="19.5">
      <c r="A327" s="34"/>
      <c r="B327" s="35"/>
      <c r="C327" s="36"/>
      <c r="D327" s="204" t="s">
        <v>179</v>
      </c>
      <c r="E327" s="36"/>
      <c r="F327" s="209" t="s">
        <v>395</v>
      </c>
      <c r="G327" s="36"/>
      <c r="H327" s="36"/>
      <c r="I327" s="206"/>
      <c r="J327" s="36"/>
      <c r="K327" s="36"/>
      <c r="L327" s="39"/>
      <c r="M327" s="207"/>
      <c r="N327" s="208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179</v>
      </c>
      <c r="AU327" s="17" t="s">
        <v>84</v>
      </c>
    </row>
    <row r="328" spans="2:51" s="13" customFormat="1" ht="11.25">
      <c r="B328" s="210"/>
      <c r="C328" s="211"/>
      <c r="D328" s="204" t="s">
        <v>167</v>
      </c>
      <c r="E328" s="212" t="s">
        <v>1</v>
      </c>
      <c r="F328" s="213" t="s">
        <v>396</v>
      </c>
      <c r="G328" s="211"/>
      <c r="H328" s="214">
        <v>33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167</v>
      </c>
      <c r="AU328" s="220" t="s">
        <v>84</v>
      </c>
      <c r="AV328" s="13" t="s">
        <v>84</v>
      </c>
      <c r="AW328" s="13" t="s">
        <v>31</v>
      </c>
      <c r="AX328" s="13" t="s">
        <v>75</v>
      </c>
      <c r="AY328" s="220" t="s">
        <v>155</v>
      </c>
    </row>
    <row r="329" spans="2:51" s="13" customFormat="1" ht="11.25">
      <c r="B329" s="210"/>
      <c r="C329" s="211"/>
      <c r="D329" s="204" t="s">
        <v>167</v>
      </c>
      <c r="E329" s="212" t="s">
        <v>1</v>
      </c>
      <c r="F329" s="213" t="s">
        <v>397</v>
      </c>
      <c r="G329" s="211"/>
      <c r="H329" s="214">
        <v>23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167</v>
      </c>
      <c r="AU329" s="220" t="s">
        <v>84</v>
      </c>
      <c r="AV329" s="13" t="s">
        <v>84</v>
      </c>
      <c r="AW329" s="13" t="s">
        <v>31</v>
      </c>
      <c r="AX329" s="13" t="s">
        <v>75</v>
      </c>
      <c r="AY329" s="220" t="s">
        <v>155</v>
      </c>
    </row>
    <row r="330" spans="2:51" s="14" customFormat="1" ht="11.25">
      <c r="B330" s="221"/>
      <c r="C330" s="222"/>
      <c r="D330" s="204" t="s">
        <v>167</v>
      </c>
      <c r="E330" s="223" t="s">
        <v>1</v>
      </c>
      <c r="F330" s="224" t="s">
        <v>201</v>
      </c>
      <c r="G330" s="222"/>
      <c r="H330" s="225">
        <v>56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167</v>
      </c>
      <c r="AU330" s="231" t="s">
        <v>84</v>
      </c>
      <c r="AV330" s="14" t="s">
        <v>162</v>
      </c>
      <c r="AW330" s="14" t="s">
        <v>31</v>
      </c>
      <c r="AX330" s="14" t="s">
        <v>82</v>
      </c>
      <c r="AY330" s="231" t="s">
        <v>155</v>
      </c>
    </row>
    <row r="331" spans="1:65" s="2" customFormat="1" ht="16.5" customHeight="1">
      <c r="A331" s="34"/>
      <c r="B331" s="35"/>
      <c r="C331" s="191" t="s">
        <v>398</v>
      </c>
      <c r="D331" s="191" t="s">
        <v>157</v>
      </c>
      <c r="E331" s="192" t="s">
        <v>399</v>
      </c>
      <c r="F331" s="193" t="s">
        <v>400</v>
      </c>
      <c r="G331" s="194" t="s">
        <v>367</v>
      </c>
      <c r="H331" s="195">
        <v>36</v>
      </c>
      <c r="I331" s="196"/>
      <c r="J331" s="197">
        <f>ROUND(I331*H331,2)</f>
        <v>0</v>
      </c>
      <c r="K331" s="193" t="s">
        <v>161</v>
      </c>
      <c r="L331" s="39"/>
      <c r="M331" s="198" t="s">
        <v>1</v>
      </c>
      <c r="N331" s="199" t="s">
        <v>40</v>
      </c>
      <c r="O331" s="7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2" t="s">
        <v>162</v>
      </c>
      <c r="AT331" s="202" t="s">
        <v>157</v>
      </c>
      <c r="AU331" s="202" t="s">
        <v>84</v>
      </c>
      <c r="AY331" s="17" t="s">
        <v>155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7" t="s">
        <v>82</v>
      </c>
      <c r="BK331" s="203">
        <f>ROUND(I331*H331,2)</f>
        <v>0</v>
      </c>
      <c r="BL331" s="17" t="s">
        <v>162</v>
      </c>
      <c r="BM331" s="202" t="s">
        <v>401</v>
      </c>
    </row>
    <row r="332" spans="1:47" s="2" customFormat="1" ht="11.25">
      <c r="A332" s="34"/>
      <c r="B332" s="35"/>
      <c r="C332" s="36"/>
      <c r="D332" s="204" t="s">
        <v>164</v>
      </c>
      <c r="E332" s="36"/>
      <c r="F332" s="205" t="s">
        <v>400</v>
      </c>
      <c r="G332" s="36"/>
      <c r="H332" s="36"/>
      <c r="I332" s="206"/>
      <c r="J332" s="36"/>
      <c r="K332" s="36"/>
      <c r="L332" s="39"/>
      <c r="M332" s="207"/>
      <c r="N332" s="208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164</v>
      </c>
      <c r="AU332" s="17" t="s">
        <v>84</v>
      </c>
    </row>
    <row r="333" spans="1:47" s="2" customFormat="1" ht="19.5">
      <c r="A333" s="34"/>
      <c r="B333" s="35"/>
      <c r="C333" s="36"/>
      <c r="D333" s="204" t="s">
        <v>165</v>
      </c>
      <c r="E333" s="36"/>
      <c r="F333" s="209" t="s">
        <v>402</v>
      </c>
      <c r="G333" s="36"/>
      <c r="H333" s="36"/>
      <c r="I333" s="206"/>
      <c r="J333" s="36"/>
      <c r="K333" s="36"/>
      <c r="L333" s="39"/>
      <c r="M333" s="207"/>
      <c r="N333" s="208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165</v>
      </c>
      <c r="AU333" s="17" t="s">
        <v>84</v>
      </c>
    </row>
    <row r="334" spans="1:47" s="2" customFormat="1" ht="19.5">
      <c r="A334" s="34"/>
      <c r="B334" s="35"/>
      <c r="C334" s="36"/>
      <c r="D334" s="204" t="s">
        <v>179</v>
      </c>
      <c r="E334" s="36"/>
      <c r="F334" s="209" t="s">
        <v>403</v>
      </c>
      <c r="G334" s="36"/>
      <c r="H334" s="36"/>
      <c r="I334" s="206"/>
      <c r="J334" s="36"/>
      <c r="K334" s="36"/>
      <c r="L334" s="39"/>
      <c r="M334" s="207"/>
      <c r="N334" s="208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179</v>
      </c>
      <c r="AU334" s="17" t="s">
        <v>84</v>
      </c>
    </row>
    <row r="335" spans="2:51" s="15" customFormat="1" ht="11.25">
      <c r="B335" s="232"/>
      <c r="C335" s="233"/>
      <c r="D335" s="204" t="s">
        <v>167</v>
      </c>
      <c r="E335" s="234" t="s">
        <v>1</v>
      </c>
      <c r="F335" s="235" t="s">
        <v>404</v>
      </c>
      <c r="G335" s="233"/>
      <c r="H335" s="234" t="s">
        <v>1</v>
      </c>
      <c r="I335" s="236"/>
      <c r="J335" s="233"/>
      <c r="K335" s="233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167</v>
      </c>
      <c r="AU335" s="241" t="s">
        <v>84</v>
      </c>
      <c r="AV335" s="15" t="s">
        <v>82</v>
      </c>
      <c r="AW335" s="15" t="s">
        <v>31</v>
      </c>
      <c r="AX335" s="15" t="s">
        <v>75</v>
      </c>
      <c r="AY335" s="241" t="s">
        <v>155</v>
      </c>
    </row>
    <row r="336" spans="2:51" s="13" customFormat="1" ht="11.25">
      <c r="B336" s="210"/>
      <c r="C336" s="211"/>
      <c r="D336" s="204" t="s">
        <v>167</v>
      </c>
      <c r="E336" s="212" t="s">
        <v>1</v>
      </c>
      <c r="F336" s="213" t="s">
        <v>398</v>
      </c>
      <c r="G336" s="211"/>
      <c r="H336" s="214">
        <v>36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167</v>
      </c>
      <c r="AU336" s="220" t="s">
        <v>84</v>
      </c>
      <c r="AV336" s="13" t="s">
        <v>84</v>
      </c>
      <c r="AW336" s="13" t="s">
        <v>31</v>
      </c>
      <c r="AX336" s="13" t="s">
        <v>82</v>
      </c>
      <c r="AY336" s="220" t="s">
        <v>155</v>
      </c>
    </row>
    <row r="337" spans="1:65" s="2" customFormat="1" ht="21.75" customHeight="1">
      <c r="A337" s="34"/>
      <c r="B337" s="35"/>
      <c r="C337" s="191" t="s">
        <v>405</v>
      </c>
      <c r="D337" s="191" t="s">
        <v>157</v>
      </c>
      <c r="E337" s="192" t="s">
        <v>406</v>
      </c>
      <c r="F337" s="193" t="s">
        <v>407</v>
      </c>
      <c r="G337" s="194" t="s">
        <v>367</v>
      </c>
      <c r="H337" s="195">
        <v>37</v>
      </c>
      <c r="I337" s="196"/>
      <c r="J337" s="197">
        <f>ROUND(I337*H337,2)</f>
        <v>0</v>
      </c>
      <c r="K337" s="193" t="s">
        <v>161</v>
      </c>
      <c r="L337" s="39"/>
      <c r="M337" s="198" t="s">
        <v>1</v>
      </c>
      <c r="N337" s="199" t="s">
        <v>40</v>
      </c>
      <c r="O337" s="71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2" t="s">
        <v>162</v>
      </c>
      <c r="AT337" s="202" t="s">
        <v>157</v>
      </c>
      <c r="AU337" s="202" t="s">
        <v>84</v>
      </c>
      <c r="AY337" s="17" t="s">
        <v>155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82</v>
      </c>
      <c r="BK337" s="203">
        <f>ROUND(I337*H337,2)</f>
        <v>0</v>
      </c>
      <c r="BL337" s="17" t="s">
        <v>162</v>
      </c>
      <c r="BM337" s="202" t="s">
        <v>408</v>
      </c>
    </row>
    <row r="338" spans="1:47" s="2" customFormat="1" ht="11.25">
      <c r="A338" s="34"/>
      <c r="B338" s="35"/>
      <c r="C338" s="36"/>
      <c r="D338" s="204" t="s">
        <v>164</v>
      </c>
      <c r="E338" s="36"/>
      <c r="F338" s="205" t="s">
        <v>407</v>
      </c>
      <c r="G338" s="36"/>
      <c r="H338" s="36"/>
      <c r="I338" s="206"/>
      <c r="J338" s="36"/>
      <c r="K338" s="36"/>
      <c r="L338" s="39"/>
      <c r="M338" s="207"/>
      <c r="N338" s="208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164</v>
      </c>
      <c r="AU338" s="17" t="s">
        <v>84</v>
      </c>
    </row>
    <row r="339" spans="1:47" s="2" customFormat="1" ht="19.5">
      <c r="A339" s="34"/>
      <c r="B339" s="35"/>
      <c r="C339" s="36"/>
      <c r="D339" s="204" t="s">
        <v>165</v>
      </c>
      <c r="E339" s="36"/>
      <c r="F339" s="209" t="s">
        <v>409</v>
      </c>
      <c r="G339" s="36"/>
      <c r="H339" s="36"/>
      <c r="I339" s="206"/>
      <c r="J339" s="36"/>
      <c r="K339" s="36"/>
      <c r="L339" s="39"/>
      <c r="M339" s="207"/>
      <c r="N339" s="208"/>
      <c r="O339" s="71"/>
      <c r="P339" s="71"/>
      <c r="Q339" s="71"/>
      <c r="R339" s="71"/>
      <c r="S339" s="71"/>
      <c r="T339" s="72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165</v>
      </c>
      <c r="AU339" s="17" t="s">
        <v>84</v>
      </c>
    </row>
    <row r="340" spans="2:51" s="13" customFormat="1" ht="11.25">
      <c r="B340" s="210"/>
      <c r="C340" s="211"/>
      <c r="D340" s="204" t="s">
        <v>167</v>
      </c>
      <c r="E340" s="212" t="s">
        <v>1</v>
      </c>
      <c r="F340" s="213" t="s">
        <v>410</v>
      </c>
      <c r="G340" s="211"/>
      <c r="H340" s="214">
        <v>16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167</v>
      </c>
      <c r="AU340" s="220" t="s">
        <v>84</v>
      </c>
      <c r="AV340" s="13" t="s">
        <v>84</v>
      </c>
      <c r="AW340" s="13" t="s">
        <v>31</v>
      </c>
      <c r="AX340" s="13" t="s">
        <v>75</v>
      </c>
      <c r="AY340" s="220" t="s">
        <v>155</v>
      </c>
    </row>
    <row r="341" spans="2:51" s="13" customFormat="1" ht="11.25">
      <c r="B341" s="210"/>
      <c r="C341" s="211"/>
      <c r="D341" s="204" t="s">
        <v>167</v>
      </c>
      <c r="E341" s="212" t="s">
        <v>1</v>
      </c>
      <c r="F341" s="213" t="s">
        <v>411</v>
      </c>
      <c r="G341" s="211"/>
      <c r="H341" s="214">
        <v>21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167</v>
      </c>
      <c r="AU341" s="220" t="s">
        <v>84</v>
      </c>
      <c r="AV341" s="13" t="s">
        <v>84</v>
      </c>
      <c r="AW341" s="13" t="s">
        <v>31</v>
      </c>
      <c r="AX341" s="13" t="s">
        <v>75</v>
      </c>
      <c r="AY341" s="220" t="s">
        <v>155</v>
      </c>
    </row>
    <row r="342" spans="2:51" s="14" customFormat="1" ht="11.25">
      <c r="B342" s="221"/>
      <c r="C342" s="222"/>
      <c r="D342" s="204" t="s">
        <v>167</v>
      </c>
      <c r="E342" s="223" t="s">
        <v>1</v>
      </c>
      <c r="F342" s="224" t="s">
        <v>201</v>
      </c>
      <c r="G342" s="222"/>
      <c r="H342" s="225">
        <v>37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167</v>
      </c>
      <c r="AU342" s="231" t="s">
        <v>84</v>
      </c>
      <c r="AV342" s="14" t="s">
        <v>162</v>
      </c>
      <c r="AW342" s="14" t="s">
        <v>31</v>
      </c>
      <c r="AX342" s="14" t="s">
        <v>82</v>
      </c>
      <c r="AY342" s="231" t="s">
        <v>155</v>
      </c>
    </row>
    <row r="343" spans="1:65" s="2" customFormat="1" ht="16.5" customHeight="1">
      <c r="A343" s="34"/>
      <c r="B343" s="35"/>
      <c r="C343" s="191" t="s">
        <v>412</v>
      </c>
      <c r="D343" s="191" t="s">
        <v>157</v>
      </c>
      <c r="E343" s="192" t="s">
        <v>413</v>
      </c>
      <c r="F343" s="193" t="s">
        <v>414</v>
      </c>
      <c r="G343" s="194" t="s">
        <v>367</v>
      </c>
      <c r="H343" s="195">
        <v>26</v>
      </c>
      <c r="I343" s="196"/>
      <c r="J343" s="197">
        <f>ROUND(I343*H343,2)</f>
        <v>0</v>
      </c>
      <c r="K343" s="193" t="s">
        <v>161</v>
      </c>
      <c r="L343" s="39"/>
      <c r="M343" s="198" t="s">
        <v>1</v>
      </c>
      <c r="N343" s="199" t="s">
        <v>40</v>
      </c>
      <c r="O343" s="71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2" t="s">
        <v>162</v>
      </c>
      <c r="AT343" s="202" t="s">
        <v>157</v>
      </c>
      <c r="AU343" s="202" t="s">
        <v>84</v>
      </c>
      <c r="AY343" s="17" t="s">
        <v>155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7" t="s">
        <v>82</v>
      </c>
      <c r="BK343" s="203">
        <f>ROUND(I343*H343,2)</f>
        <v>0</v>
      </c>
      <c r="BL343" s="17" t="s">
        <v>162</v>
      </c>
      <c r="BM343" s="202" t="s">
        <v>415</v>
      </c>
    </row>
    <row r="344" spans="1:47" s="2" customFormat="1" ht="11.25">
      <c r="A344" s="34"/>
      <c r="B344" s="35"/>
      <c r="C344" s="36"/>
      <c r="D344" s="204" t="s">
        <v>164</v>
      </c>
      <c r="E344" s="36"/>
      <c r="F344" s="205" t="s">
        <v>414</v>
      </c>
      <c r="G344" s="36"/>
      <c r="H344" s="36"/>
      <c r="I344" s="206"/>
      <c r="J344" s="36"/>
      <c r="K344" s="36"/>
      <c r="L344" s="39"/>
      <c r="M344" s="207"/>
      <c r="N344" s="208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164</v>
      </c>
      <c r="AU344" s="17" t="s">
        <v>84</v>
      </c>
    </row>
    <row r="345" spans="1:47" s="2" customFormat="1" ht="19.5">
      <c r="A345" s="34"/>
      <c r="B345" s="35"/>
      <c r="C345" s="36"/>
      <c r="D345" s="204" t="s">
        <v>165</v>
      </c>
      <c r="E345" s="36"/>
      <c r="F345" s="209" t="s">
        <v>402</v>
      </c>
      <c r="G345" s="36"/>
      <c r="H345" s="36"/>
      <c r="I345" s="206"/>
      <c r="J345" s="36"/>
      <c r="K345" s="36"/>
      <c r="L345" s="39"/>
      <c r="M345" s="207"/>
      <c r="N345" s="208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165</v>
      </c>
      <c r="AU345" s="17" t="s">
        <v>84</v>
      </c>
    </row>
    <row r="346" spans="2:51" s="13" customFormat="1" ht="11.25">
      <c r="B346" s="210"/>
      <c r="C346" s="211"/>
      <c r="D346" s="204" t="s">
        <v>167</v>
      </c>
      <c r="E346" s="212" t="s">
        <v>1</v>
      </c>
      <c r="F346" s="213" t="s">
        <v>330</v>
      </c>
      <c r="G346" s="211"/>
      <c r="H346" s="214">
        <v>26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167</v>
      </c>
      <c r="AU346" s="220" t="s">
        <v>84</v>
      </c>
      <c r="AV346" s="13" t="s">
        <v>84</v>
      </c>
      <c r="AW346" s="13" t="s">
        <v>31</v>
      </c>
      <c r="AX346" s="13" t="s">
        <v>82</v>
      </c>
      <c r="AY346" s="220" t="s">
        <v>155</v>
      </c>
    </row>
    <row r="347" spans="1:65" s="2" customFormat="1" ht="16.5" customHeight="1">
      <c r="A347" s="34"/>
      <c r="B347" s="35"/>
      <c r="C347" s="191" t="s">
        <v>416</v>
      </c>
      <c r="D347" s="191" t="s">
        <v>157</v>
      </c>
      <c r="E347" s="192" t="s">
        <v>417</v>
      </c>
      <c r="F347" s="193" t="s">
        <v>418</v>
      </c>
      <c r="G347" s="194" t="s">
        <v>160</v>
      </c>
      <c r="H347" s="195">
        <v>1318.18</v>
      </c>
      <c r="I347" s="196"/>
      <c r="J347" s="197">
        <f>ROUND(I347*H347,2)</f>
        <v>0</v>
      </c>
      <c r="K347" s="193" t="s">
        <v>161</v>
      </c>
      <c r="L347" s="39"/>
      <c r="M347" s="198" t="s">
        <v>1</v>
      </c>
      <c r="N347" s="199" t="s">
        <v>40</v>
      </c>
      <c r="O347" s="71"/>
      <c r="P347" s="200">
        <f>O347*H347</f>
        <v>0</v>
      </c>
      <c r="Q347" s="200">
        <v>0</v>
      </c>
      <c r="R347" s="200">
        <f>Q347*H347</f>
        <v>0</v>
      </c>
      <c r="S347" s="200">
        <v>0</v>
      </c>
      <c r="T347" s="201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2" t="s">
        <v>162</v>
      </c>
      <c r="AT347" s="202" t="s">
        <v>157</v>
      </c>
      <c r="AU347" s="202" t="s">
        <v>84</v>
      </c>
      <c r="AY347" s="17" t="s">
        <v>155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17" t="s">
        <v>82</v>
      </c>
      <c r="BK347" s="203">
        <f>ROUND(I347*H347,2)</f>
        <v>0</v>
      </c>
      <c r="BL347" s="17" t="s">
        <v>162</v>
      </c>
      <c r="BM347" s="202" t="s">
        <v>419</v>
      </c>
    </row>
    <row r="348" spans="1:47" s="2" customFormat="1" ht="11.25">
      <c r="A348" s="34"/>
      <c r="B348" s="35"/>
      <c r="C348" s="36"/>
      <c r="D348" s="204" t="s">
        <v>164</v>
      </c>
      <c r="E348" s="36"/>
      <c r="F348" s="205" t="s">
        <v>418</v>
      </c>
      <c r="G348" s="36"/>
      <c r="H348" s="36"/>
      <c r="I348" s="206"/>
      <c r="J348" s="36"/>
      <c r="K348" s="36"/>
      <c r="L348" s="39"/>
      <c r="M348" s="207"/>
      <c r="N348" s="208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164</v>
      </c>
      <c r="AU348" s="17" t="s">
        <v>84</v>
      </c>
    </row>
    <row r="349" spans="2:51" s="13" customFormat="1" ht="11.25">
      <c r="B349" s="210"/>
      <c r="C349" s="211"/>
      <c r="D349" s="204" t="s">
        <v>167</v>
      </c>
      <c r="E349" s="212" t="s">
        <v>1</v>
      </c>
      <c r="F349" s="213" t="s">
        <v>420</v>
      </c>
      <c r="G349" s="211"/>
      <c r="H349" s="214">
        <v>461.316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167</v>
      </c>
      <c r="AU349" s="220" t="s">
        <v>84</v>
      </c>
      <c r="AV349" s="13" t="s">
        <v>84</v>
      </c>
      <c r="AW349" s="13" t="s">
        <v>31</v>
      </c>
      <c r="AX349" s="13" t="s">
        <v>75</v>
      </c>
      <c r="AY349" s="220" t="s">
        <v>155</v>
      </c>
    </row>
    <row r="350" spans="2:51" s="13" customFormat="1" ht="11.25">
      <c r="B350" s="210"/>
      <c r="C350" s="211"/>
      <c r="D350" s="204" t="s">
        <v>167</v>
      </c>
      <c r="E350" s="212" t="s">
        <v>1</v>
      </c>
      <c r="F350" s="213" t="s">
        <v>421</v>
      </c>
      <c r="G350" s="211"/>
      <c r="H350" s="214">
        <v>463.423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167</v>
      </c>
      <c r="AU350" s="220" t="s">
        <v>84</v>
      </c>
      <c r="AV350" s="13" t="s">
        <v>84</v>
      </c>
      <c r="AW350" s="13" t="s">
        <v>31</v>
      </c>
      <c r="AX350" s="13" t="s">
        <v>75</v>
      </c>
      <c r="AY350" s="220" t="s">
        <v>155</v>
      </c>
    </row>
    <row r="351" spans="2:51" s="13" customFormat="1" ht="11.25">
      <c r="B351" s="210"/>
      <c r="C351" s="211"/>
      <c r="D351" s="204" t="s">
        <v>167</v>
      </c>
      <c r="E351" s="212" t="s">
        <v>1</v>
      </c>
      <c r="F351" s="213" t="s">
        <v>422</v>
      </c>
      <c r="G351" s="211"/>
      <c r="H351" s="214">
        <v>21.323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167</v>
      </c>
      <c r="AU351" s="220" t="s">
        <v>84</v>
      </c>
      <c r="AV351" s="13" t="s">
        <v>84</v>
      </c>
      <c r="AW351" s="13" t="s">
        <v>31</v>
      </c>
      <c r="AX351" s="13" t="s">
        <v>75</v>
      </c>
      <c r="AY351" s="220" t="s">
        <v>155</v>
      </c>
    </row>
    <row r="352" spans="2:51" s="13" customFormat="1" ht="11.25">
      <c r="B352" s="210"/>
      <c r="C352" s="211"/>
      <c r="D352" s="204" t="s">
        <v>167</v>
      </c>
      <c r="E352" s="212" t="s">
        <v>1</v>
      </c>
      <c r="F352" s="213" t="s">
        <v>423</v>
      </c>
      <c r="G352" s="211"/>
      <c r="H352" s="214">
        <v>22.458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167</v>
      </c>
      <c r="AU352" s="220" t="s">
        <v>84</v>
      </c>
      <c r="AV352" s="13" t="s">
        <v>84</v>
      </c>
      <c r="AW352" s="13" t="s">
        <v>31</v>
      </c>
      <c r="AX352" s="13" t="s">
        <v>75</v>
      </c>
      <c r="AY352" s="220" t="s">
        <v>155</v>
      </c>
    </row>
    <row r="353" spans="2:51" s="13" customFormat="1" ht="11.25">
      <c r="B353" s="210"/>
      <c r="C353" s="211"/>
      <c r="D353" s="204" t="s">
        <v>167</v>
      </c>
      <c r="E353" s="212" t="s">
        <v>1</v>
      </c>
      <c r="F353" s="213" t="s">
        <v>424</v>
      </c>
      <c r="G353" s="211"/>
      <c r="H353" s="214">
        <v>9.868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167</v>
      </c>
      <c r="AU353" s="220" t="s">
        <v>84</v>
      </c>
      <c r="AV353" s="13" t="s">
        <v>84</v>
      </c>
      <c r="AW353" s="13" t="s">
        <v>31</v>
      </c>
      <c r="AX353" s="13" t="s">
        <v>75</v>
      </c>
      <c r="AY353" s="220" t="s">
        <v>155</v>
      </c>
    </row>
    <row r="354" spans="2:51" s="13" customFormat="1" ht="11.25">
      <c r="B354" s="210"/>
      <c r="C354" s="211"/>
      <c r="D354" s="204" t="s">
        <v>167</v>
      </c>
      <c r="E354" s="212" t="s">
        <v>1</v>
      </c>
      <c r="F354" s="213" t="s">
        <v>425</v>
      </c>
      <c r="G354" s="211"/>
      <c r="H354" s="214">
        <v>44.6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167</v>
      </c>
      <c r="AU354" s="220" t="s">
        <v>84</v>
      </c>
      <c r="AV354" s="13" t="s">
        <v>84</v>
      </c>
      <c r="AW354" s="13" t="s">
        <v>31</v>
      </c>
      <c r="AX354" s="13" t="s">
        <v>75</v>
      </c>
      <c r="AY354" s="220" t="s">
        <v>155</v>
      </c>
    </row>
    <row r="355" spans="2:51" s="13" customFormat="1" ht="11.25">
      <c r="B355" s="210"/>
      <c r="C355" s="211"/>
      <c r="D355" s="204" t="s">
        <v>167</v>
      </c>
      <c r="E355" s="212" t="s">
        <v>1</v>
      </c>
      <c r="F355" s="213" t="s">
        <v>426</v>
      </c>
      <c r="G355" s="211"/>
      <c r="H355" s="214">
        <v>295.192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167</v>
      </c>
      <c r="AU355" s="220" t="s">
        <v>84</v>
      </c>
      <c r="AV355" s="13" t="s">
        <v>84</v>
      </c>
      <c r="AW355" s="13" t="s">
        <v>31</v>
      </c>
      <c r="AX355" s="13" t="s">
        <v>75</v>
      </c>
      <c r="AY355" s="220" t="s">
        <v>155</v>
      </c>
    </row>
    <row r="356" spans="2:51" s="14" customFormat="1" ht="11.25">
      <c r="B356" s="221"/>
      <c r="C356" s="222"/>
      <c r="D356" s="204" t="s">
        <v>167</v>
      </c>
      <c r="E356" s="223" t="s">
        <v>1</v>
      </c>
      <c r="F356" s="224" t="s">
        <v>201</v>
      </c>
      <c r="G356" s="222"/>
      <c r="H356" s="225">
        <v>1318.18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167</v>
      </c>
      <c r="AU356" s="231" t="s">
        <v>84</v>
      </c>
      <c r="AV356" s="14" t="s">
        <v>162</v>
      </c>
      <c r="AW356" s="14" t="s">
        <v>31</v>
      </c>
      <c r="AX356" s="14" t="s">
        <v>82</v>
      </c>
      <c r="AY356" s="231" t="s">
        <v>155</v>
      </c>
    </row>
    <row r="357" spans="1:65" s="2" customFormat="1" ht="16.5" customHeight="1">
      <c r="A357" s="34"/>
      <c r="B357" s="35"/>
      <c r="C357" s="191" t="s">
        <v>427</v>
      </c>
      <c r="D357" s="191" t="s">
        <v>157</v>
      </c>
      <c r="E357" s="192" t="s">
        <v>428</v>
      </c>
      <c r="F357" s="193" t="s">
        <v>429</v>
      </c>
      <c r="G357" s="194" t="s">
        <v>160</v>
      </c>
      <c r="H357" s="195">
        <v>1318.18</v>
      </c>
      <c r="I357" s="196"/>
      <c r="J357" s="197">
        <f>ROUND(I357*H357,2)</f>
        <v>0</v>
      </c>
      <c r="K357" s="193" t="s">
        <v>161</v>
      </c>
      <c r="L357" s="39"/>
      <c r="M357" s="198" t="s">
        <v>1</v>
      </c>
      <c r="N357" s="199" t="s">
        <v>40</v>
      </c>
      <c r="O357" s="71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162</v>
      </c>
      <c r="AT357" s="202" t="s">
        <v>157</v>
      </c>
      <c r="AU357" s="202" t="s">
        <v>84</v>
      </c>
      <c r="AY357" s="17" t="s">
        <v>155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82</v>
      </c>
      <c r="BK357" s="203">
        <f>ROUND(I357*H357,2)</f>
        <v>0</v>
      </c>
      <c r="BL357" s="17" t="s">
        <v>162</v>
      </c>
      <c r="BM357" s="202" t="s">
        <v>430</v>
      </c>
    </row>
    <row r="358" spans="1:47" s="2" customFormat="1" ht="11.25">
      <c r="A358" s="34"/>
      <c r="B358" s="35"/>
      <c r="C358" s="36"/>
      <c r="D358" s="204" t="s">
        <v>164</v>
      </c>
      <c r="E358" s="36"/>
      <c r="F358" s="205" t="s">
        <v>429</v>
      </c>
      <c r="G358" s="36"/>
      <c r="H358" s="36"/>
      <c r="I358" s="206"/>
      <c r="J358" s="36"/>
      <c r="K358" s="36"/>
      <c r="L358" s="39"/>
      <c r="M358" s="207"/>
      <c r="N358" s="208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164</v>
      </c>
      <c r="AU358" s="17" t="s">
        <v>84</v>
      </c>
    </row>
    <row r="359" spans="1:47" s="2" customFormat="1" ht="19.5">
      <c r="A359" s="34"/>
      <c r="B359" s="35"/>
      <c r="C359" s="36"/>
      <c r="D359" s="204" t="s">
        <v>165</v>
      </c>
      <c r="E359" s="36"/>
      <c r="F359" s="209" t="s">
        <v>431</v>
      </c>
      <c r="G359" s="36"/>
      <c r="H359" s="36"/>
      <c r="I359" s="206"/>
      <c r="J359" s="36"/>
      <c r="K359" s="36"/>
      <c r="L359" s="39"/>
      <c r="M359" s="207"/>
      <c r="N359" s="208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165</v>
      </c>
      <c r="AU359" s="17" t="s">
        <v>84</v>
      </c>
    </row>
    <row r="360" spans="2:51" s="13" customFormat="1" ht="11.25">
      <c r="B360" s="210"/>
      <c r="C360" s="211"/>
      <c r="D360" s="204" t="s">
        <v>167</v>
      </c>
      <c r="E360" s="212" t="s">
        <v>1</v>
      </c>
      <c r="F360" s="213" t="s">
        <v>420</v>
      </c>
      <c r="G360" s="211"/>
      <c r="H360" s="214">
        <v>461.316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167</v>
      </c>
      <c r="AU360" s="220" t="s">
        <v>84</v>
      </c>
      <c r="AV360" s="13" t="s">
        <v>84</v>
      </c>
      <c r="AW360" s="13" t="s">
        <v>31</v>
      </c>
      <c r="AX360" s="13" t="s">
        <v>75</v>
      </c>
      <c r="AY360" s="220" t="s">
        <v>155</v>
      </c>
    </row>
    <row r="361" spans="2:51" s="13" customFormat="1" ht="11.25">
      <c r="B361" s="210"/>
      <c r="C361" s="211"/>
      <c r="D361" s="204" t="s">
        <v>167</v>
      </c>
      <c r="E361" s="212" t="s">
        <v>1</v>
      </c>
      <c r="F361" s="213" t="s">
        <v>421</v>
      </c>
      <c r="G361" s="211"/>
      <c r="H361" s="214">
        <v>463.423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167</v>
      </c>
      <c r="AU361" s="220" t="s">
        <v>84</v>
      </c>
      <c r="AV361" s="13" t="s">
        <v>84</v>
      </c>
      <c r="AW361" s="13" t="s">
        <v>31</v>
      </c>
      <c r="AX361" s="13" t="s">
        <v>75</v>
      </c>
      <c r="AY361" s="220" t="s">
        <v>155</v>
      </c>
    </row>
    <row r="362" spans="2:51" s="13" customFormat="1" ht="11.25">
      <c r="B362" s="210"/>
      <c r="C362" s="211"/>
      <c r="D362" s="204" t="s">
        <v>167</v>
      </c>
      <c r="E362" s="212" t="s">
        <v>1</v>
      </c>
      <c r="F362" s="213" t="s">
        <v>422</v>
      </c>
      <c r="G362" s="211"/>
      <c r="H362" s="214">
        <v>21.323</v>
      </c>
      <c r="I362" s="215"/>
      <c r="J362" s="211"/>
      <c r="K362" s="211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167</v>
      </c>
      <c r="AU362" s="220" t="s">
        <v>84</v>
      </c>
      <c r="AV362" s="13" t="s">
        <v>84</v>
      </c>
      <c r="AW362" s="13" t="s">
        <v>31</v>
      </c>
      <c r="AX362" s="13" t="s">
        <v>75</v>
      </c>
      <c r="AY362" s="220" t="s">
        <v>155</v>
      </c>
    </row>
    <row r="363" spans="2:51" s="13" customFormat="1" ht="11.25">
      <c r="B363" s="210"/>
      <c r="C363" s="211"/>
      <c r="D363" s="204" t="s">
        <v>167</v>
      </c>
      <c r="E363" s="212" t="s">
        <v>1</v>
      </c>
      <c r="F363" s="213" t="s">
        <v>423</v>
      </c>
      <c r="G363" s="211"/>
      <c r="H363" s="214">
        <v>22.458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167</v>
      </c>
      <c r="AU363" s="220" t="s">
        <v>84</v>
      </c>
      <c r="AV363" s="13" t="s">
        <v>84</v>
      </c>
      <c r="AW363" s="13" t="s">
        <v>31</v>
      </c>
      <c r="AX363" s="13" t="s">
        <v>75</v>
      </c>
      <c r="AY363" s="220" t="s">
        <v>155</v>
      </c>
    </row>
    <row r="364" spans="2:51" s="13" customFormat="1" ht="11.25">
      <c r="B364" s="210"/>
      <c r="C364" s="211"/>
      <c r="D364" s="204" t="s">
        <v>167</v>
      </c>
      <c r="E364" s="212" t="s">
        <v>1</v>
      </c>
      <c r="F364" s="213" t="s">
        <v>424</v>
      </c>
      <c r="G364" s="211"/>
      <c r="H364" s="214">
        <v>9.868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167</v>
      </c>
      <c r="AU364" s="220" t="s">
        <v>84</v>
      </c>
      <c r="AV364" s="13" t="s">
        <v>84</v>
      </c>
      <c r="AW364" s="13" t="s">
        <v>31</v>
      </c>
      <c r="AX364" s="13" t="s">
        <v>75</v>
      </c>
      <c r="AY364" s="220" t="s">
        <v>155</v>
      </c>
    </row>
    <row r="365" spans="2:51" s="13" customFormat="1" ht="11.25">
      <c r="B365" s="210"/>
      <c r="C365" s="211"/>
      <c r="D365" s="204" t="s">
        <v>167</v>
      </c>
      <c r="E365" s="212" t="s">
        <v>1</v>
      </c>
      <c r="F365" s="213" t="s">
        <v>425</v>
      </c>
      <c r="G365" s="211"/>
      <c r="H365" s="214">
        <v>44.6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167</v>
      </c>
      <c r="AU365" s="220" t="s">
        <v>84</v>
      </c>
      <c r="AV365" s="13" t="s">
        <v>84</v>
      </c>
      <c r="AW365" s="13" t="s">
        <v>31</v>
      </c>
      <c r="AX365" s="13" t="s">
        <v>75</v>
      </c>
      <c r="AY365" s="220" t="s">
        <v>155</v>
      </c>
    </row>
    <row r="366" spans="2:51" s="13" customFormat="1" ht="11.25">
      <c r="B366" s="210"/>
      <c r="C366" s="211"/>
      <c r="D366" s="204" t="s">
        <v>167</v>
      </c>
      <c r="E366" s="212" t="s">
        <v>1</v>
      </c>
      <c r="F366" s="213" t="s">
        <v>426</v>
      </c>
      <c r="G366" s="211"/>
      <c r="H366" s="214">
        <v>295.192</v>
      </c>
      <c r="I366" s="215"/>
      <c r="J366" s="211"/>
      <c r="K366" s="211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167</v>
      </c>
      <c r="AU366" s="220" t="s">
        <v>84</v>
      </c>
      <c r="AV366" s="13" t="s">
        <v>84</v>
      </c>
      <c r="AW366" s="13" t="s">
        <v>31</v>
      </c>
      <c r="AX366" s="13" t="s">
        <v>75</v>
      </c>
      <c r="AY366" s="220" t="s">
        <v>155</v>
      </c>
    </row>
    <row r="367" spans="2:51" s="14" customFormat="1" ht="11.25">
      <c r="B367" s="221"/>
      <c r="C367" s="222"/>
      <c r="D367" s="204" t="s">
        <v>167</v>
      </c>
      <c r="E367" s="223" t="s">
        <v>1</v>
      </c>
      <c r="F367" s="224" t="s">
        <v>201</v>
      </c>
      <c r="G367" s="222"/>
      <c r="H367" s="225">
        <v>1318.18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167</v>
      </c>
      <c r="AU367" s="231" t="s">
        <v>84</v>
      </c>
      <c r="AV367" s="14" t="s">
        <v>162</v>
      </c>
      <c r="AW367" s="14" t="s">
        <v>31</v>
      </c>
      <c r="AX367" s="14" t="s">
        <v>82</v>
      </c>
      <c r="AY367" s="231" t="s">
        <v>155</v>
      </c>
    </row>
    <row r="368" spans="1:65" s="2" customFormat="1" ht="16.5" customHeight="1">
      <c r="A368" s="34"/>
      <c r="B368" s="35"/>
      <c r="C368" s="191" t="s">
        <v>432</v>
      </c>
      <c r="D368" s="191" t="s">
        <v>157</v>
      </c>
      <c r="E368" s="192" t="s">
        <v>433</v>
      </c>
      <c r="F368" s="193" t="s">
        <v>434</v>
      </c>
      <c r="G368" s="194" t="s">
        <v>278</v>
      </c>
      <c r="H368" s="195">
        <v>4399.34</v>
      </c>
      <c r="I368" s="196"/>
      <c r="J368" s="197">
        <f>ROUND(I368*H368,2)</f>
        <v>0</v>
      </c>
      <c r="K368" s="193" t="s">
        <v>161</v>
      </c>
      <c r="L368" s="39"/>
      <c r="M368" s="198" t="s">
        <v>1</v>
      </c>
      <c r="N368" s="199" t="s">
        <v>40</v>
      </c>
      <c r="O368" s="71"/>
      <c r="P368" s="200">
        <f>O368*H368</f>
        <v>0</v>
      </c>
      <c r="Q368" s="200">
        <v>0</v>
      </c>
      <c r="R368" s="200">
        <f>Q368*H368</f>
        <v>0</v>
      </c>
      <c r="S368" s="200">
        <v>0</v>
      </c>
      <c r="T368" s="201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2" t="s">
        <v>162</v>
      </c>
      <c r="AT368" s="202" t="s">
        <v>157</v>
      </c>
      <c r="AU368" s="202" t="s">
        <v>84</v>
      </c>
      <c r="AY368" s="17" t="s">
        <v>155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17" t="s">
        <v>82</v>
      </c>
      <c r="BK368" s="203">
        <f>ROUND(I368*H368,2)</f>
        <v>0</v>
      </c>
      <c r="BL368" s="17" t="s">
        <v>162</v>
      </c>
      <c r="BM368" s="202" t="s">
        <v>435</v>
      </c>
    </row>
    <row r="369" spans="1:47" s="2" customFormat="1" ht="11.25">
      <c r="A369" s="34"/>
      <c r="B369" s="35"/>
      <c r="C369" s="36"/>
      <c r="D369" s="204" t="s">
        <v>164</v>
      </c>
      <c r="E369" s="36"/>
      <c r="F369" s="205" t="s">
        <v>434</v>
      </c>
      <c r="G369" s="36"/>
      <c r="H369" s="36"/>
      <c r="I369" s="206"/>
      <c r="J369" s="36"/>
      <c r="K369" s="36"/>
      <c r="L369" s="39"/>
      <c r="M369" s="207"/>
      <c r="N369" s="208"/>
      <c r="O369" s="71"/>
      <c r="P369" s="71"/>
      <c r="Q369" s="71"/>
      <c r="R369" s="71"/>
      <c r="S369" s="71"/>
      <c r="T369" s="72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164</v>
      </c>
      <c r="AU369" s="17" t="s">
        <v>84</v>
      </c>
    </row>
    <row r="370" spans="1:47" s="2" customFormat="1" ht="29.25">
      <c r="A370" s="34"/>
      <c r="B370" s="35"/>
      <c r="C370" s="36"/>
      <c r="D370" s="204" t="s">
        <v>165</v>
      </c>
      <c r="E370" s="36"/>
      <c r="F370" s="209" t="s">
        <v>436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165</v>
      </c>
      <c r="AU370" s="17" t="s">
        <v>84</v>
      </c>
    </row>
    <row r="371" spans="2:51" s="13" customFormat="1" ht="11.25">
      <c r="B371" s="210"/>
      <c r="C371" s="211"/>
      <c r="D371" s="204" t="s">
        <v>167</v>
      </c>
      <c r="E371" s="212" t="s">
        <v>1</v>
      </c>
      <c r="F371" s="213" t="s">
        <v>437</v>
      </c>
      <c r="G371" s="211"/>
      <c r="H371" s="214">
        <v>2545.18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167</v>
      </c>
      <c r="AU371" s="220" t="s">
        <v>84</v>
      </c>
      <c r="AV371" s="13" t="s">
        <v>84</v>
      </c>
      <c r="AW371" s="13" t="s">
        <v>31</v>
      </c>
      <c r="AX371" s="13" t="s">
        <v>75</v>
      </c>
      <c r="AY371" s="220" t="s">
        <v>155</v>
      </c>
    </row>
    <row r="372" spans="2:51" s="13" customFormat="1" ht="11.25">
      <c r="B372" s="210"/>
      <c r="C372" s="211"/>
      <c r="D372" s="204" t="s">
        <v>167</v>
      </c>
      <c r="E372" s="212" t="s">
        <v>1</v>
      </c>
      <c r="F372" s="213" t="s">
        <v>438</v>
      </c>
      <c r="G372" s="211"/>
      <c r="H372" s="214">
        <v>1060.58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167</v>
      </c>
      <c r="AU372" s="220" t="s">
        <v>84</v>
      </c>
      <c r="AV372" s="13" t="s">
        <v>84</v>
      </c>
      <c r="AW372" s="13" t="s">
        <v>31</v>
      </c>
      <c r="AX372" s="13" t="s">
        <v>75</v>
      </c>
      <c r="AY372" s="220" t="s">
        <v>155</v>
      </c>
    </row>
    <row r="373" spans="2:51" s="13" customFormat="1" ht="11.25">
      <c r="B373" s="210"/>
      <c r="C373" s="211"/>
      <c r="D373" s="204" t="s">
        <v>167</v>
      </c>
      <c r="E373" s="212" t="s">
        <v>1</v>
      </c>
      <c r="F373" s="213" t="s">
        <v>439</v>
      </c>
      <c r="G373" s="211"/>
      <c r="H373" s="214">
        <v>404.3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167</v>
      </c>
      <c r="AU373" s="220" t="s">
        <v>84</v>
      </c>
      <c r="AV373" s="13" t="s">
        <v>84</v>
      </c>
      <c r="AW373" s="13" t="s">
        <v>31</v>
      </c>
      <c r="AX373" s="13" t="s">
        <v>75</v>
      </c>
      <c r="AY373" s="220" t="s">
        <v>155</v>
      </c>
    </row>
    <row r="374" spans="2:51" s="13" customFormat="1" ht="11.25">
      <c r="B374" s="210"/>
      <c r="C374" s="211"/>
      <c r="D374" s="204" t="s">
        <v>167</v>
      </c>
      <c r="E374" s="212" t="s">
        <v>1</v>
      </c>
      <c r="F374" s="213" t="s">
        <v>440</v>
      </c>
      <c r="G374" s="211"/>
      <c r="H374" s="214">
        <v>184.28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167</v>
      </c>
      <c r="AU374" s="220" t="s">
        <v>84</v>
      </c>
      <c r="AV374" s="13" t="s">
        <v>84</v>
      </c>
      <c r="AW374" s="13" t="s">
        <v>31</v>
      </c>
      <c r="AX374" s="13" t="s">
        <v>75</v>
      </c>
      <c r="AY374" s="220" t="s">
        <v>155</v>
      </c>
    </row>
    <row r="375" spans="2:51" s="13" customFormat="1" ht="11.25">
      <c r="B375" s="210"/>
      <c r="C375" s="211"/>
      <c r="D375" s="204" t="s">
        <v>167</v>
      </c>
      <c r="E375" s="212" t="s">
        <v>1</v>
      </c>
      <c r="F375" s="213" t="s">
        <v>441</v>
      </c>
      <c r="G375" s="211"/>
      <c r="H375" s="214">
        <v>205</v>
      </c>
      <c r="I375" s="215"/>
      <c r="J375" s="211"/>
      <c r="K375" s="211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167</v>
      </c>
      <c r="AU375" s="220" t="s">
        <v>84</v>
      </c>
      <c r="AV375" s="13" t="s">
        <v>84</v>
      </c>
      <c r="AW375" s="13" t="s">
        <v>31</v>
      </c>
      <c r="AX375" s="13" t="s">
        <v>75</v>
      </c>
      <c r="AY375" s="220" t="s">
        <v>155</v>
      </c>
    </row>
    <row r="376" spans="2:51" s="14" customFormat="1" ht="11.25">
      <c r="B376" s="221"/>
      <c r="C376" s="222"/>
      <c r="D376" s="204" t="s">
        <v>167</v>
      </c>
      <c r="E376" s="223" t="s">
        <v>1</v>
      </c>
      <c r="F376" s="224" t="s">
        <v>201</v>
      </c>
      <c r="G376" s="222"/>
      <c r="H376" s="225">
        <v>4399.34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167</v>
      </c>
      <c r="AU376" s="231" t="s">
        <v>84</v>
      </c>
      <c r="AV376" s="14" t="s">
        <v>162</v>
      </c>
      <c r="AW376" s="14" t="s">
        <v>31</v>
      </c>
      <c r="AX376" s="14" t="s">
        <v>82</v>
      </c>
      <c r="AY376" s="231" t="s">
        <v>155</v>
      </c>
    </row>
    <row r="377" spans="1:65" s="2" customFormat="1" ht="16.5" customHeight="1">
      <c r="A377" s="34"/>
      <c r="B377" s="35"/>
      <c r="C377" s="191" t="s">
        <v>442</v>
      </c>
      <c r="D377" s="191" t="s">
        <v>157</v>
      </c>
      <c r="E377" s="192" t="s">
        <v>443</v>
      </c>
      <c r="F377" s="193" t="s">
        <v>444</v>
      </c>
      <c r="G377" s="194" t="s">
        <v>278</v>
      </c>
      <c r="H377" s="195">
        <v>120</v>
      </c>
      <c r="I377" s="196"/>
      <c r="J377" s="197">
        <f>ROUND(I377*H377,2)</f>
        <v>0</v>
      </c>
      <c r="K377" s="193" t="s">
        <v>161</v>
      </c>
      <c r="L377" s="39"/>
      <c r="M377" s="198" t="s">
        <v>1</v>
      </c>
      <c r="N377" s="199" t="s">
        <v>40</v>
      </c>
      <c r="O377" s="71"/>
      <c r="P377" s="200">
        <f>O377*H377</f>
        <v>0</v>
      </c>
      <c r="Q377" s="200">
        <v>0</v>
      </c>
      <c r="R377" s="200">
        <f>Q377*H377</f>
        <v>0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162</v>
      </c>
      <c r="AT377" s="202" t="s">
        <v>157</v>
      </c>
      <c r="AU377" s="202" t="s">
        <v>84</v>
      </c>
      <c r="AY377" s="17" t="s">
        <v>155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82</v>
      </c>
      <c r="BK377" s="203">
        <f>ROUND(I377*H377,2)</f>
        <v>0</v>
      </c>
      <c r="BL377" s="17" t="s">
        <v>162</v>
      </c>
      <c r="BM377" s="202" t="s">
        <v>445</v>
      </c>
    </row>
    <row r="378" spans="1:47" s="2" customFormat="1" ht="11.25">
      <c r="A378" s="34"/>
      <c r="B378" s="35"/>
      <c r="C378" s="36"/>
      <c r="D378" s="204" t="s">
        <v>164</v>
      </c>
      <c r="E378" s="36"/>
      <c r="F378" s="205" t="s">
        <v>444</v>
      </c>
      <c r="G378" s="36"/>
      <c r="H378" s="36"/>
      <c r="I378" s="206"/>
      <c r="J378" s="36"/>
      <c r="K378" s="36"/>
      <c r="L378" s="39"/>
      <c r="M378" s="207"/>
      <c r="N378" s="208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164</v>
      </c>
      <c r="AU378" s="17" t="s">
        <v>84</v>
      </c>
    </row>
    <row r="379" spans="1:47" s="2" customFormat="1" ht="29.25">
      <c r="A379" s="34"/>
      <c r="B379" s="35"/>
      <c r="C379" s="36"/>
      <c r="D379" s="204" t="s">
        <v>165</v>
      </c>
      <c r="E379" s="36"/>
      <c r="F379" s="209" t="s">
        <v>436</v>
      </c>
      <c r="G379" s="36"/>
      <c r="H379" s="36"/>
      <c r="I379" s="206"/>
      <c r="J379" s="36"/>
      <c r="K379" s="36"/>
      <c r="L379" s="39"/>
      <c r="M379" s="207"/>
      <c r="N379" s="208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165</v>
      </c>
      <c r="AU379" s="17" t="s">
        <v>84</v>
      </c>
    </row>
    <row r="380" spans="2:51" s="13" customFormat="1" ht="11.25">
      <c r="B380" s="210"/>
      <c r="C380" s="211"/>
      <c r="D380" s="204" t="s">
        <v>167</v>
      </c>
      <c r="E380" s="212" t="s">
        <v>1</v>
      </c>
      <c r="F380" s="213" t="s">
        <v>446</v>
      </c>
      <c r="G380" s="211"/>
      <c r="H380" s="214">
        <v>90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167</v>
      </c>
      <c r="AU380" s="220" t="s">
        <v>84</v>
      </c>
      <c r="AV380" s="13" t="s">
        <v>84</v>
      </c>
      <c r="AW380" s="13" t="s">
        <v>31</v>
      </c>
      <c r="AX380" s="13" t="s">
        <v>75</v>
      </c>
      <c r="AY380" s="220" t="s">
        <v>155</v>
      </c>
    </row>
    <row r="381" spans="2:51" s="13" customFormat="1" ht="11.25">
      <c r="B381" s="210"/>
      <c r="C381" s="211"/>
      <c r="D381" s="204" t="s">
        <v>167</v>
      </c>
      <c r="E381" s="212" t="s">
        <v>1</v>
      </c>
      <c r="F381" s="213" t="s">
        <v>447</v>
      </c>
      <c r="G381" s="211"/>
      <c r="H381" s="214">
        <v>30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167</v>
      </c>
      <c r="AU381" s="220" t="s">
        <v>84</v>
      </c>
      <c r="AV381" s="13" t="s">
        <v>84</v>
      </c>
      <c r="AW381" s="13" t="s">
        <v>31</v>
      </c>
      <c r="AX381" s="13" t="s">
        <v>75</v>
      </c>
      <c r="AY381" s="220" t="s">
        <v>155</v>
      </c>
    </row>
    <row r="382" spans="2:51" s="14" customFormat="1" ht="11.25">
      <c r="B382" s="221"/>
      <c r="C382" s="222"/>
      <c r="D382" s="204" t="s">
        <v>167</v>
      </c>
      <c r="E382" s="223" t="s">
        <v>1</v>
      </c>
      <c r="F382" s="224" t="s">
        <v>201</v>
      </c>
      <c r="G382" s="222"/>
      <c r="H382" s="225">
        <v>120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167</v>
      </c>
      <c r="AU382" s="231" t="s">
        <v>84</v>
      </c>
      <c r="AV382" s="14" t="s">
        <v>162</v>
      </c>
      <c r="AW382" s="14" t="s">
        <v>31</v>
      </c>
      <c r="AX382" s="14" t="s">
        <v>82</v>
      </c>
      <c r="AY382" s="231" t="s">
        <v>155</v>
      </c>
    </row>
    <row r="383" spans="1:65" s="2" customFormat="1" ht="16.5" customHeight="1">
      <c r="A383" s="34"/>
      <c r="B383" s="35"/>
      <c r="C383" s="191" t="s">
        <v>448</v>
      </c>
      <c r="D383" s="191" t="s">
        <v>157</v>
      </c>
      <c r="E383" s="192" t="s">
        <v>449</v>
      </c>
      <c r="F383" s="193" t="s">
        <v>450</v>
      </c>
      <c r="G383" s="194" t="s">
        <v>278</v>
      </c>
      <c r="H383" s="195">
        <v>230.5</v>
      </c>
      <c r="I383" s="196"/>
      <c r="J383" s="197">
        <f>ROUND(I383*H383,2)</f>
        <v>0</v>
      </c>
      <c r="K383" s="193" t="s">
        <v>161</v>
      </c>
      <c r="L383" s="39"/>
      <c r="M383" s="198" t="s">
        <v>1</v>
      </c>
      <c r="N383" s="199" t="s">
        <v>40</v>
      </c>
      <c r="O383" s="71"/>
      <c r="P383" s="200">
        <f>O383*H383</f>
        <v>0</v>
      </c>
      <c r="Q383" s="200">
        <v>0</v>
      </c>
      <c r="R383" s="200">
        <f>Q383*H383</f>
        <v>0</v>
      </c>
      <c r="S383" s="200">
        <v>0</v>
      </c>
      <c r="T383" s="201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2" t="s">
        <v>162</v>
      </c>
      <c r="AT383" s="202" t="s">
        <v>157</v>
      </c>
      <c r="AU383" s="202" t="s">
        <v>84</v>
      </c>
      <c r="AY383" s="17" t="s">
        <v>155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7" t="s">
        <v>82</v>
      </c>
      <c r="BK383" s="203">
        <f>ROUND(I383*H383,2)</f>
        <v>0</v>
      </c>
      <c r="BL383" s="17" t="s">
        <v>162</v>
      </c>
      <c r="BM383" s="202" t="s">
        <v>451</v>
      </c>
    </row>
    <row r="384" spans="1:47" s="2" customFormat="1" ht="11.25">
      <c r="A384" s="34"/>
      <c r="B384" s="35"/>
      <c r="C384" s="36"/>
      <c r="D384" s="204" t="s">
        <v>164</v>
      </c>
      <c r="E384" s="36"/>
      <c r="F384" s="205" t="s">
        <v>450</v>
      </c>
      <c r="G384" s="36"/>
      <c r="H384" s="36"/>
      <c r="I384" s="206"/>
      <c r="J384" s="36"/>
      <c r="K384" s="36"/>
      <c r="L384" s="39"/>
      <c r="M384" s="207"/>
      <c r="N384" s="208"/>
      <c r="O384" s="71"/>
      <c r="P384" s="71"/>
      <c r="Q384" s="71"/>
      <c r="R384" s="71"/>
      <c r="S384" s="71"/>
      <c r="T384" s="72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164</v>
      </c>
      <c r="AU384" s="17" t="s">
        <v>84</v>
      </c>
    </row>
    <row r="385" spans="1:47" s="2" customFormat="1" ht="29.25">
      <c r="A385" s="34"/>
      <c r="B385" s="35"/>
      <c r="C385" s="36"/>
      <c r="D385" s="204" t="s">
        <v>165</v>
      </c>
      <c r="E385" s="36"/>
      <c r="F385" s="209" t="s">
        <v>452</v>
      </c>
      <c r="G385" s="36"/>
      <c r="H385" s="36"/>
      <c r="I385" s="206"/>
      <c r="J385" s="36"/>
      <c r="K385" s="36"/>
      <c r="L385" s="39"/>
      <c r="M385" s="207"/>
      <c r="N385" s="208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165</v>
      </c>
      <c r="AU385" s="17" t="s">
        <v>84</v>
      </c>
    </row>
    <row r="386" spans="2:51" s="15" customFormat="1" ht="11.25">
      <c r="B386" s="232"/>
      <c r="C386" s="233"/>
      <c r="D386" s="204" t="s">
        <v>167</v>
      </c>
      <c r="E386" s="234" t="s">
        <v>1</v>
      </c>
      <c r="F386" s="235" t="s">
        <v>453</v>
      </c>
      <c r="G386" s="233"/>
      <c r="H386" s="234" t="s">
        <v>1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167</v>
      </c>
      <c r="AU386" s="241" t="s">
        <v>84</v>
      </c>
      <c r="AV386" s="15" t="s">
        <v>82</v>
      </c>
      <c r="AW386" s="15" t="s">
        <v>31</v>
      </c>
      <c r="AX386" s="15" t="s">
        <v>75</v>
      </c>
      <c r="AY386" s="241" t="s">
        <v>155</v>
      </c>
    </row>
    <row r="387" spans="2:51" s="13" customFormat="1" ht="11.25">
      <c r="B387" s="210"/>
      <c r="C387" s="211"/>
      <c r="D387" s="204" t="s">
        <v>167</v>
      </c>
      <c r="E387" s="212" t="s">
        <v>1</v>
      </c>
      <c r="F387" s="213" t="s">
        <v>454</v>
      </c>
      <c r="G387" s="211"/>
      <c r="H387" s="214">
        <v>230.5</v>
      </c>
      <c r="I387" s="215"/>
      <c r="J387" s="211"/>
      <c r="K387" s="211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167</v>
      </c>
      <c r="AU387" s="220" t="s">
        <v>84</v>
      </c>
      <c r="AV387" s="13" t="s">
        <v>84</v>
      </c>
      <c r="AW387" s="13" t="s">
        <v>31</v>
      </c>
      <c r="AX387" s="13" t="s">
        <v>82</v>
      </c>
      <c r="AY387" s="220" t="s">
        <v>155</v>
      </c>
    </row>
    <row r="388" spans="1:65" s="2" customFormat="1" ht="16.5" customHeight="1">
      <c r="A388" s="34"/>
      <c r="B388" s="35"/>
      <c r="C388" s="191" t="s">
        <v>455</v>
      </c>
      <c r="D388" s="191" t="s">
        <v>157</v>
      </c>
      <c r="E388" s="192" t="s">
        <v>456</v>
      </c>
      <c r="F388" s="193" t="s">
        <v>457</v>
      </c>
      <c r="G388" s="194" t="s">
        <v>278</v>
      </c>
      <c r="H388" s="195">
        <v>9</v>
      </c>
      <c r="I388" s="196"/>
      <c r="J388" s="197">
        <f>ROUND(I388*H388,2)</f>
        <v>0</v>
      </c>
      <c r="K388" s="193" t="s">
        <v>161</v>
      </c>
      <c r="L388" s="39"/>
      <c r="M388" s="198" t="s">
        <v>1</v>
      </c>
      <c r="N388" s="199" t="s">
        <v>40</v>
      </c>
      <c r="O388" s="71"/>
      <c r="P388" s="200">
        <f>O388*H388</f>
        <v>0</v>
      </c>
      <c r="Q388" s="200">
        <v>0</v>
      </c>
      <c r="R388" s="200">
        <f>Q388*H388</f>
        <v>0</v>
      </c>
      <c r="S388" s="200">
        <v>0</v>
      </c>
      <c r="T388" s="201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2" t="s">
        <v>162</v>
      </c>
      <c r="AT388" s="202" t="s">
        <v>157</v>
      </c>
      <c r="AU388" s="202" t="s">
        <v>84</v>
      </c>
      <c r="AY388" s="17" t="s">
        <v>155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17" t="s">
        <v>82</v>
      </c>
      <c r="BK388" s="203">
        <f>ROUND(I388*H388,2)</f>
        <v>0</v>
      </c>
      <c r="BL388" s="17" t="s">
        <v>162</v>
      </c>
      <c r="BM388" s="202" t="s">
        <v>458</v>
      </c>
    </row>
    <row r="389" spans="1:47" s="2" customFormat="1" ht="11.25">
      <c r="A389" s="34"/>
      <c r="B389" s="35"/>
      <c r="C389" s="36"/>
      <c r="D389" s="204" t="s">
        <v>164</v>
      </c>
      <c r="E389" s="36"/>
      <c r="F389" s="205" t="s">
        <v>457</v>
      </c>
      <c r="G389" s="36"/>
      <c r="H389" s="36"/>
      <c r="I389" s="206"/>
      <c r="J389" s="36"/>
      <c r="K389" s="36"/>
      <c r="L389" s="39"/>
      <c r="M389" s="207"/>
      <c r="N389" s="208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164</v>
      </c>
      <c r="AU389" s="17" t="s">
        <v>84</v>
      </c>
    </row>
    <row r="390" spans="1:47" s="2" customFormat="1" ht="29.25">
      <c r="A390" s="34"/>
      <c r="B390" s="35"/>
      <c r="C390" s="36"/>
      <c r="D390" s="204" t="s">
        <v>165</v>
      </c>
      <c r="E390" s="36"/>
      <c r="F390" s="209" t="s">
        <v>459</v>
      </c>
      <c r="G390" s="36"/>
      <c r="H390" s="36"/>
      <c r="I390" s="206"/>
      <c r="J390" s="36"/>
      <c r="K390" s="36"/>
      <c r="L390" s="39"/>
      <c r="M390" s="207"/>
      <c r="N390" s="208"/>
      <c r="O390" s="71"/>
      <c r="P390" s="71"/>
      <c r="Q390" s="71"/>
      <c r="R390" s="71"/>
      <c r="S390" s="71"/>
      <c r="T390" s="72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165</v>
      </c>
      <c r="AU390" s="17" t="s">
        <v>84</v>
      </c>
    </row>
    <row r="391" spans="2:51" s="13" customFormat="1" ht="11.25">
      <c r="B391" s="210"/>
      <c r="C391" s="211"/>
      <c r="D391" s="204" t="s">
        <v>167</v>
      </c>
      <c r="E391" s="212" t="s">
        <v>1</v>
      </c>
      <c r="F391" s="213" t="s">
        <v>216</v>
      </c>
      <c r="G391" s="211"/>
      <c r="H391" s="214">
        <v>9</v>
      </c>
      <c r="I391" s="215"/>
      <c r="J391" s="211"/>
      <c r="K391" s="211"/>
      <c r="L391" s="216"/>
      <c r="M391" s="217"/>
      <c r="N391" s="218"/>
      <c r="O391" s="218"/>
      <c r="P391" s="218"/>
      <c r="Q391" s="218"/>
      <c r="R391" s="218"/>
      <c r="S391" s="218"/>
      <c r="T391" s="219"/>
      <c r="AT391" s="220" t="s">
        <v>167</v>
      </c>
      <c r="AU391" s="220" t="s">
        <v>84</v>
      </c>
      <c r="AV391" s="13" t="s">
        <v>84</v>
      </c>
      <c r="AW391" s="13" t="s">
        <v>31</v>
      </c>
      <c r="AX391" s="13" t="s">
        <v>82</v>
      </c>
      <c r="AY391" s="220" t="s">
        <v>155</v>
      </c>
    </row>
    <row r="392" spans="1:65" s="2" customFormat="1" ht="16.5" customHeight="1">
      <c r="A392" s="34"/>
      <c r="B392" s="35"/>
      <c r="C392" s="191" t="s">
        <v>460</v>
      </c>
      <c r="D392" s="191" t="s">
        <v>157</v>
      </c>
      <c r="E392" s="192" t="s">
        <v>461</v>
      </c>
      <c r="F392" s="193" t="s">
        <v>462</v>
      </c>
      <c r="G392" s="194" t="s">
        <v>367</v>
      </c>
      <c r="H392" s="195">
        <v>18</v>
      </c>
      <c r="I392" s="196"/>
      <c r="J392" s="197">
        <f>ROUND(I392*H392,2)</f>
        <v>0</v>
      </c>
      <c r="K392" s="193" t="s">
        <v>161</v>
      </c>
      <c r="L392" s="39"/>
      <c r="M392" s="198" t="s">
        <v>1</v>
      </c>
      <c r="N392" s="199" t="s">
        <v>40</v>
      </c>
      <c r="O392" s="71"/>
      <c r="P392" s="200">
        <f>O392*H392</f>
        <v>0</v>
      </c>
      <c r="Q392" s="200">
        <v>0</v>
      </c>
      <c r="R392" s="200">
        <f>Q392*H392</f>
        <v>0</v>
      </c>
      <c r="S392" s="200">
        <v>0</v>
      </c>
      <c r="T392" s="201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2" t="s">
        <v>162</v>
      </c>
      <c r="AT392" s="202" t="s">
        <v>157</v>
      </c>
      <c r="AU392" s="202" t="s">
        <v>84</v>
      </c>
      <c r="AY392" s="17" t="s">
        <v>155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17" t="s">
        <v>82</v>
      </c>
      <c r="BK392" s="203">
        <f>ROUND(I392*H392,2)</f>
        <v>0</v>
      </c>
      <c r="BL392" s="17" t="s">
        <v>162</v>
      </c>
      <c r="BM392" s="202" t="s">
        <v>463</v>
      </c>
    </row>
    <row r="393" spans="1:47" s="2" customFormat="1" ht="11.25">
      <c r="A393" s="34"/>
      <c r="B393" s="35"/>
      <c r="C393" s="36"/>
      <c r="D393" s="204" t="s">
        <v>164</v>
      </c>
      <c r="E393" s="36"/>
      <c r="F393" s="205" t="s">
        <v>462</v>
      </c>
      <c r="G393" s="36"/>
      <c r="H393" s="36"/>
      <c r="I393" s="206"/>
      <c r="J393" s="36"/>
      <c r="K393" s="36"/>
      <c r="L393" s="39"/>
      <c r="M393" s="207"/>
      <c r="N393" s="208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164</v>
      </c>
      <c r="AU393" s="17" t="s">
        <v>84</v>
      </c>
    </row>
    <row r="394" spans="1:47" s="2" customFormat="1" ht="29.25">
      <c r="A394" s="34"/>
      <c r="B394" s="35"/>
      <c r="C394" s="36"/>
      <c r="D394" s="204" t="s">
        <v>165</v>
      </c>
      <c r="E394" s="36"/>
      <c r="F394" s="209" t="s">
        <v>464</v>
      </c>
      <c r="G394" s="36"/>
      <c r="H394" s="36"/>
      <c r="I394" s="206"/>
      <c r="J394" s="36"/>
      <c r="K394" s="36"/>
      <c r="L394" s="39"/>
      <c r="M394" s="207"/>
      <c r="N394" s="208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165</v>
      </c>
      <c r="AU394" s="17" t="s">
        <v>84</v>
      </c>
    </row>
    <row r="395" spans="2:51" s="13" customFormat="1" ht="11.25">
      <c r="B395" s="210"/>
      <c r="C395" s="211"/>
      <c r="D395" s="204" t="s">
        <v>167</v>
      </c>
      <c r="E395" s="212" t="s">
        <v>1</v>
      </c>
      <c r="F395" s="213" t="s">
        <v>275</v>
      </c>
      <c r="G395" s="211"/>
      <c r="H395" s="214">
        <v>18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167</v>
      </c>
      <c r="AU395" s="220" t="s">
        <v>84</v>
      </c>
      <c r="AV395" s="13" t="s">
        <v>84</v>
      </c>
      <c r="AW395" s="13" t="s">
        <v>31</v>
      </c>
      <c r="AX395" s="13" t="s">
        <v>82</v>
      </c>
      <c r="AY395" s="220" t="s">
        <v>155</v>
      </c>
    </row>
    <row r="396" spans="1:65" s="2" customFormat="1" ht="16.5" customHeight="1">
      <c r="A396" s="34"/>
      <c r="B396" s="35"/>
      <c r="C396" s="191" t="s">
        <v>465</v>
      </c>
      <c r="D396" s="191" t="s">
        <v>157</v>
      </c>
      <c r="E396" s="192" t="s">
        <v>466</v>
      </c>
      <c r="F396" s="193" t="s">
        <v>467</v>
      </c>
      <c r="G396" s="194" t="s">
        <v>278</v>
      </c>
      <c r="H396" s="195">
        <v>6</v>
      </c>
      <c r="I396" s="196"/>
      <c r="J396" s="197">
        <f>ROUND(I396*H396,2)</f>
        <v>0</v>
      </c>
      <c r="K396" s="193" t="s">
        <v>161</v>
      </c>
      <c r="L396" s="39"/>
      <c r="M396" s="198" t="s">
        <v>1</v>
      </c>
      <c r="N396" s="199" t="s">
        <v>40</v>
      </c>
      <c r="O396" s="71"/>
      <c r="P396" s="200">
        <f>O396*H396</f>
        <v>0</v>
      </c>
      <c r="Q396" s="200">
        <v>0</v>
      </c>
      <c r="R396" s="200">
        <f>Q396*H396</f>
        <v>0</v>
      </c>
      <c r="S396" s="200">
        <v>0</v>
      </c>
      <c r="T396" s="201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2" t="s">
        <v>162</v>
      </c>
      <c r="AT396" s="202" t="s">
        <v>157</v>
      </c>
      <c r="AU396" s="202" t="s">
        <v>84</v>
      </c>
      <c r="AY396" s="17" t="s">
        <v>155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17" t="s">
        <v>82</v>
      </c>
      <c r="BK396" s="203">
        <f>ROUND(I396*H396,2)</f>
        <v>0</v>
      </c>
      <c r="BL396" s="17" t="s">
        <v>162</v>
      </c>
      <c r="BM396" s="202" t="s">
        <v>468</v>
      </c>
    </row>
    <row r="397" spans="1:47" s="2" customFormat="1" ht="11.25">
      <c r="A397" s="34"/>
      <c r="B397" s="35"/>
      <c r="C397" s="36"/>
      <c r="D397" s="204" t="s">
        <v>164</v>
      </c>
      <c r="E397" s="36"/>
      <c r="F397" s="205" t="s">
        <v>467</v>
      </c>
      <c r="G397" s="36"/>
      <c r="H397" s="36"/>
      <c r="I397" s="206"/>
      <c r="J397" s="36"/>
      <c r="K397" s="36"/>
      <c r="L397" s="39"/>
      <c r="M397" s="207"/>
      <c r="N397" s="208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164</v>
      </c>
      <c r="AU397" s="17" t="s">
        <v>84</v>
      </c>
    </row>
    <row r="398" spans="1:47" s="2" customFormat="1" ht="19.5">
      <c r="A398" s="34"/>
      <c r="B398" s="35"/>
      <c r="C398" s="36"/>
      <c r="D398" s="204" t="s">
        <v>165</v>
      </c>
      <c r="E398" s="36"/>
      <c r="F398" s="209" t="s">
        <v>469</v>
      </c>
      <c r="G398" s="36"/>
      <c r="H398" s="36"/>
      <c r="I398" s="206"/>
      <c r="J398" s="36"/>
      <c r="K398" s="36"/>
      <c r="L398" s="39"/>
      <c r="M398" s="207"/>
      <c r="N398" s="208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165</v>
      </c>
      <c r="AU398" s="17" t="s">
        <v>84</v>
      </c>
    </row>
    <row r="399" spans="2:51" s="13" customFormat="1" ht="11.25">
      <c r="B399" s="210"/>
      <c r="C399" s="211"/>
      <c r="D399" s="204" t="s">
        <v>167</v>
      </c>
      <c r="E399" s="212" t="s">
        <v>1</v>
      </c>
      <c r="F399" s="213" t="s">
        <v>354</v>
      </c>
      <c r="G399" s="211"/>
      <c r="H399" s="214">
        <v>6</v>
      </c>
      <c r="I399" s="215"/>
      <c r="J399" s="211"/>
      <c r="K399" s="211"/>
      <c r="L399" s="216"/>
      <c r="M399" s="217"/>
      <c r="N399" s="218"/>
      <c r="O399" s="218"/>
      <c r="P399" s="218"/>
      <c r="Q399" s="218"/>
      <c r="R399" s="218"/>
      <c r="S399" s="218"/>
      <c r="T399" s="219"/>
      <c r="AT399" s="220" t="s">
        <v>167</v>
      </c>
      <c r="AU399" s="220" t="s">
        <v>84</v>
      </c>
      <c r="AV399" s="13" t="s">
        <v>84</v>
      </c>
      <c r="AW399" s="13" t="s">
        <v>31</v>
      </c>
      <c r="AX399" s="13" t="s">
        <v>82</v>
      </c>
      <c r="AY399" s="220" t="s">
        <v>155</v>
      </c>
    </row>
    <row r="400" spans="1:65" s="2" customFormat="1" ht="16.5" customHeight="1">
      <c r="A400" s="34"/>
      <c r="B400" s="35"/>
      <c r="C400" s="191" t="s">
        <v>470</v>
      </c>
      <c r="D400" s="191" t="s">
        <v>157</v>
      </c>
      <c r="E400" s="192" t="s">
        <v>471</v>
      </c>
      <c r="F400" s="193" t="s">
        <v>472</v>
      </c>
      <c r="G400" s="194" t="s">
        <v>278</v>
      </c>
      <c r="H400" s="195">
        <v>5.54</v>
      </c>
      <c r="I400" s="196"/>
      <c r="J400" s="197">
        <f>ROUND(I400*H400,2)</f>
        <v>0</v>
      </c>
      <c r="K400" s="193" t="s">
        <v>161</v>
      </c>
      <c r="L400" s="39"/>
      <c r="M400" s="198" t="s">
        <v>1</v>
      </c>
      <c r="N400" s="199" t="s">
        <v>40</v>
      </c>
      <c r="O400" s="71"/>
      <c r="P400" s="200">
        <f>O400*H400</f>
        <v>0</v>
      </c>
      <c r="Q400" s="200">
        <v>0</v>
      </c>
      <c r="R400" s="200">
        <f>Q400*H400</f>
        <v>0</v>
      </c>
      <c r="S400" s="200">
        <v>0</v>
      </c>
      <c r="T400" s="201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2" t="s">
        <v>162</v>
      </c>
      <c r="AT400" s="202" t="s">
        <v>157</v>
      </c>
      <c r="AU400" s="202" t="s">
        <v>84</v>
      </c>
      <c r="AY400" s="17" t="s">
        <v>155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17" t="s">
        <v>82</v>
      </c>
      <c r="BK400" s="203">
        <f>ROUND(I400*H400,2)</f>
        <v>0</v>
      </c>
      <c r="BL400" s="17" t="s">
        <v>162</v>
      </c>
      <c r="BM400" s="202" t="s">
        <v>473</v>
      </c>
    </row>
    <row r="401" spans="1:47" s="2" customFormat="1" ht="11.25">
      <c r="A401" s="34"/>
      <c r="B401" s="35"/>
      <c r="C401" s="36"/>
      <c r="D401" s="204" t="s">
        <v>164</v>
      </c>
      <c r="E401" s="36"/>
      <c r="F401" s="205" t="s">
        <v>472</v>
      </c>
      <c r="G401" s="36"/>
      <c r="H401" s="36"/>
      <c r="I401" s="206"/>
      <c r="J401" s="36"/>
      <c r="K401" s="36"/>
      <c r="L401" s="39"/>
      <c r="M401" s="207"/>
      <c r="N401" s="208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164</v>
      </c>
      <c r="AU401" s="17" t="s">
        <v>84</v>
      </c>
    </row>
    <row r="402" spans="1:47" s="2" customFormat="1" ht="19.5">
      <c r="A402" s="34"/>
      <c r="B402" s="35"/>
      <c r="C402" s="36"/>
      <c r="D402" s="204" t="s">
        <v>165</v>
      </c>
      <c r="E402" s="36"/>
      <c r="F402" s="209" t="s">
        <v>469</v>
      </c>
      <c r="G402" s="36"/>
      <c r="H402" s="36"/>
      <c r="I402" s="206"/>
      <c r="J402" s="36"/>
      <c r="K402" s="36"/>
      <c r="L402" s="39"/>
      <c r="M402" s="207"/>
      <c r="N402" s="208"/>
      <c r="O402" s="71"/>
      <c r="P402" s="71"/>
      <c r="Q402" s="71"/>
      <c r="R402" s="71"/>
      <c r="S402" s="71"/>
      <c r="T402" s="72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165</v>
      </c>
      <c r="AU402" s="17" t="s">
        <v>84</v>
      </c>
    </row>
    <row r="403" spans="2:51" s="13" customFormat="1" ht="11.25">
      <c r="B403" s="210"/>
      <c r="C403" s="211"/>
      <c r="D403" s="204" t="s">
        <v>167</v>
      </c>
      <c r="E403" s="212" t="s">
        <v>1</v>
      </c>
      <c r="F403" s="213" t="s">
        <v>474</v>
      </c>
      <c r="G403" s="211"/>
      <c r="H403" s="214">
        <v>5.54</v>
      </c>
      <c r="I403" s="215"/>
      <c r="J403" s="211"/>
      <c r="K403" s="211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167</v>
      </c>
      <c r="AU403" s="220" t="s">
        <v>84</v>
      </c>
      <c r="AV403" s="13" t="s">
        <v>84</v>
      </c>
      <c r="AW403" s="13" t="s">
        <v>31</v>
      </c>
      <c r="AX403" s="13" t="s">
        <v>82</v>
      </c>
      <c r="AY403" s="220" t="s">
        <v>155</v>
      </c>
    </row>
    <row r="404" spans="1:65" s="2" customFormat="1" ht="16.5" customHeight="1">
      <c r="A404" s="34"/>
      <c r="B404" s="35"/>
      <c r="C404" s="191" t="s">
        <v>475</v>
      </c>
      <c r="D404" s="191" t="s">
        <v>157</v>
      </c>
      <c r="E404" s="192" t="s">
        <v>476</v>
      </c>
      <c r="F404" s="193" t="s">
        <v>477</v>
      </c>
      <c r="G404" s="194" t="s">
        <v>278</v>
      </c>
      <c r="H404" s="195">
        <v>143</v>
      </c>
      <c r="I404" s="196"/>
      <c r="J404" s="197">
        <f>ROUND(I404*H404,2)</f>
        <v>0</v>
      </c>
      <c r="K404" s="193" t="s">
        <v>161</v>
      </c>
      <c r="L404" s="39"/>
      <c r="M404" s="198" t="s">
        <v>1</v>
      </c>
      <c r="N404" s="199" t="s">
        <v>40</v>
      </c>
      <c r="O404" s="71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2" t="s">
        <v>162</v>
      </c>
      <c r="AT404" s="202" t="s">
        <v>157</v>
      </c>
      <c r="AU404" s="202" t="s">
        <v>84</v>
      </c>
      <c r="AY404" s="17" t="s">
        <v>155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82</v>
      </c>
      <c r="BK404" s="203">
        <f>ROUND(I404*H404,2)</f>
        <v>0</v>
      </c>
      <c r="BL404" s="17" t="s">
        <v>162</v>
      </c>
      <c r="BM404" s="202" t="s">
        <v>478</v>
      </c>
    </row>
    <row r="405" spans="1:47" s="2" customFormat="1" ht="11.25">
      <c r="A405" s="34"/>
      <c r="B405" s="35"/>
      <c r="C405" s="36"/>
      <c r="D405" s="204" t="s">
        <v>164</v>
      </c>
      <c r="E405" s="36"/>
      <c r="F405" s="205" t="s">
        <v>477</v>
      </c>
      <c r="G405" s="36"/>
      <c r="H405" s="36"/>
      <c r="I405" s="206"/>
      <c r="J405" s="36"/>
      <c r="K405" s="36"/>
      <c r="L405" s="39"/>
      <c r="M405" s="207"/>
      <c r="N405" s="208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164</v>
      </c>
      <c r="AU405" s="17" t="s">
        <v>84</v>
      </c>
    </row>
    <row r="406" spans="1:47" s="2" customFormat="1" ht="58.5">
      <c r="A406" s="34"/>
      <c r="B406" s="35"/>
      <c r="C406" s="36"/>
      <c r="D406" s="204" t="s">
        <v>165</v>
      </c>
      <c r="E406" s="36"/>
      <c r="F406" s="209" t="s">
        <v>479</v>
      </c>
      <c r="G406" s="36"/>
      <c r="H406" s="36"/>
      <c r="I406" s="206"/>
      <c r="J406" s="36"/>
      <c r="K406" s="36"/>
      <c r="L406" s="39"/>
      <c r="M406" s="207"/>
      <c r="N406" s="208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165</v>
      </c>
      <c r="AU406" s="17" t="s">
        <v>84</v>
      </c>
    </row>
    <row r="407" spans="2:51" s="13" customFormat="1" ht="11.25">
      <c r="B407" s="210"/>
      <c r="C407" s="211"/>
      <c r="D407" s="204" t="s">
        <v>167</v>
      </c>
      <c r="E407" s="212" t="s">
        <v>1</v>
      </c>
      <c r="F407" s="213" t="s">
        <v>480</v>
      </c>
      <c r="G407" s="211"/>
      <c r="H407" s="214">
        <v>143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167</v>
      </c>
      <c r="AU407" s="220" t="s">
        <v>84</v>
      </c>
      <c r="AV407" s="13" t="s">
        <v>84</v>
      </c>
      <c r="AW407" s="13" t="s">
        <v>31</v>
      </c>
      <c r="AX407" s="13" t="s">
        <v>82</v>
      </c>
      <c r="AY407" s="220" t="s">
        <v>155</v>
      </c>
    </row>
    <row r="408" spans="1:65" s="2" customFormat="1" ht="16.5" customHeight="1">
      <c r="A408" s="34"/>
      <c r="B408" s="35"/>
      <c r="C408" s="191" t="s">
        <v>481</v>
      </c>
      <c r="D408" s="191" t="s">
        <v>157</v>
      </c>
      <c r="E408" s="192" t="s">
        <v>482</v>
      </c>
      <c r="F408" s="193" t="s">
        <v>483</v>
      </c>
      <c r="G408" s="194" t="s">
        <v>278</v>
      </c>
      <c r="H408" s="195">
        <v>9</v>
      </c>
      <c r="I408" s="196"/>
      <c r="J408" s="197">
        <f>ROUND(I408*H408,2)</f>
        <v>0</v>
      </c>
      <c r="K408" s="193" t="s">
        <v>161</v>
      </c>
      <c r="L408" s="39"/>
      <c r="M408" s="198" t="s">
        <v>1</v>
      </c>
      <c r="N408" s="199" t="s">
        <v>40</v>
      </c>
      <c r="O408" s="71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2" t="s">
        <v>162</v>
      </c>
      <c r="AT408" s="202" t="s">
        <v>157</v>
      </c>
      <c r="AU408" s="202" t="s">
        <v>84</v>
      </c>
      <c r="AY408" s="17" t="s">
        <v>155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7" t="s">
        <v>82</v>
      </c>
      <c r="BK408" s="203">
        <f>ROUND(I408*H408,2)</f>
        <v>0</v>
      </c>
      <c r="BL408" s="17" t="s">
        <v>162</v>
      </c>
      <c r="BM408" s="202" t="s">
        <v>484</v>
      </c>
    </row>
    <row r="409" spans="1:47" s="2" customFormat="1" ht="11.25">
      <c r="A409" s="34"/>
      <c r="B409" s="35"/>
      <c r="C409" s="36"/>
      <c r="D409" s="204" t="s">
        <v>164</v>
      </c>
      <c r="E409" s="36"/>
      <c r="F409" s="205" t="s">
        <v>483</v>
      </c>
      <c r="G409" s="36"/>
      <c r="H409" s="36"/>
      <c r="I409" s="206"/>
      <c r="J409" s="36"/>
      <c r="K409" s="36"/>
      <c r="L409" s="39"/>
      <c r="M409" s="207"/>
      <c r="N409" s="208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164</v>
      </c>
      <c r="AU409" s="17" t="s">
        <v>84</v>
      </c>
    </row>
    <row r="410" spans="1:47" s="2" customFormat="1" ht="58.5">
      <c r="A410" s="34"/>
      <c r="B410" s="35"/>
      <c r="C410" s="36"/>
      <c r="D410" s="204" t="s">
        <v>165</v>
      </c>
      <c r="E410" s="36"/>
      <c r="F410" s="209" t="s">
        <v>485</v>
      </c>
      <c r="G410" s="36"/>
      <c r="H410" s="36"/>
      <c r="I410" s="206"/>
      <c r="J410" s="36"/>
      <c r="K410" s="36"/>
      <c r="L410" s="39"/>
      <c r="M410" s="207"/>
      <c r="N410" s="208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165</v>
      </c>
      <c r="AU410" s="17" t="s">
        <v>84</v>
      </c>
    </row>
    <row r="411" spans="2:51" s="13" customFormat="1" ht="11.25">
      <c r="B411" s="210"/>
      <c r="C411" s="211"/>
      <c r="D411" s="204" t="s">
        <v>167</v>
      </c>
      <c r="E411" s="212" t="s">
        <v>1</v>
      </c>
      <c r="F411" s="213" t="s">
        <v>486</v>
      </c>
      <c r="G411" s="211"/>
      <c r="H411" s="214">
        <v>9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167</v>
      </c>
      <c r="AU411" s="220" t="s">
        <v>84</v>
      </c>
      <c r="AV411" s="13" t="s">
        <v>84</v>
      </c>
      <c r="AW411" s="13" t="s">
        <v>31</v>
      </c>
      <c r="AX411" s="13" t="s">
        <v>82</v>
      </c>
      <c r="AY411" s="220" t="s">
        <v>155</v>
      </c>
    </row>
    <row r="412" spans="2:63" s="12" customFormat="1" ht="25.9" customHeight="1">
      <c r="B412" s="175"/>
      <c r="C412" s="176"/>
      <c r="D412" s="177" t="s">
        <v>74</v>
      </c>
      <c r="E412" s="178" t="s">
        <v>487</v>
      </c>
      <c r="F412" s="178" t="s">
        <v>488</v>
      </c>
      <c r="G412" s="176"/>
      <c r="H412" s="176"/>
      <c r="I412" s="179"/>
      <c r="J412" s="180">
        <f>BK412</f>
        <v>0</v>
      </c>
      <c r="K412" s="176"/>
      <c r="L412" s="181"/>
      <c r="M412" s="182"/>
      <c r="N412" s="183"/>
      <c r="O412" s="183"/>
      <c r="P412" s="184">
        <f>SUM(P413:P419)</f>
        <v>0</v>
      </c>
      <c r="Q412" s="183"/>
      <c r="R412" s="184">
        <f>SUM(R413:R419)</f>
        <v>0</v>
      </c>
      <c r="S412" s="183"/>
      <c r="T412" s="185">
        <f>SUM(T413:T419)</f>
        <v>0</v>
      </c>
      <c r="AR412" s="186" t="s">
        <v>162</v>
      </c>
      <c r="AT412" s="187" t="s">
        <v>74</v>
      </c>
      <c r="AU412" s="187" t="s">
        <v>75</v>
      </c>
      <c r="AY412" s="186" t="s">
        <v>155</v>
      </c>
      <c r="BK412" s="188">
        <f>SUM(BK413:BK419)</f>
        <v>0</v>
      </c>
    </row>
    <row r="413" spans="1:65" s="2" customFormat="1" ht="16.5" customHeight="1">
      <c r="A413" s="34"/>
      <c r="B413" s="35"/>
      <c r="C413" s="191" t="s">
        <v>489</v>
      </c>
      <c r="D413" s="191" t="s">
        <v>157</v>
      </c>
      <c r="E413" s="192" t="s">
        <v>490</v>
      </c>
      <c r="F413" s="193" t="s">
        <v>491</v>
      </c>
      <c r="G413" s="194" t="s">
        <v>184</v>
      </c>
      <c r="H413" s="195">
        <v>5858.021</v>
      </c>
      <c r="I413" s="196"/>
      <c r="J413" s="197">
        <f>ROUND(I413*H413,2)</f>
        <v>0</v>
      </c>
      <c r="K413" s="193" t="s">
        <v>161</v>
      </c>
      <c r="L413" s="39"/>
      <c r="M413" s="198" t="s">
        <v>1</v>
      </c>
      <c r="N413" s="199" t="s">
        <v>40</v>
      </c>
      <c r="O413" s="71"/>
      <c r="P413" s="200">
        <f>O413*H413</f>
        <v>0</v>
      </c>
      <c r="Q413" s="200">
        <v>0</v>
      </c>
      <c r="R413" s="200">
        <f>Q413*H413</f>
        <v>0</v>
      </c>
      <c r="S413" s="200">
        <v>0</v>
      </c>
      <c r="T413" s="201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02" t="s">
        <v>492</v>
      </c>
      <c r="AT413" s="202" t="s">
        <v>157</v>
      </c>
      <c r="AU413" s="202" t="s">
        <v>82</v>
      </c>
      <c r="AY413" s="17" t="s">
        <v>155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17" t="s">
        <v>82</v>
      </c>
      <c r="BK413" s="203">
        <f>ROUND(I413*H413,2)</f>
        <v>0</v>
      </c>
      <c r="BL413" s="17" t="s">
        <v>492</v>
      </c>
      <c r="BM413" s="202" t="s">
        <v>493</v>
      </c>
    </row>
    <row r="414" spans="1:47" s="2" customFormat="1" ht="11.25">
      <c r="A414" s="34"/>
      <c r="B414" s="35"/>
      <c r="C414" s="36"/>
      <c r="D414" s="204" t="s">
        <v>164</v>
      </c>
      <c r="E414" s="36"/>
      <c r="F414" s="205" t="s">
        <v>491</v>
      </c>
      <c r="G414" s="36"/>
      <c r="H414" s="36"/>
      <c r="I414" s="206"/>
      <c r="J414" s="36"/>
      <c r="K414" s="36"/>
      <c r="L414" s="39"/>
      <c r="M414" s="207"/>
      <c r="N414" s="208"/>
      <c r="O414" s="71"/>
      <c r="P414" s="71"/>
      <c r="Q414" s="71"/>
      <c r="R414" s="71"/>
      <c r="S414" s="71"/>
      <c r="T414" s="72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7" t="s">
        <v>164</v>
      </c>
      <c r="AU414" s="17" t="s">
        <v>82</v>
      </c>
    </row>
    <row r="415" spans="1:47" s="2" customFormat="1" ht="19.5">
      <c r="A415" s="34"/>
      <c r="B415" s="35"/>
      <c r="C415" s="36"/>
      <c r="D415" s="204" t="s">
        <v>165</v>
      </c>
      <c r="E415" s="36"/>
      <c r="F415" s="209" t="s">
        <v>494</v>
      </c>
      <c r="G415" s="36"/>
      <c r="H415" s="36"/>
      <c r="I415" s="206"/>
      <c r="J415" s="36"/>
      <c r="K415" s="36"/>
      <c r="L415" s="39"/>
      <c r="M415" s="207"/>
      <c r="N415" s="208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165</v>
      </c>
      <c r="AU415" s="17" t="s">
        <v>82</v>
      </c>
    </row>
    <row r="416" spans="2:51" s="13" customFormat="1" ht="11.25">
      <c r="B416" s="210"/>
      <c r="C416" s="211"/>
      <c r="D416" s="204" t="s">
        <v>167</v>
      </c>
      <c r="E416" s="212" t="s">
        <v>1</v>
      </c>
      <c r="F416" s="213" t="s">
        <v>245</v>
      </c>
      <c r="G416" s="211"/>
      <c r="H416" s="214">
        <v>414.777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167</v>
      </c>
      <c r="AU416" s="220" t="s">
        <v>82</v>
      </c>
      <c r="AV416" s="13" t="s">
        <v>84</v>
      </c>
      <c r="AW416" s="13" t="s">
        <v>31</v>
      </c>
      <c r="AX416" s="13" t="s">
        <v>75</v>
      </c>
      <c r="AY416" s="220" t="s">
        <v>155</v>
      </c>
    </row>
    <row r="417" spans="2:51" s="13" customFormat="1" ht="11.25">
      <c r="B417" s="210"/>
      <c r="C417" s="211"/>
      <c r="D417" s="204" t="s">
        <v>167</v>
      </c>
      <c r="E417" s="212" t="s">
        <v>1</v>
      </c>
      <c r="F417" s="213" t="s">
        <v>246</v>
      </c>
      <c r="G417" s="211"/>
      <c r="H417" s="214">
        <v>5062.94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167</v>
      </c>
      <c r="AU417" s="220" t="s">
        <v>82</v>
      </c>
      <c r="AV417" s="13" t="s">
        <v>84</v>
      </c>
      <c r="AW417" s="13" t="s">
        <v>31</v>
      </c>
      <c r="AX417" s="13" t="s">
        <v>75</v>
      </c>
      <c r="AY417" s="220" t="s">
        <v>155</v>
      </c>
    </row>
    <row r="418" spans="2:51" s="13" customFormat="1" ht="11.25">
      <c r="B418" s="210"/>
      <c r="C418" s="211"/>
      <c r="D418" s="204" t="s">
        <v>167</v>
      </c>
      <c r="E418" s="212" t="s">
        <v>1</v>
      </c>
      <c r="F418" s="213" t="s">
        <v>247</v>
      </c>
      <c r="G418" s="211"/>
      <c r="H418" s="214">
        <v>380.304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167</v>
      </c>
      <c r="AU418" s="220" t="s">
        <v>82</v>
      </c>
      <c r="AV418" s="13" t="s">
        <v>84</v>
      </c>
      <c r="AW418" s="13" t="s">
        <v>31</v>
      </c>
      <c r="AX418" s="13" t="s">
        <v>75</v>
      </c>
      <c r="AY418" s="220" t="s">
        <v>155</v>
      </c>
    </row>
    <row r="419" spans="2:51" s="14" customFormat="1" ht="11.25">
      <c r="B419" s="221"/>
      <c r="C419" s="222"/>
      <c r="D419" s="204" t="s">
        <v>167</v>
      </c>
      <c r="E419" s="223" t="s">
        <v>1</v>
      </c>
      <c r="F419" s="224" t="s">
        <v>201</v>
      </c>
      <c r="G419" s="222"/>
      <c r="H419" s="225">
        <v>5858.021</v>
      </c>
      <c r="I419" s="226"/>
      <c r="J419" s="222"/>
      <c r="K419" s="222"/>
      <c r="L419" s="227"/>
      <c r="M419" s="242"/>
      <c r="N419" s="243"/>
      <c r="O419" s="243"/>
      <c r="P419" s="243"/>
      <c r="Q419" s="243"/>
      <c r="R419" s="243"/>
      <c r="S419" s="243"/>
      <c r="T419" s="244"/>
      <c r="AT419" s="231" t="s">
        <v>167</v>
      </c>
      <c r="AU419" s="231" t="s">
        <v>82</v>
      </c>
      <c r="AV419" s="14" t="s">
        <v>162</v>
      </c>
      <c r="AW419" s="14" t="s">
        <v>31</v>
      </c>
      <c r="AX419" s="14" t="s">
        <v>82</v>
      </c>
      <c r="AY419" s="231" t="s">
        <v>155</v>
      </c>
    </row>
    <row r="420" spans="1:31" s="2" customFormat="1" ht="6.95" customHeight="1">
      <c r="A420" s="34"/>
      <c r="B420" s="54"/>
      <c r="C420" s="55"/>
      <c r="D420" s="55"/>
      <c r="E420" s="55"/>
      <c r="F420" s="55"/>
      <c r="G420" s="55"/>
      <c r="H420" s="55"/>
      <c r="I420" s="55"/>
      <c r="J420" s="55"/>
      <c r="K420" s="55"/>
      <c r="L420" s="39"/>
      <c r="M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</row>
  </sheetData>
  <sheetProtection algorithmName="SHA-512" hashValue="SWket53XMU3PEMVbHolF/CtoSXw4O82Z+scsERG+SGOIpPND8O+eiQ9vaRCKbE255+XOqRZZCPM2IkW63xM1vg==" saltValue="yPP7iD9/M4cTcdZKo1qhml6SeP1TB7nRkYcDW6UnKkBfrj/gpbN7RJJ7pI9FT4W7/JD4B86OjD5e99UatvfW4Q==" spinCount="100000" sheet="1" objects="1" scenarios="1" formatColumns="0" formatRows="0" autoFilter="0"/>
  <autoFilter ref="C127:K41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124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495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ROUND((SUM(BE125:BE216)),2)</f>
        <v>0</v>
      </c>
      <c r="G35" s="34"/>
      <c r="H35" s="34"/>
      <c r="I35" s="130">
        <v>0.21</v>
      </c>
      <c r="J35" s="129">
        <f>ROUND(((SUM(BE125:BE216))*I35),2)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ROUND((SUM(BF125:BF216)),2)</f>
        <v>0</v>
      </c>
      <c r="G36" s="34"/>
      <c r="H36" s="34"/>
      <c r="I36" s="130">
        <v>0.15</v>
      </c>
      <c r="J36" s="129">
        <f>ROUND(((SUM(BF125:BF216))*I36),2)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ROUND((SUM(BG125:BG216)),2)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ROUND((SUM(BH125:BH216)),2)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ROUND((SUM(BI125:BI216)),2)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124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SO301 - Dešťová kanalizace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133</v>
      </c>
      <c r="E100" s="161"/>
      <c r="F100" s="161"/>
      <c r="G100" s="161"/>
      <c r="H100" s="161"/>
      <c r="I100" s="161"/>
      <c r="J100" s="162">
        <f>J127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135</v>
      </c>
      <c r="E101" s="161"/>
      <c r="F101" s="161"/>
      <c r="G101" s="161"/>
      <c r="H101" s="161"/>
      <c r="I101" s="161"/>
      <c r="J101" s="162">
        <f>J166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137</v>
      </c>
      <c r="E102" s="161"/>
      <c r="F102" s="161"/>
      <c r="G102" s="161"/>
      <c r="H102" s="161"/>
      <c r="I102" s="161"/>
      <c r="J102" s="162">
        <f>J171</f>
        <v>0</v>
      </c>
      <c r="K102" s="104"/>
      <c r="L102" s="163"/>
    </row>
    <row r="103" spans="2:12" s="9" customFormat="1" ht="24.95" customHeight="1">
      <c r="B103" s="153"/>
      <c r="C103" s="154"/>
      <c r="D103" s="155" t="s">
        <v>139</v>
      </c>
      <c r="E103" s="156"/>
      <c r="F103" s="156"/>
      <c r="G103" s="156"/>
      <c r="H103" s="156"/>
      <c r="I103" s="156"/>
      <c r="J103" s="157">
        <f>J212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140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04" t="str">
        <f>E7</f>
        <v>Modernizace silnice II/368 Třebařov - průtah</v>
      </c>
      <c r="F113" s="305"/>
      <c r="G113" s="305"/>
      <c r="H113" s="305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123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04" t="s">
        <v>124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125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57" t="str">
        <f>E11</f>
        <v>SO301 - Dešťová kanalizace</v>
      </c>
      <c r="F117" s="306"/>
      <c r="G117" s="306"/>
      <c r="H117" s="30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Třebařov</v>
      </c>
      <c r="G119" s="36"/>
      <c r="H119" s="36"/>
      <c r="I119" s="29" t="s">
        <v>22</v>
      </c>
      <c r="J119" s="66">
        <f>IF(J14="","",J14)</f>
        <v>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23</v>
      </c>
      <c r="D121" s="36"/>
      <c r="E121" s="36"/>
      <c r="F121" s="27" t="str">
        <f>E17</f>
        <v>Pardubický kraj</v>
      </c>
      <c r="G121" s="36"/>
      <c r="H121" s="36"/>
      <c r="I121" s="29" t="s">
        <v>29</v>
      </c>
      <c r="J121" s="32" t="str">
        <f>E23</f>
        <v>Laboro atelier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IF(E20="","",E20)</f>
        <v>Vyplň údaj</v>
      </c>
      <c r="G122" s="36"/>
      <c r="H122" s="36"/>
      <c r="I122" s="29" t="s">
        <v>32</v>
      </c>
      <c r="J122" s="32" t="str">
        <f>E26</f>
        <v>Laboro atelier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141</v>
      </c>
      <c r="D124" s="167" t="s">
        <v>60</v>
      </c>
      <c r="E124" s="167" t="s">
        <v>56</v>
      </c>
      <c r="F124" s="167" t="s">
        <v>57</v>
      </c>
      <c r="G124" s="167" t="s">
        <v>142</v>
      </c>
      <c r="H124" s="167" t="s">
        <v>143</v>
      </c>
      <c r="I124" s="167" t="s">
        <v>144</v>
      </c>
      <c r="J124" s="167" t="s">
        <v>129</v>
      </c>
      <c r="K124" s="168" t="s">
        <v>145</v>
      </c>
      <c r="L124" s="169"/>
      <c r="M124" s="75" t="s">
        <v>1</v>
      </c>
      <c r="N124" s="76" t="s">
        <v>39</v>
      </c>
      <c r="O124" s="76" t="s">
        <v>146</v>
      </c>
      <c r="P124" s="76" t="s">
        <v>147</v>
      </c>
      <c r="Q124" s="76" t="s">
        <v>148</v>
      </c>
      <c r="R124" s="76" t="s">
        <v>149</v>
      </c>
      <c r="S124" s="76" t="s">
        <v>150</v>
      </c>
      <c r="T124" s="77" t="s">
        <v>151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152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P126+P212</f>
        <v>0</v>
      </c>
      <c r="Q125" s="79"/>
      <c r="R125" s="172">
        <f>R126+R212</f>
        <v>0</v>
      </c>
      <c r="S125" s="79"/>
      <c r="T125" s="173">
        <f>T126+T212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74</v>
      </c>
      <c r="AU125" s="17" t="s">
        <v>131</v>
      </c>
      <c r="BK125" s="174">
        <f>BK126+BK212</f>
        <v>0</v>
      </c>
    </row>
    <row r="126" spans="2:63" s="12" customFormat="1" ht="25.9" customHeight="1">
      <c r="B126" s="175"/>
      <c r="C126" s="176"/>
      <c r="D126" s="177" t="s">
        <v>74</v>
      </c>
      <c r="E126" s="178" t="s">
        <v>153</v>
      </c>
      <c r="F126" s="178" t="s">
        <v>154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P127+P166+P171</f>
        <v>0</v>
      </c>
      <c r="Q126" s="183"/>
      <c r="R126" s="184">
        <f>R127+R166+R171</f>
        <v>0</v>
      </c>
      <c r="S126" s="183"/>
      <c r="T126" s="185">
        <f>T127+T166+T171</f>
        <v>0</v>
      </c>
      <c r="AR126" s="186" t="s">
        <v>82</v>
      </c>
      <c r="AT126" s="187" t="s">
        <v>74</v>
      </c>
      <c r="AU126" s="187" t="s">
        <v>75</v>
      </c>
      <c r="AY126" s="186" t="s">
        <v>155</v>
      </c>
      <c r="BK126" s="188">
        <f>BK127+BK166+BK171</f>
        <v>0</v>
      </c>
    </row>
    <row r="127" spans="2:63" s="12" customFormat="1" ht="22.9" customHeight="1">
      <c r="B127" s="175"/>
      <c r="C127" s="176"/>
      <c r="D127" s="177" t="s">
        <v>74</v>
      </c>
      <c r="E127" s="189" t="s">
        <v>82</v>
      </c>
      <c r="F127" s="189" t="s">
        <v>156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SUM(P128:P165)</f>
        <v>0</v>
      </c>
      <c r="Q127" s="183"/>
      <c r="R127" s="184">
        <f>SUM(R128:R165)</f>
        <v>0</v>
      </c>
      <c r="S127" s="183"/>
      <c r="T127" s="185">
        <f>SUM(T128:T165)</f>
        <v>0</v>
      </c>
      <c r="AR127" s="186" t="s">
        <v>82</v>
      </c>
      <c r="AT127" s="187" t="s">
        <v>74</v>
      </c>
      <c r="AU127" s="187" t="s">
        <v>82</v>
      </c>
      <c r="AY127" s="186" t="s">
        <v>155</v>
      </c>
      <c r="BK127" s="188">
        <f>SUM(BK128:BK165)</f>
        <v>0</v>
      </c>
    </row>
    <row r="128" spans="1:65" s="2" customFormat="1" ht="16.5" customHeight="1">
      <c r="A128" s="34"/>
      <c r="B128" s="35"/>
      <c r="C128" s="191" t="s">
        <v>82</v>
      </c>
      <c r="D128" s="191" t="s">
        <v>157</v>
      </c>
      <c r="E128" s="192" t="s">
        <v>496</v>
      </c>
      <c r="F128" s="193" t="s">
        <v>497</v>
      </c>
      <c r="G128" s="194" t="s">
        <v>184</v>
      </c>
      <c r="H128" s="195">
        <v>36</v>
      </c>
      <c r="I128" s="196"/>
      <c r="J128" s="197">
        <f>ROUND(I128*H128,2)</f>
        <v>0</v>
      </c>
      <c r="K128" s="193" t="s">
        <v>161</v>
      </c>
      <c r="L128" s="39"/>
      <c r="M128" s="198" t="s">
        <v>1</v>
      </c>
      <c r="N128" s="199" t="s">
        <v>40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162</v>
      </c>
      <c r="AT128" s="202" t="s">
        <v>157</v>
      </c>
      <c r="AU128" s="202" t="s">
        <v>84</v>
      </c>
      <c r="AY128" s="17" t="s">
        <v>155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162</v>
      </c>
      <c r="BM128" s="202" t="s">
        <v>498</v>
      </c>
    </row>
    <row r="129" spans="1:47" s="2" customFormat="1" ht="11.25">
      <c r="A129" s="34"/>
      <c r="B129" s="35"/>
      <c r="C129" s="36"/>
      <c r="D129" s="204" t="s">
        <v>164</v>
      </c>
      <c r="E129" s="36"/>
      <c r="F129" s="205" t="s">
        <v>497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164</v>
      </c>
      <c r="AU129" s="17" t="s">
        <v>84</v>
      </c>
    </row>
    <row r="130" spans="1:47" s="2" customFormat="1" ht="117">
      <c r="A130" s="34"/>
      <c r="B130" s="35"/>
      <c r="C130" s="36"/>
      <c r="D130" s="204" t="s">
        <v>165</v>
      </c>
      <c r="E130" s="36"/>
      <c r="F130" s="209" t="s">
        <v>499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165</v>
      </c>
      <c r="AU130" s="17" t="s">
        <v>84</v>
      </c>
    </row>
    <row r="131" spans="2:51" s="13" customFormat="1" ht="11.25">
      <c r="B131" s="210"/>
      <c r="C131" s="211"/>
      <c r="D131" s="204" t="s">
        <v>167</v>
      </c>
      <c r="E131" s="212" t="s">
        <v>1</v>
      </c>
      <c r="F131" s="213" t="s">
        <v>500</v>
      </c>
      <c r="G131" s="211"/>
      <c r="H131" s="214">
        <v>36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167</v>
      </c>
      <c r="AU131" s="220" t="s">
        <v>84</v>
      </c>
      <c r="AV131" s="13" t="s">
        <v>84</v>
      </c>
      <c r="AW131" s="13" t="s">
        <v>31</v>
      </c>
      <c r="AX131" s="13" t="s">
        <v>82</v>
      </c>
      <c r="AY131" s="220" t="s">
        <v>155</v>
      </c>
    </row>
    <row r="132" spans="1:65" s="2" customFormat="1" ht="16.5" customHeight="1">
      <c r="A132" s="34"/>
      <c r="B132" s="35"/>
      <c r="C132" s="191" t="s">
        <v>84</v>
      </c>
      <c r="D132" s="191" t="s">
        <v>157</v>
      </c>
      <c r="E132" s="192" t="s">
        <v>501</v>
      </c>
      <c r="F132" s="193" t="s">
        <v>502</v>
      </c>
      <c r="G132" s="194" t="s">
        <v>184</v>
      </c>
      <c r="H132" s="195">
        <v>1355.76</v>
      </c>
      <c r="I132" s="196"/>
      <c r="J132" s="197">
        <f>ROUND(I132*H132,2)</f>
        <v>0</v>
      </c>
      <c r="K132" s="193" t="s">
        <v>161</v>
      </c>
      <c r="L132" s="39"/>
      <c r="M132" s="198" t="s">
        <v>1</v>
      </c>
      <c r="N132" s="199" t="s">
        <v>40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162</v>
      </c>
      <c r="AT132" s="202" t="s">
        <v>157</v>
      </c>
      <c r="AU132" s="202" t="s">
        <v>84</v>
      </c>
      <c r="AY132" s="17" t="s">
        <v>155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162</v>
      </c>
      <c r="BM132" s="202" t="s">
        <v>503</v>
      </c>
    </row>
    <row r="133" spans="1:47" s="2" customFormat="1" ht="11.25">
      <c r="A133" s="34"/>
      <c r="B133" s="35"/>
      <c r="C133" s="36"/>
      <c r="D133" s="204" t="s">
        <v>164</v>
      </c>
      <c r="E133" s="36"/>
      <c r="F133" s="205" t="s">
        <v>502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164</v>
      </c>
      <c r="AU133" s="17" t="s">
        <v>84</v>
      </c>
    </row>
    <row r="134" spans="1:47" s="2" customFormat="1" ht="117">
      <c r="A134" s="34"/>
      <c r="B134" s="35"/>
      <c r="C134" s="36"/>
      <c r="D134" s="204" t="s">
        <v>165</v>
      </c>
      <c r="E134" s="36"/>
      <c r="F134" s="209" t="s">
        <v>499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165</v>
      </c>
      <c r="AU134" s="17" t="s">
        <v>84</v>
      </c>
    </row>
    <row r="135" spans="2:51" s="13" customFormat="1" ht="11.25">
      <c r="B135" s="210"/>
      <c r="C135" s="211"/>
      <c r="D135" s="204" t="s">
        <v>167</v>
      </c>
      <c r="E135" s="212" t="s">
        <v>1</v>
      </c>
      <c r="F135" s="213" t="s">
        <v>504</v>
      </c>
      <c r="G135" s="211"/>
      <c r="H135" s="214">
        <v>403.2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167</v>
      </c>
      <c r="AU135" s="220" t="s">
        <v>84</v>
      </c>
      <c r="AV135" s="13" t="s">
        <v>84</v>
      </c>
      <c r="AW135" s="13" t="s">
        <v>31</v>
      </c>
      <c r="AX135" s="13" t="s">
        <v>75</v>
      </c>
      <c r="AY135" s="220" t="s">
        <v>155</v>
      </c>
    </row>
    <row r="136" spans="2:51" s="13" customFormat="1" ht="11.25">
      <c r="B136" s="210"/>
      <c r="C136" s="211"/>
      <c r="D136" s="204" t="s">
        <v>167</v>
      </c>
      <c r="E136" s="212" t="s">
        <v>1</v>
      </c>
      <c r="F136" s="213" t="s">
        <v>505</v>
      </c>
      <c r="G136" s="211"/>
      <c r="H136" s="214">
        <v>207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167</v>
      </c>
      <c r="AU136" s="220" t="s">
        <v>84</v>
      </c>
      <c r="AV136" s="13" t="s">
        <v>84</v>
      </c>
      <c r="AW136" s="13" t="s">
        <v>31</v>
      </c>
      <c r="AX136" s="13" t="s">
        <v>75</v>
      </c>
      <c r="AY136" s="220" t="s">
        <v>155</v>
      </c>
    </row>
    <row r="137" spans="2:51" s="13" customFormat="1" ht="11.25">
      <c r="B137" s="210"/>
      <c r="C137" s="211"/>
      <c r="D137" s="204" t="s">
        <v>167</v>
      </c>
      <c r="E137" s="212" t="s">
        <v>1</v>
      </c>
      <c r="F137" s="213" t="s">
        <v>506</v>
      </c>
      <c r="G137" s="211"/>
      <c r="H137" s="214">
        <v>142.56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167</v>
      </c>
      <c r="AU137" s="220" t="s">
        <v>84</v>
      </c>
      <c r="AV137" s="13" t="s">
        <v>84</v>
      </c>
      <c r="AW137" s="13" t="s">
        <v>31</v>
      </c>
      <c r="AX137" s="13" t="s">
        <v>75</v>
      </c>
      <c r="AY137" s="220" t="s">
        <v>155</v>
      </c>
    </row>
    <row r="138" spans="2:51" s="13" customFormat="1" ht="11.25">
      <c r="B138" s="210"/>
      <c r="C138" s="211"/>
      <c r="D138" s="204" t="s">
        <v>167</v>
      </c>
      <c r="E138" s="212" t="s">
        <v>1</v>
      </c>
      <c r="F138" s="213" t="s">
        <v>507</v>
      </c>
      <c r="G138" s="211"/>
      <c r="H138" s="214">
        <v>339.84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167</v>
      </c>
      <c r="AU138" s="220" t="s">
        <v>84</v>
      </c>
      <c r="AV138" s="13" t="s">
        <v>84</v>
      </c>
      <c r="AW138" s="13" t="s">
        <v>31</v>
      </c>
      <c r="AX138" s="13" t="s">
        <v>75</v>
      </c>
      <c r="AY138" s="220" t="s">
        <v>155</v>
      </c>
    </row>
    <row r="139" spans="2:51" s="13" customFormat="1" ht="11.25">
      <c r="B139" s="210"/>
      <c r="C139" s="211"/>
      <c r="D139" s="204" t="s">
        <v>167</v>
      </c>
      <c r="E139" s="212" t="s">
        <v>1</v>
      </c>
      <c r="F139" s="213" t="s">
        <v>508</v>
      </c>
      <c r="G139" s="211"/>
      <c r="H139" s="214">
        <v>126.18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167</v>
      </c>
      <c r="AU139" s="220" t="s">
        <v>84</v>
      </c>
      <c r="AV139" s="13" t="s">
        <v>84</v>
      </c>
      <c r="AW139" s="13" t="s">
        <v>31</v>
      </c>
      <c r="AX139" s="13" t="s">
        <v>75</v>
      </c>
      <c r="AY139" s="220" t="s">
        <v>155</v>
      </c>
    </row>
    <row r="140" spans="2:51" s="13" customFormat="1" ht="11.25">
      <c r="B140" s="210"/>
      <c r="C140" s="211"/>
      <c r="D140" s="204" t="s">
        <v>167</v>
      </c>
      <c r="E140" s="212" t="s">
        <v>1</v>
      </c>
      <c r="F140" s="213" t="s">
        <v>509</v>
      </c>
      <c r="G140" s="211"/>
      <c r="H140" s="214">
        <v>136.98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167</v>
      </c>
      <c r="AU140" s="220" t="s">
        <v>84</v>
      </c>
      <c r="AV140" s="13" t="s">
        <v>84</v>
      </c>
      <c r="AW140" s="13" t="s">
        <v>31</v>
      </c>
      <c r="AX140" s="13" t="s">
        <v>75</v>
      </c>
      <c r="AY140" s="220" t="s">
        <v>155</v>
      </c>
    </row>
    <row r="141" spans="2:51" s="14" customFormat="1" ht="11.25">
      <c r="B141" s="221"/>
      <c r="C141" s="222"/>
      <c r="D141" s="204" t="s">
        <v>167</v>
      </c>
      <c r="E141" s="223" t="s">
        <v>1</v>
      </c>
      <c r="F141" s="224" t="s">
        <v>201</v>
      </c>
      <c r="G141" s="222"/>
      <c r="H141" s="225">
        <v>1355.76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167</v>
      </c>
      <c r="AU141" s="231" t="s">
        <v>84</v>
      </c>
      <c r="AV141" s="14" t="s">
        <v>162</v>
      </c>
      <c r="AW141" s="14" t="s">
        <v>31</v>
      </c>
      <c r="AX141" s="14" t="s">
        <v>82</v>
      </c>
      <c r="AY141" s="231" t="s">
        <v>155</v>
      </c>
    </row>
    <row r="142" spans="1:65" s="2" customFormat="1" ht="16.5" customHeight="1">
      <c r="A142" s="34"/>
      <c r="B142" s="35"/>
      <c r="C142" s="191" t="s">
        <v>174</v>
      </c>
      <c r="D142" s="191" t="s">
        <v>157</v>
      </c>
      <c r="E142" s="192" t="s">
        <v>240</v>
      </c>
      <c r="F142" s="193" t="s">
        <v>241</v>
      </c>
      <c r="G142" s="194" t="s">
        <v>184</v>
      </c>
      <c r="H142" s="195">
        <v>555.63</v>
      </c>
      <c r="I142" s="196"/>
      <c r="J142" s="197">
        <f>ROUND(I142*H142,2)</f>
        <v>0</v>
      </c>
      <c r="K142" s="193" t="s">
        <v>161</v>
      </c>
      <c r="L142" s="39"/>
      <c r="M142" s="198" t="s">
        <v>1</v>
      </c>
      <c r="N142" s="199" t="s">
        <v>40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162</v>
      </c>
      <c r="AT142" s="202" t="s">
        <v>157</v>
      </c>
      <c r="AU142" s="202" t="s">
        <v>84</v>
      </c>
      <c r="AY142" s="17" t="s">
        <v>155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162</v>
      </c>
      <c r="BM142" s="202" t="s">
        <v>510</v>
      </c>
    </row>
    <row r="143" spans="1:47" s="2" customFormat="1" ht="11.25">
      <c r="A143" s="34"/>
      <c r="B143" s="35"/>
      <c r="C143" s="36"/>
      <c r="D143" s="204" t="s">
        <v>164</v>
      </c>
      <c r="E143" s="36"/>
      <c r="F143" s="205" t="s">
        <v>241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164</v>
      </c>
      <c r="AU143" s="17" t="s">
        <v>84</v>
      </c>
    </row>
    <row r="144" spans="1:47" s="2" customFormat="1" ht="68.25">
      <c r="A144" s="34"/>
      <c r="B144" s="35"/>
      <c r="C144" s="36"/>
      <c r="D144" s="204" t="s">
        <v>165</v>
      </c>
      <c r="E144" s="36"/>
      <c r="F144" s="209" t="s">
        <v>243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165</v>
      </c>
      <c r="AU144" s="17" t="s">
        <v>84</v>
      </c>
    </row>
    <row r="145" spans="2:51" s="13" customFormat="1" ht="11.25">
      <c r="B145" s="210"/>
      <c r="C145" s="211"/>
      <c r="D145" s="204" t="s">
        <v>167</v>
      </c>
      <c r="E145" s="212" t="s">
        <v>1</v>
      </c>
      <c r="F145" s="213" t="s">
        <v>511</v>
      </c>
      <c r="G145" s="211"/>
      <c r="H145" s="214">
        <v>555.63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167</v>
      </c>
      <c r="AU145" s="220" t="s">
        <v>84</v>
      </c>
      <c r="AV145" s="13" t="s">
        <v>84</v>
      </c>
      <c r="AW145" s="13" t="s">
        <v>31</v>
      </c>
      <c r="AX145" s="13" t="s">
        <v>82</v>
      </c>
      <c r="AY145" s="220" t="s">
        <v>155</v>
      </c>
    </row>
    <row r="146" spans="1:65" s="2" customFormat="1" ht="16.5" customHeight="1">
      <c r="A146" s="34"/>
      <c r="B146" s="35"/>
      <c r="C146" s="191" t="s">
        <v>162</v>
      </c>
      <c r="D146" s="191" t="s">
        <v>157</v>
      </c>
      <c r="E146" s="192" t="s">
        <v>249</v>
      </c>
      <c r="F146" s="193" t="s">
        <v>250</v>
      </c>
      <c r="G146" s="194" t="s">
        <v>184</v>
      </c>
      <c r="H146" s="195">
        <v>836.13</v>
      </c>
      <c r="I146" s="196"/>
      <c r="J146" s="197">
        <f>ROUND(I146*H146,2)</f>
        <v>0</v>
      </c>
      <c r="K146" s="193" t="s">
        <v>161</v>
      </c>
      <c r="L146" s="39"/>
      <c r="M146" s="198" t="s">
        <v>1</v>
      </c>
      <c r="N146" s="199" t="s">
        <v>40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162</v>
      </c>
      <c r="AT146" s="202" t="s">
        <v>157</v>
      </c>
      <c r="AU146" s="202" t="s">
        <v>84</v>
      </c>
      <c r="AY146" s="17" t="s">
        <v>155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162</v>
      </c>
      <c r="BM146" s="202" t="s">
        <v>512</v>
      </c>
    </row>
    <row r="147" spans="1:47" s="2" customFormat="1" ht="11.25">
      <c r="A147" s="34"/>
      <c r="B147" s="35"/>
      <c r="C147" s="36"/>
      <c r="D147" s="204" t="s">
        <v>164</v>
      </c>
      <c r="E147" s="36"/>
      <c r="F147" s="205" t="s">
        <v>250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164</v>
      </c>
      <c r="AU147" s="17" t="s">
        <v>84</v>
      </c>
    </row>
    <row r="148" spans="1:47" s="2" customFormat="1" ht="87.75">
      <c r="A148" s="34"/>
      <c r="B148" s="35"/>
      <c r="C148" s="36"/>
      <c r="D148" s="204" t="s">
        <v>165</v>
      </c>
      <c r="E148" s="36"/>
      <c r="F148" s="209" t="s">
        <v>252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165</v>
      </c>
      <c r="AU148" s="17" t="s">
        <v>84</v>
      </c>
    </row>
    <row r="149" spans="2:51" s="13" customFormat="1" ht="11.25">
      <c r="B149" s="210"/>
      <c r="C149" s="211"/>
      <c r="D149" s="204" t="s">
        <v>167</v>
      </c>
      <c r="E149" s="212" t="s">
        <v>1</v>
      </c>
      <c r="F149" s="213" t="s">
        <v>513</v>
      </c>
      <c r="G149" s="211"/>
      <c r="H149" s="214">
        <v>246.4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167</v>
      </c>
      <c r="AU149" s="220" t="s">
        <v>84</v>
      </c>
      <c r="AV149" s="13" t="s">
        <v>84</v>
      </c>
      <c r="AW149" s="13" t="s">
        <v>31</v>
      </c>
      <c r="AX149" s="13" t="s">
        <v>75</v>
      </c>
      <c r="AY149" s="220" t="s">
        <v>155</v>
      </c>
    </row>
    <row r="150" spans="2:51" s="13" customFormat="1" ht="11.25">
      <c r="B150" s="210"/>
      <c r="C150" s="211"/>
      <c r="D150" s="204" t="s">
        <v>167</v>
      </c>
      <c r="E150" s="212" t="s">
        <v>1</v>
      </c>
      <c r="F150" s="213" t="s">
        <v>514</v>
      </c>
      <c r="G150" s="211"/>
      <c r="H150" s="214">
        <v>126.5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167</v>
      </c>
      <c r="AU150" s="220" t="s">
        <v>84</v>
      </c>
      <c r="AV150" s="13" t="s">
        <v>84</v>
      </c>
      <c r="AW150" s="13" t="s">
        <v>31</v>
      </c>
      <c r="AX150" s="13" t="s">
        <v>75</v>
      </c>
      <c r="AY150" s="220" t="s">
        <v>155</v>
      </c>
    </row>
    <row r="151" spans="2:51" s="13" customFormat="1" ht="11.25">
      <c r="B151" s="210"/>
      <c r="C151" s="211"/>
      <c r="D151" s="204" t="s">
        <v>167</v>
      </c>
      <c r="E151" s="212" t="s">
        <v>1</v>
      </c>
      <c r="F151" s="213" t="s">
        <v>515</v>
      </c>
      <c r="G151" s="211"/>
      <c r="H151" s="214">
        <v>87.12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167</v>
      </c>
      <c r="AU151" s="220" t="s">
        <v>84</v>
      </c>
      <c r="AV151" s="13" t="s">
        <v>84</v>
      </c>
      <c r="AW151" s="13" t="s">
        <v>31</v>
      </c>
      <c r="AX151" s="13" t="s">
        <v>75</v>
      </c>
      <c r="AY151" s="220" t="s">
        <v>155</v>
      </c>
    </row>
    <row r="152" spans="2:51" s="13" customFormat="1" ht="11.25">
      <c r="B152" s="210"/>
      <c r="C152" s="211"/>
      <c r="D152" s="204" t="s">
        <v>167</v>
      </c>
      <c r="E152" s="212" t="s">
        <v>1</v>
      </c>
      <c r="F152" s="213" t="s">
        <v>516</v>
      </c>
      <c r="G152" s="211"/>
      <c r="H152" s="214">
        <v>207.68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167</v>
      </c>
      <c r="AU152" s="220" t="s">
        <v>84</v>
      </c>
      <c r="AV152" s="13" t="s">
        <v>84</v>
      </c>
      <c r="AW152" s="13" t="s">
        <v>31</v>
      </c>
      <c r="AX152" s="13" t="s">
        <v>75</v>
      </c>
      <c r="AY152" s="220" t="s">
        <v>155</v>
      </c>
    </row>
    <row r="153" spans="2:51" s="13" customFormat="1" ht="11.25">
      <c r="B153" s="210"/>
      <c r="C153" s="211"/>
      <c r="D153" s="204" t="s">
        <v>167</v>
      </c>
      <c r="E153" s="212" t="s">
        <v>1</v>
      </c>
      <c r="F153" s="213" t="s">
        <v>517</v>
      </c>
      <c r="G153" s="211"/>
      <c r="H153" s="214">
        <v>77.11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167</v>
      </c>
      <c r="AU153" s="220" t="s">
        <v>84</v>
      </c>
      <c r="AV153" s="13" t="s">
        <v>84</v>
      </c>
      <c r="AW153" s="13" t="s">
        <v>31</v>
      </c>
      <c r="AX153" s="13" t="s">
        <v>75</v>
      </c>
      <c r="AY153" s="220" t="s">
        <v>155</v>
      </c>
    </row>
    <row r="154" spans="2:51" s="13" customFormat="1" ht="11.25">
      <c r="B154" s="210"/>
      <c r="C154" s="211"/>
      <c r="D154" s="204" t="s">
        <v>167</v>
      </c>
      <c r="E154" s="212" t="s">
        <v>1</v>
      </c>
      <c r="F154" s="213" t="s">
        <v>518</v>
      </c>
      <c r="G154" s="211"/>
      <c r="H154" s="214">
        <v>91.32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167</v>
      </c>
      <c r="AU154" s="220" t="s">
        <v>84</v>
      </c>
      <c r="AV154" s="13" t="s">
        <v>84</v>
      </c>
      <c r="AW154" s="13" t="s">
        <v>31</v>
      </c>
      <c r="AX154" s="13" t="s">
        <v>75</v>
      </c>
      <c r="AY154" s="220" t="s">
        <v>155</v>
      </c>
    </row>
    <row r="155" spans="2:51" s="14" customFormat="1" ht="11.25">
      <c r="B155" s="221"/>
      <c r="C155" s="222"/>
      <c r="D155" s="204" t="s">
        <v>167</v>
      </c>
      <c r="E155" s="223" t="s">
        <v>1</v>
      </c>
      <c r="F155" s="224" t="s">
        <v>201</v>
      </c>
      <c r="G155" s="222"/>
      <c r="H155" s="225">
        <v>836.1300000000001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167</v>
      </c>
      <c r="AU155" s="231" t="s">
        <v>84</v>
      </c>
      <c r="AV155" s="14" t="s">
        <v>162</v>
      </c>
      <c r="AW155" s="14" t="s">
        <v>31</v>
      </c>
      <c r="AX155" s="14" t="s">
        <v>82</v>
      </c>
      <c r="AY155" s="231" t="s">
        <v>155</v>
      </c>
    </row>
    <row r="156" spans="1:65" s="2" customFormat="1" ht="16.5" customHeight="1">
      <c r="A156" s="34"/>
      <c r="B156" s="35"/>
      <c r="C156" s="191" t="s">
        <v>188</v>
      </c>
      <c r="D156" s="191" t="s">
        <v>157</v>
      </c>
      <c r="E156" s="192" t="s">
        <v>255</v>
      </c>
      <c r="F156" s="193" t="s">
        <v>256</v>
      </c>
      <c r="G156" s="194" t="s">
        <v>184</v>
      </c>
      <c r="H156" s="195">
        <v>519.63</v>
      </c>
      <c r="I156" s="196"/>
      <c r="J156" s="197">
        <f>ROUND(I156*H156,2)</f>
        <v>0</v>
      </c>
      <c r="K156" s="193" t="s">
        <v>161</v>
      </c>
      <c r="L156" s="39"/>
      <c r="M156" s="198" t="s">
        <v>1</v>
      </c>
      <c r="N156" s="199" t="s">
        <v>40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162</v>
      </c>
      <c r="AT156" s="202" t="s">
        <v>157</v>
      </c>
      <c r="AU156" s="202" t="s">
        <v>84</v>
      </c>
      <c r="AY156" s="17" t="s">
        <v>155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162</v>
      </c>
      <c r="BM156" s="202" t="s">
        <v>519</v>
      </c>
    </row>
    <row r="157" spans="1:47" s="2" customFormat="1" ht="11.25">
      <c r="A157" s="34"/>
      <c r="B157" s="35"/>
      <c r="C157" s="36"/>
      <c r="D157" s="204" t="s">
        <v>164</v>
      </c>
      <c r="E157" s="36"/>
      <c r="F157" s="205" t="s">
        <v>256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164</v>
      </c>
      <c r="AU157" s="17" t="s">
        <v>84</v>
      </c>
    </row>
    <row r="158" spans="1:47" s="2" customFormat="1" ht="97.5">
      <c r="A158" s="34"/>
      <c r="B158" s="35"/>
      <c r="C158" s="36"/>
      <c r="D158" s="204" t="s">
        <v>165</v>
      </c>
      <c r="E158" s="36"/>
      <c r="F158" s="209" t="s">
        <v>258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165</v>
      </c>
      <c r="AU158" s="17" t="s">
        <v>84</v>
      </c>
    </row>
    <row r="159" spans="2:51" s="13" customFormat="1" ht="11.25">
      <c r="B159" s="210"/>
      <c r="C159" s="211"/>
      <c r="D159" s="204" t="s">
        <v>167</v>
      </c>
      <c r="E159" s="212" t="s">
        <v>1</v>
      </c>
      <c r="F159" s="213" t="s">
        <v>520</v>
      </c>
      <c r="G159" s="211"/>
      <c r="H159" s="214">
        <v>156.8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167</v>
      </c>
      <c r="AU159" s="220" t="s">
        <v>84</v>
      </c>
      <c r="AV159" s="13" t="s">
        <v>84</v>
      </c>
      <c r="AW159" s="13" t="s">
        <v>31</v>
      </c>
      <c r="AX159" s="13" t="s">
        <v>75</v>
      </c>
      <c r="AY159" s="220" t="s">
        <v>155</v>
      </c>
    </row>
    <row r="160" spans="2:51" s="13" customFormat="1" ht="11.25">
      <c r="B160" s="210"/>
      <c r="C160" s="211"/>
      <c r="D160" s="204" t="s">
        <v>167</v>
      </c>
      <c r="E160" s="212" t="s">
        <v>1</v>
      </c>
      <c r="F160" s="213" t="s">
        <v>521</v>
      </c>
      <c r="G160" s="211"/>
      <c r="H160" s="214">
        <v>80.5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167</v>
      </c>
      <c r="AU160" s="220" t="s">
        <v>84</v>
      </c>
      <c r="AV160" s="13" t="s">
        <v>84</v>
      </c>
      <c r="AW160" s="13" t="s">
        <v>31</v>
      </c>
      <c r="AX160" s="13" t="s">
        <v>75</v>
      </c>
      <c r="AY160" s="220" t="s">
        <v>155</v>
      </c>
    </row>
    <row r="161" spans="2:51" s="13" customFormat="1" ht="11.25">
      <c r="B161" s="210"/>
      <c r="C161" s="211"/>
      <c r="D161" s="204" t="s">
        <v>167</v>
      </c>
      <c r="E161" s="212" t="s">
        <v>1</v>
      </c>
      <c r="F161" s="213" t="s">
        <v>522</v>
      </c>
      <c r="G161" s="211"/>
      <c r="H161" s="214">
        <v>55.44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167</v>
      </c>
      <c r="AU161" s="220" t="s">
        <v>84</v>
      </c>
      <c r="AV161" s="13" t="s">
        <v>84</v>
      </c>
      <c r="AW161" s="13" t="s">
        <v>31</v>
      </c>
      <c r="AX161" s="13" t="s">
        <v>75</v>
      </c>
      <c r="AY161" s="220" t="s">
        <v>155</v>
      </c>
    </row>
    <row r="162" spans="2:51" s="13" customFormat="1" ht="11.25">
      <c r="B162" s="210"/>
      <c r="C162" s="211"/>
      <c r="D162" s="204" t="s">
        <v>167</v>
      </c>
      <c r="E162" s="212" t="s">
        <v>1</v>
      </c>
      <c r="F162" s="213" t="s">
        <v>523</v>
      </c>
      <c r="G162" s="211"/>
      <c r="H162" s="214">
        <v>132.16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167</v>
      </c>
      <c r="AU162" s="220" t="s">
        <v>84</v>
      </c>
      <c r="AV162" s="13" t="s">
        <v>84</v>
      </c>
      <c r="AW162" s="13" t="s">
        <v>31</v>
      </c>
      <c r="AX162" s="13" t="s">
        <v>75</v>
      </c>
      <c r="AY162" s="220" t="s">
        <v>155</v>
      </c>
    </row>
    <row r="163" spans="2:51" s="13" customFormat="1" ht="11.25">
      <c r="B163" s="210"/>
      <c r="C163" s="211"/>
      <c r="D163" s="204" t="s">
        <v>167</v>
      </c>
      <c r="E163" s="212" t="s">
        <v>1</v>
      </c>
      <c r="F163" s="213" t="s">
        <v>524</v>
      </c>
      <c r="G163" s="211"/>
      <c r="H163" s="214">
        <v>49.07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167</v>
      </c>
      <c r="AU163" s="220" t="s">
        <v>84</v>
      </c>
      <c r="AV163" s="13" t="s">
        <v>84</v>
      </c>
      <c r="AW163" s="13" t="s">
        <v>31</v>
      </c>
      <c r="AX163" s="13" t="s">
        <v>75</v>
      </c>
      <c r="AY163" s="220" t="s">
        <v>155</v>
      </c>
    </row>
    <row r="164" spans="2:51" s="13" customFormat="1" ht="11.25">
      <c r="B164" s="210"/>
      <c r="C164" s="211"/>
      <c r="D164" s="204" t="s">
        <v>167</v>
      </c>
      <c r="E164" s="212" t="s">
        <v>1</v>
      </c>
      <c r="F164" s="213" t="s">
        <v>525</v>
      </c>
      <c r="G164" s="211"/>
      <c r="H164" s="214">
        <v>45.66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167</v>
      </c>
      <c r="AU164" s="220" t="s">
        <v>84</v>
      </c>
      <c r="AV164" s="13" t="s">
        <v>84</v>
      </c>
      <c r="AW164" s="13" t="s">
        <v>31</v>
      </c>
      <c r="AX164" s="13" t="s">
        <v>75</v>
      </c>
      <c r="AY164" s="220" t="s">
        <v>155</v>
      </c>
    </row>
    <row r="165" spans="2:51" s="14" customFormat="1" ht="11.25">
      <c r="B165" s="221"/>
      <c r="C165" s="222"/>
      <c r="D165" s="204" t="s">
        <v>167</v>
      </c>
      <c r="E165" s="223" t="s">
        <v>1</v>
      </c>
      <c r="F165" s="224" t="s">
        <v>201</v>
      </c>
      <c r="G165" s="222"/>
      <c r="H165" s="225">
        <v>519.63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167</v>
      </c>
      <c r="AU165" s="231" t="s">
        <v>84</v>
      </c>
      <c r="AV165" s="14" t="s">
        <v>162</v>
      </c>
      <c r="AW165" s="14" t="s">
        <v>31</v>
      </c>
      <c r="AX165" s="14" t="s">
        <v>82</v>
      </c>
      <c r="AY165" s="231" t="s">
        <v>155</v>
      </c>
    </row>
    <row r="166" spans="2:63" s="12" customFormat="1" ht="22.9" customHeight="1">
      <c r="B166" s="175"/>
      <c r="C166" s="176"/>
      <c r="D166" s="177" t="s">
        <v>74</v>
      </c>
      <c r="E166" s="189" t="s">
        <v>162</v>
      </c>
      <c r="F166" s="189" t="s">
        <v>301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SUM(P167:P170)</f>
        <v>0</v>
      </c>
      <c r="Q166" s="183"/>
      <c r="R166" s="184">
        <f>SUM(R167:R170)</f>
        <v>0</v>
      </c>
      <c r="S166" s="183"/>
      <c r="T166" s="185">
        <f>SUM(T167:T170)</f>
        <v>0</v>
      </c>
      <c r="AR166" s="186" t="s">
        <v>82</v>
      </c>
      <c r="AT166" s="187" t="s">
        <v>74</v>
      </c>
      <c r="AU166" s="187" t="s">
        <v>82</v>
      </c>
      <c r="AY166" s="186" t="s">
        <v>155</v>
      </c>
      <c r="BK166" s="188">
        <f>SUM(BK167:BK170)</f>
        <v>0</v>
      </c>
    </row>
    <row r="167" spans="1:65" s="2" customFormat="1" ht="16.5" customHeight="1">
      <c r="A167" s="34"/>
      <c r="B167" s="35"/>
      <c r="C167" s="191" t="s">
        <v>193</v>
      </c>
      <c r="D167" s="191" t="s">
        <v>157</v>
      </c>
      <c r="E167" s="192" t="s">
        <v>526</v>
      </c>
      <c r="F167" s="193" t="s">
        <v>527</v>
      </c>
      <c r="G167" s="194" t="s">
        <v>184</v>
      </c>
      <c r="H167" s="195">
        <v>3.99</v>
      </c>
      <c r="I167" s="196"/>
      <c r="J167" s="197">
        <f>ROUND(I167*H167,2)</f>
        <v>0</v>
      </c>
      <c r="K167" s="193" t="s">
        <v>161</v>
      </c>
      <c r="L167" s="39"/>
      <c r="M167" s="198" t="s">
        <v>1</v>
      </c>
      <c r="N167" s="199" t="s">
        <v>40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162</v>
      </c>
      <c r="AT167" s="202" t="s">
        <v>157</v>
      </c>
      <c r="AU167" s="202" t="s">
        <v>84</v>
      </c>
      <c r="AY167" s="17" t="s">
        <v>155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82</v>
      </c>
      <c r="BK167" s="203">
        <f>ROUND(I167*H167,2)</f>
        <v>0</v>
      </c>
      <c r="BL167" s="17" t="s">
        <v>162</v>
      </c>
      <c r="BM167" s="202" t="s">
        <v>528</v>
      </c>
    </row>
    <row r="168" spans="1:47" s="2" customFormat="1" ht="11.25">
      <c r="A168" s="34"/>
      <c r="B168" s="35"/>
      <c r="C168" s="36"/>
      <c r="D168" s="204" t="s">
        <v>164</v>
      </c>
      <c r="E168" s="36"/>
      <c r="F168" s="205" t="s">
        <v>527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164</v>
      </c>
      <c r="AU168" s="17" t="s">
        <v>84</v>
      </c>
    </row>
    <row r="169" spans="1:47" s="2" customFormat="1" ht="48.75">
      <c r="A169" s="34"/>
      <c r="B169" s="35"/>
      <c r="C169" s="36"/>
      <c r="D169" s="204" t="s">
        <v>165</v>
      </c>
      <c r="E169" s="36"/>
      <c r="F169" s="209" t="s">
        <v>529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165</v>
      </c>
      <c r="AU169" s="17" t="s">
        <v>84</v>
      </c>
    </row>
    <row r="170" spans="2:51" s="13" customFormat="1" ht="11.25">
      <c r="B170" s="210"/>
      <c r="C170" s="211"/>
      <c r="D170" s="204" t="s">
        <v>167</v>
      </c>
      <c r="E170" s="212" t="s">
        <v>1</v>
      </c>
      <c r="F170" s="213" t="s">
        <v>530</v>
      </c>
      <c r="G170" s="211"/>
      <c r="H170" s="214">
        <v>3.99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167</v>
      </c>
      <c r="AU170" s="220" t="s">
        <v>84</v>
      </c>
      <c r="AV170" s="13" t="s">
        <v>84</v>
      </c>
      <c r="AW170" s="13" t="s">
        <v>31</v>
      </c>
      <c r="AX170" s="13" t="s">
        <v>82</v>
      </c>
      <c r="AY170" s="220" t="s">
        <v>155</v>
      </c>
    </row>
    <row r="171" spans="2:63" s="12" customFormat="1" ht="22.9" customHeight="1">
      <c r="B171" s="175"/>
      <c r="C171" s="176"/>
      <c r="D171" s="177" t="s">
        <v>74</v>
      </c>
      <c r="E171" s="189" t="s">
        <v>209</v>
      </c>
      <c r="F171" s="189" t="s">
        <v>356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SUM(P172:P211)</f>
        <v>0</v>
      </c>
      <c r="Q171" s="183"/>
      <c r="R171" s="184">
        <f>SUM(R172:R211)</f>
        <v>0</v>
      </c>
      <c r="S171" s="183"/>
      <c r="T171" s="185">
        <f>SUM(T172:T211)</f>
        <v>0</v>
      </c>
      <c r="AR171" s="186" t="s">
        <v>82</v>
      </c>
      <c r="AT171" s="187" t="s">
        <v>74</v>
      </c>
      <c r="AU171" s="187" t="s">
        <v>82</v>
      </c>
      <c r="AY171" s="186" t="s">
        <v>155</v>
      </c>
      <c r="BK171" s="188">
        <f>SUM(BK172:BK211)</f>
        <v>0</v>
      </c>
    </row>
    <row r="172" spans="1:65" s="2" customFormat="1" ht="16.5" customHeight="1">
      <c r="A172" s="34"/>
      <c r="B172" s="35"/>
      <c r="C172" s="191" t="s">
        <v>202</v>
      </c>
      <c r="D172" s="191" t="s">
        <v>157</v>
      </c>
      <c r="E172" s="192" t="s">
        <v>358</v>
      </c>
      <c r="F172" s="193" t="s">
        <v>359</v>
      </c>
      <c r="G172" s="194" t="s">
        <v>278</v>
      </c>
      <c r="H172" s="195">
        <v>76.1</v>
      </c>
      <c r="I172" s="196"/>
      <c r="J172" s="197">
        <f>ROUND(I172*H172,2)</f>
        <v>0</v>
      </c>
      <c r="K172" s="193" t="s">
        <v>161</v>
      </c>
      <c r="L172" s="39"/>
      <c r="M172" s="198" t="s">
        <v>1</v>
      </c>
      <c r="N172" s="199" t="s">
        <v>40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162</v>
      </c>
      <c r="AT172" s="202" t="s">
        <v>157</v>
      </c>
      <c r="AU172" s="202" t="s">
        <v>84</v>
      </c>
      <c r="AY172" s="17" t="s">
        <v>155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162</v>
      </c>
      <c r="BM172" s="202" t="s">
        <v>531</v>
      </c>
    </row>
    <row r="173" spans="1:47" s="2" customFormat="1" ht="11.25">
      <c r="A173" s="34"/>
      <c r="B173" s="35"/>
      <c r="C173" s="36"/>
      <c r="D173" s="204" t="s">
        <v>164</v>
      </c>
      <c r="E173" s="36"/>
      <c r="F173" s="205" t="s">
        <v>359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164</v>
      </c>
      <c r="AU173" s="17" t="s">
        <v>84</v>
      </c>
    </row>
    <row r="174" spans="1:47" s="2" customFormat="1" ht="97.5">
      <c r="A174" s="34"/>
      <c r="B174" s="35"/>
      <c r="C174" s="36"/>
      <c r="D174" s="204" t="s">
        <v>165</v>
      </c>
      <c r="E174" s="36"/>
      <c r="F174" s="209" t="s">
        <v>361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165</v>
      </c>
      <c r="AU174" s="17" t="s">
        <v>84</v>
      </c>
    </row>
    <row r="175" spans="2:51" s="13" customFormat="1" ht="11.25">
      <c r="B175" s="210"/>
      <c r="C175" s="211"/>
      <c r="D175" s="204" t="s">
        <v>167</v>
      </c>
      <c r="E175" s="212" t="s">
        <v>1</v>
      </c>
      <c r="F175" s="213" t="s">
        <v>532</v>
      </c>
      <c r="G175" s="211"/>
      <c r="H175" s="214">
        <v>21.8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167</v>
      </c>
      <c r="AU175" s="220" t="s">
        <v>84</v>
      </c>
      <c r="AV175" s="13" t="s">
        <v>84</v>
      </c>
      <c r="AW175" s="13" t="s">
        <v>31</v>
      </c>
      <c r="AX175" s="13" t="s">
        <v>75</v>
      </c>
      <c r="AY175" s="220" t="s">
        <v>155</v>
      </c>
    </row>
    <row r="176" spans="2:51" s="13" customFormat="1" ht="11.25">
      <c r="B176" s="210"/>
      <c r="C176" s="211"/>
      <c r="D176" s="204" t="s">
        <v>167</v>
      </c>
      <c r="E176" s="212" t="s">
        <v>1</v>
      </c>
      <c r="F176" s="213" t="s">
        <v>533</v>
      </c>
      <c r="G176" s="211"/>
      <c r="H176" s="214">
        <v>6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167</v>
      </c>
      <c r="AU176" s="220" t="s">
        <v>84</v>
      </c>
      <c r="AV176" s="13" t="s">
        <v>84</v>
      </c>
      <c r="AW176" s="13" t="s">
        <v>31</v>
      </c>
      <c r="AX176" s="13" t="s">
        <v>75</v>
      </c>
      <c r="AY176" s="220" t="s">
        <v>155</v>
      </c>
    </row>
    <row r="177" spans="2:51" s="13" customFormat="1" ht="11.25">
      <c r="B177" s="210"/>
      <c r="C177" s="211"/>
      <c r="D177" s="204" t="s">
        <v>167</v>
      </c>
      <c r="E177" s="212" t="s">
        <v>1</v>
      </c>
      <c r="F177" s="213" t="s">
        <v>534</v>
      </c>
      <c r="G177" s="211"/>
      <c r="H177" s="214">
        <v>9.8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167</v>
      </c>
      <c r="AU177" s="220" t="s">
        <v>84</v>
      </c>
      <c r="AV177" s="13" t="s">
        <v>84</v>
      </c>
      <c r="AW177" s="13" t="s">
        <v>31</v>
      </c>
      <c r="AX177" s="13" t="s">
        <v>75</v>
      </c>
      <c r="AY177" s="220" t="s">
        <v>155</v>
      </c>
    </row>
    <row r="178" spans="2:51" s="13" customFormat="1" ht="11.25">
      <c r="B178" s="210"/>
      <c r="C178" s="211"/>
      <c r="D178" s="204" t="s">
        <v>167</v>
      </c>
      <c r="E178" s="212" t="s">
        <v>1</v>
      </c>
      <c r="F178" s="213" t="s">
        <v>535</v>
      </c>
      <c r="G178" s="211"/>
      <c r="H178" s="214">
        <v>29.8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167</v>
      </c>
      <c r="AU178" s="220" t="s">
        <v>84</v>
      </c>
      <c r="AV178" s="13" t="s">
        <v>84</v>
      </c>
      <c r="AW178" s="13" t="s">
        <v>31</v>
      </c>
      <c r="AX178" s="13" t="s">
        <v>75</v>
      </c>
      <c r="AY178" s="220" t="s">
        <v>155</v>
      </c>
    </row>
    <row r="179" spans="2:51" s="13" customFormat="1" ht="11.25">
      <c r="B179" s="210"/>
      <c r="C179" s="211"/>
      <c r="D179" s="204" t="s">
        <v>167</v>
      </c>
      <c r="E179" s="212" t="s">
        <v>1</v>
      </c>
      <c r="F179" s="213" t="s">
        <v>536</v>
      </c>
      <c r="G179" s="211"/>
      <c r="H179" s="214">
        <v>8.7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167</v>
      </c>
      <c r="AU179" s="220" t="s">
        <v>84</v>
      </c>
      <c r="AV179" s="13" t="s">
        <v>84</v>
      </c>
      <c r="AW179" s="13" t="s">
        <v>31</v>
      </c>
      <c r="AX179" s="13" t="s">
        <v>75</v>
      </c>
      <c r="AY179" s="220" t="s">
        <v>155</v>
      </c>
    </row>
    <row r="180" spans="2:51" s="14" customFormat="1" ht="11.25">
      <c r="B180" s="221"/>
      <c r="C180" s="222"/>
      <c r="D180" s="204" t="s">
        <v>167</v>
      </c>
      <c r="E180" s="223" t="s">
        <v>1</v>
      </c>
      <c r="F180" s="224" t="s">
        <v>201</v>
      </c>
      <c r="G180" s="222"/>
      <c r="H180" s="225">
        <v>76.10000000000001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167</v>
      </c>
      <c r="AU180" s="231" t="s">
        <v>84</v>
      </c>
      <c r="AV180" s="14" t="s">
        <v>162</v>
      </c>
      <c r="AW180" s="14" t="s">
        <v>31</v>
      </c>
      <c r="AX180" s="14" t="s">
        <v>82</v>
      </c>
      <c r="AY180" s="231" t="s">
        <v>155</v>
      </c>
    </row>
    <row r="181" spans="1:65" s="2" customFormat="1" ht="16.5" customHeight="1">
      <c r="A181" s="34"/>
      <c r="B181" s="35"/>
      <c r="C181" s="191" t="s">
        <v>209</v>
      </c>
      <c r="D181" s="191" t="s">
        <v>157</v>
      </c>
      <c r="E181" s="192" t="s">
        <v>537</v>
      </c>
      <c r="F181" s="193" t="s">
        <v>538</v>
      </c>
      <c r="G181" s="194" t="s">
        <v>278</v>
      </c>
      <c r="H181" s="195">
        <v>149.3</v>
      </c>
      <c r="I181" s="196"/>
      <c r="J181" s="197">
        <f>ROUND(I181*H181,2)</f>
        <v>0</v>
      </c>
      <c r="K181" s="193" t="s">
        <v>161</v>
      </c>
      <c r="L181" s="39"/>
      <c r="M181" s="198" t="s">
        <v>1</v>
      </c>
      <c r="N181" s="199" t="s">
        <v>40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162</v>
      </c>
      <c r="AT181" s="202" t="s">
        <v>157</v>
      </c>
      <c r="AU181" s="202" t="s">
        <v>84</v>
      </c>
      <c r="AY181" s="17" t="s">
        <v>155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162</v>
      </c>
      <c r="BM181" s="202" t="s">
        <v>539</v>
      </c>
    </row>
    <row r="182" spans="1:47" s="2" customFormat="1" ht="11.25">
      <c r="A182" s="34"/>
      <c r="B182" s="35"/>
      <c r="C182" s="36"/>
      <c r="D182" s="204" t="s">
        <v>164</v>
      </c>
      <c r="E182" s="36"/>
      <c r="F182" s="205" t="s">
        <v>538</v>
      </c>
      <c r="G182" s="36"/>
      <c r="H182" s="36"/>
      <c r="I182" s="206"/>
      <c r="J182" s="36"/>
      <c r="K182" s="36"/>
      <c r="L182" s="39"/>
      <c r="M182" s="207"/>
      <c r="N182" s="20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164</v>
      </c>
      <c r="AU182" s="17" t="s">
        <v>84</v>
      </c>
    </row>
    <row r="183" spans="1:47" s="2" customFormat="1" ht="97.5">
      <c r="A183" s="34"/>
      <c r="B183" s="35"/>
      <c r="C183" s="36"/>
      <c r="D183" s="204" t="s">
        <v>165</v>
      </c>
      <c r="E183" s="36"/>
      <c r="F183" s="209" t="s">
        <v>361</v>
      </c>
      <c r="G183" s="36"/>
      <c r="H183" s="36"/>
      <c r="I183" s="206"/>
      <c r="J183" s="36"/>
      <c r="K183" s="36"/>
      <c r="L183" s="39"/>
      <c r="M183" s="207"/>
      <c r="N183" s="20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165</v>
      </c>
      <c r="AU183" s="17" t="s">
        <v>84</v>
      </c>
    </row>
    <row r="184" spans="2:51" s="13" customFormat="1" ht="11.25">
      <c r="B184" s="210"/>
      <c r="C184" s="211"/>
      <c r="D184" s="204" t="s">
        <v>167</v>
      </c>
      <c r="E184" s="212" t="s">
        <v>1</v>
      </c>
      <c r="F184" s="213" t="s">
        <v>540</v>
      </c>
      <c r="G184" s="211"/>
      <c r="H184" s="214">
        <v>79.2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167</v>
      </c>
      <c r="AU184" s="220" t="s">
        <v>84</v>
      </c>
      <c r="AV184" s="13" t="s">
        <v>84</v>
      </c>
      <c r="AW184" s="13" t="s">
        <v>31</v>
      </c>
      <c r="AX184" s="13" t="s">
        <v>75</v>
      </c>
      <c r="AY184" s="220" t="s">
        <v>155</v>
      </c>
    </row>
    <row r="185" spans="2:51" s="13" customFormat="1" ht="11.25">
      <c r="B185" s="210"/>
      <c r="C185" s="211"/>
      <c r="D185" s="204" t="s">
        <v>167</v>
      </c>
      <c r="E185" s="212" t="s">
        <v>1</v>
      </c>
      <c r="F185" s="213" t="s">
        <v>541</v>
      </c>
      <c r="G185" s="211"/>
      <c r="H185" s="214">
        <v>70.1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167</v>
      </c>
      <c r="AU185" s="220" t="s">
        <v>84</v>
      </c>
      <c r="AV185" s="13" t="s">
        <v>84</v>
      </c>
      <c r="AW185" s="13" t="s">
        <v>31</v>
      </c>
      <c r="AX185" s="13" t="s">
        <v>75</v>
      </c>
      <c r="AY185" s="220" t="s">
        <v>155</v>
      </c>
    </row>
    <row r="186" spans="2:51" s="14" customFormat="1" ht="11.25">
      <c r="B186" s="221"/>
      <c r="C186" s="222"/>
      <c r="D186" s="204" t="s">
        <v>167</v>
      </c>
      <c r="E186" s="223" t="s">
        <v>1</v>
      </c>
      <c r="F186" s="224" t="s">
        <v>201</v>
      </c>
      <c r="G186" s="222"/>
      <c r="H186" s="225">
        <v>149.3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167</v>
      </c>
      <c r="AU186" s="231" t="s">
        <v>84</v>
      </c>
      <c r="AV186" s="14" t="s">
        <v>162</v>
      </c>
      <c r="AW186" s="14" t="s">
        <v>31</v>
      </c>
      <c r="AX186" s="14" t="s">
        <v>82</v>
      </c>
      <c r="AY186" s="231" t="s">
        <v>155</v>
      </c>
    </row>
    <row r="187" spans="1:65" s="2" customFormat="1" ht="16.5" customHeight="1">
      <c r="A187" s="34"/>
      <c r="B187" s="35"/>
      <c r="C187" s="191" t="s">
        <v>216</v>
      </c>
      <c r="D187" s="191" t="s">
        <v>157</v>
      </c>
      <c r="E187" s="192" t="s">
        <v>542</v>
      </c>
      <c r="F187" s="193" t="s">
        <v>543</v>
      </c>
      <c r="G187" s="194" t="s">
        <v>278</v>
      </c>
      <c r="H187" s="195">
        <v>527.8</v>
      </c>
      <c r="I187" s="196"/>
      <c r="J187" s="197">
        <f>ROUND(I187*H187,2)</f>
        <v>0</v>
      </c>
      <c r="K187" s="193" t="s">
        <v>161</v>
      </c>
      <c r="L187" s="39"/>
      <c r="M187" s="198" t="s">
        <v>1</v>
      </c>
      <c r="N187" s="199" t="s">
        <v>40</v>
      </c>
      <c r="O187" s="7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162</v>
      </c>
      <c r="AT187" s="202" t="s">
        <v>157</v>
      </c>
      <c r="AU187" s="202" t="s">
        <v>84</v>
      </c>
      <c r="AY187" s="17" t="s">
        <v>155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162</v>
      </c>
      <c r="BM187" s="202" t="s">
        <v>544</v>
      </c>
    </row>
    <row r="188" spans="1:47" s="2" customFormat="1" ht="11.25">
      <c r="A188" s="34"/>
      <c r="B188" s="35"/>
      <c r="C188" s="36"/>
      <c r="D188" s="204" t="s">
        <v>164</v>
      </c>
      <c r="E188" s="36"/>
      <c r="F188" s="205" t="s">
        <v>543</v>
      </c>
      <c r="G188" s="36"/>
      <c r="H188" s="36"/>
      <c r="I188" s="206"/>
      <c r="J188" s="36"/>
      <c r="K188" s="36"/>
      <c r="L188" s="39"/>
      <c r="M188" s="207"/>
      <c r="N188" s="208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164</v>
      </c>
      <c r="AU188" s="17" t="s">
        <v>84</v>
      </c>
    </row>
    <row r="189" spans="1:47" s="2" customFormat="1" ht="97.5">
      <c r="A189" s="34"/>
      <c r="B189" s="35"/>
      <c r="C189" s="36"/>
      <c r="D189" s="204" t="s">
        <v>165</v>
      </c>
      <c r="E189" s="36"/>
      <c r="F189" s="209" t="s">
        <v>361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165</v>
      </c>
      <c r="AU189" s="17" t="s">
        <v>84</v>
      </c>
    </row>
    <row r="190" spans="2:51" s="13" customFormat="1" ht="11.25">
      <c r="B190" s="210"/>
      <c r="C190" s="211"/>
      <c r="D190" s="204" t="s">
        <v>167</v>
      </c>
      <c r="E190" s="212" t="s">
        <v>1</v>
      </c>
      <c r="F190" s="213" t="s">
        <v>545</v>
      </c>
      <c r="G190" s="211"/>
      <c r="H190" s="214">
        <v>224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167</v>
      </c>
      <c r="AU190" s="220" t="s">
        <v>84</v>
      </c>
      <c r="AV190" s="13" t="s">
        <v>84</v>
      </c>
      <c r="AW190" s="13" t="s">
        <v>31</v>
      </c>
      <c r="AX190" s="13" t="s">
        <v>75</v>
      </c>
      <c r="AY190" s="220" t="s">
        <v>155</v>
      </c>
    </row>
    <row r="191" spans="2:51" s="13" customFormat="1" ht="11.25">
      <c r="B191" s="210"/>
      <c r="C191" s="211"/>
      <c r="D191" s="204" t="s">
        <v>167</v>
      </c>
      <c r="E191" s="212" t="s">
        <v>1</v>
      </c>
      <c r="F191" s="213" t="s">
        <v>546</v>
      </c>
      <c r="G191" s="211"/>
      <c r="H191" s="214">
        <v>115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167</v>
      </c>
      <c r="AU191" s="220" t="s">
        <v>84</v>
      </c>
      <c r="AV191" s="13" t="s">
        <v>84</v>
      </c>
      <c r="AW191" s="13" t="s">
        <v>31</v>
      </c>
      <c r="AX191" s="13" t="s">
        <v>75</v>
      </c>
      <c r="AY191" s="220" t="s">
        <v>155</v>
      </c>
    </row>
    <row r="192" spans="2:51" s="13" customFormat="1" ht="11.25">
      <c r="B192" s="210"/>
      <c r="C192" s="211"/>
      <c r="D192" s="204" t="s">
        <v>167</v>
      </c>
      <c r="E192" s="212" t="s">
        <v>1</v>
      </c>
      <c r="F192" s="213" t="s">
        <v>547</v>
      </c>
      <c r="G192" s="211"/>
      <c r="H192" s="214">
        <v>188.8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167</v>
      </c>
      <c r="AU192" s="220" t="s">
        <v>84</v>
      </c>
      <c r="AV192" s="13" t="s">
        <v>84</v>
      </c>
      <c r="AW192" s="13" t="s">
        <v>31</v>
      </c>
      <c r="AX192" s="13" t="s">
        <v>75</v>
      </c>
      <c r="AY192" s="220" t="s">
        <v>155</v>
      </c>
    </row>
    <row r="193" spans="2:51" s="14" customFormat="1" ht="11.25">
      <c r="B193" s="221"/>
      <c r="C193" s="222"/>
      <c r="D193" s="204" t="s">
        <v>167</v>
      </c>
      <c r="E193" s="223" t="s">
        <v>1</v>
      </c>
      <c r="F193" s="224" t="s">
        <v>201</v>
      </c>
      <c r="G193" s="222"/>
      <c r="H193" s="225">
        <v>527.8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167</v>
      </c>
      <c r="AU193" s="231" t="s">
        <v>84</v>
      </c>
      <c r="AV193" s="14" t="s">
        <v>162</v>
      </c>
      <c r="AW193" s="14" t="s">
        <v>31</v>
      </c>
      <c r="AX193" s="14" t="s">
        <v>82</v>
      </c>
      <c r="AY193" s="231" t="s">
        <v>155</v>
      </c>
    </row>
    <row r="194" spans="1:65" s="2" customFormat="1" ht="16.5" customHeight="1">
      <c r="A194" s="34"/>
      <c r="B194" s="35"/>
      <c r="C194" s="191" t="s">
        <v>222</v>
      </c>
      <c r="D194" s="191" t="s">
        <v>157</v>
      </c>
      <c r="E194" s="192" t="s">
        <v>548</v>
      </c>
      <c r="F194" s="193" t="s">
        <v>549</v>
      </c>
      <c r="G194" s="194" t="s">
        <v>367</v>
      </c>
      <c r="H194" s="195">
        <v>24</v>
      </c>
      <c r="I194" s="196"/>
      <c r="J194" s="197">
        <f>ROUND(I194*H194,2)</f>
        <v>0</v>
      </c>
      <c r="K194" s="193" t="s">
        <v>161</v>
      </c>
      <c r="L194" s="39"/>
      <c r="M194" s="198" t="s">
        <v>1</v>
      </c>
      <c r="N194" s="199" t="s">
        <v>40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162</v>
      </c>
      <c r="AT194" s="202" t="s">
        <v>157</v>
      </c>
      <c r="AU194" s="202" t="s">
        <v>84</v>
      </c>
      <c r="AY194" s="17" t="s">
        <v>155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162</v>
      </c>
      <c r="BM194" s="202" t="s">
        <v>550</v>
      </c>
    </row>
    <row r="195" spans="1:47" s="2" customFormat="1" ht="11.25">
      <c r="A195" s="34"/>
      <c r="B195" s="35"/>
      <c r="C195" s="36"/>
      <c r="D195" s="204" t="s">
        <v>164</v>
      </c>
      <c r="E195" s="36"/>
      <c r="F195" s="205" t="s">
        <v>549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164</v>
      </c>
      <c r="AU195" s="17" t="s">
        <v>84</v>
      </c>
    </row>
    <row r="196" spans="1:47" s="2" customFormat="1" ht="87.75">
      <c r="A196" s="34"/>
      <c r="B196" s="35"/>
      <c r="C196" s="36"/>
      <c r="D196" s="204" t="s">
        <v>165</v>
      </c>
      <c r="E196" s="36"/>
      <c r="F196" s="209" t="s">
        <v>551</v>
      </c>
      <c r="G196" s="36"/>
      <c r="H196" s="36"/>
      <c r="I196" s="206"/>
      <c r="J196" s="36"/>
      <c r="K196" s="36"/>
      <c r="L196" s="39"/>
      <c r="M196" s="207"/>
      <c r="N196" s="20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165</v>
      </c>
      <c r="AU196" s="17" t="s">
        <v>84</v>
      </c>
    </row>
    <row r="197" spans="2:51" s="13" customFormat="1" ht="11.25">
      <c r="B197" s="210"/>
      <c r="C197" s="211"/>
      <c r="D197" s="204" t="s">
        <v>167</v>
      </c>
      <c r="E197" s="212" t="s">
        <v>1</v>
      </c>
      <c r="F197" s="213" t="s">
        <v>552</v>
      </c>
      <c r="G197" s="211"/>
      <c r="H197" s="214">
        <v>6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167</v>
      </c>
      <c r="AU197" s="220" t="s">
        <v>84</v>
      </c>
      <c r="AV197" s="13" t="s">
        <v>84</v>
      </c>
      <c r="AW197" s="13" t="s">
        <v>31</v>
      </c>
      <c r="AX197" s="13" t="s">
        <v>75</v>
      </c>
      <c r="AY197" s="220" t="s">
        <v>155</v>
      </c>
    </row>
    <row r="198" spans="2:51" s="13" customFormat="1" ht="11.25">
      <c r="B198" s="210"/>
      <c r="C198" s="211"/>
      <c r="D198" s="204" t="s">
        <v>167</v>
      </c>
      <c r="E198" s="212" t="s">
        <v>1</v>
      </c>
      <c r="F198" s="213" t="s">
        <v>553</v>
      </c>
      <c r="G198" s="211"/>
      <c r="H198" s="214">
        <v>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167</v>
      </c>
      <c r="AU198" s="220" t="s">
        <v>84</v>
      </c>
      <c r="AV198" s="13" t="s">
        <v>84</v>
      </c>
      <c r="AW198" s="13" t="s">
        <v>31</v>
      </c>
      <c r="AX198" s="13" t="s">
        <v>75</v>
      </c>
      <c r="AY198" s="220" t="s">
        <v>155</v>
      </c>
    </row>
    <row r="199" spans="2:51" s="13" customFormat="1" ht="11.25">
      <c r="B199" s="210"/>
      <c r="C199" s="211"/>
      <c r="D199" s="204" t="s">
        <v>167</v>
      </c>
      <c r="E199" s="212" t="s">
        <v>1</v>
      </c>
      <c r="F199" s="213" t="s">
        <v>554</v>
      </c>
      <c r="G199" s="211"/>
      <c r="H199" s="214">
        <v>4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167</v>
      </c>
      <c r="AU199" s="220" t="s">
        <v>84</v>
      </c>
      <c r="AV199" s="13" t="s">
        <v>84</v>
      </c>
      <c r="AW199" s="13" t="s">
        <v>31</v>
      </c>
      <c r="AX199" s="13" t="s">
        <v>75</v>
      </c>
      <c r="AY199" s="220" t="s">
        <v>155</v>
      </c>
    </row>
    <row r="200" spans="2:51" s="13" customFormat="1" ht="11.25">
      <c r="B200" s="210"/>
      <c r="C200" s="211"/>
      <c r="D200" s="204" t="s">
        <v>167</v>
      </c>
      <c r="E200" s="212" t="s">
        <v>1</v>
      </c>
      <c r="F200" s="213" t="s">
        <v>555</v>
      </c>
      <c r="G200" s="211"/>
      <c r="H200" s="214">
        <v>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167</v>
      </c>
      <c r="AU200" s="220" t="s">
        <v>84</v>
      </c>
      <c r="AV200" s="13" t="s">
        <v>84</v>
      </c>
      <c r="AW200" s="13" t="s">
        <v>31</v>
      </c>
      <c r="AX200" s="13" t="s">
        <v>75</v>
      </c>
      <c r="AY200" s="220" t="s">
        <v>155</v>
      </c>
    </row>
    <row r="201" spans="2:51" s="13" customFormat="1" ht="11.25">
      <c r="B201" s="210"/>
      <c r="C201" s="211"/>
      <c r="D201" s="204" t="s">
        <v>167</v>
      </c>
      <c r="E201" s="212" t="s">
        <v>1</v>
      </c>
      <c r="F201" s="213" t="s">
        <v>556</v>
      </c>
      <c r="G201" s="211"/>
      <c r="H201" s="214">
        <v>4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167</v>
      </c>
      <c r="AU201" s="220" t="s">
        <v>84</v>
      </c>
      <c r="AV201" s="13" t="s">
        <v>84</v>
      </c>
      <c r="AW201" s="13" t="s">
        <v>31</v>
      </c>
      <c r="AX201" s="13" t="s">
        <v>75</v>
      </c>
      <c r="AY201" s="220" t="s">
        <v>155</v>
      </c>
    </row>
    <row r="202" spans="2:51" s="14" customFormat="1" ht="11.25">
      <c r="B202" s="221"/>
      <c r="C202" s="222"/>
      <c r="D202" s="204" t="s">
        <v>167</v>
      </c>
      <c r="E202" s="223" t="s">
        <v>1</v>
      </c>
      <c r="F202" s="224" t="s">
        <v>201</v>
      </c>
      <c r="G202" s="222"/>
      <c r="H202" s="225">
        <v>24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167</v>
      </c>
      <c r="AU202" s="231" t="s">
        <v>84</v>
      </c>
      <c r="AV202" s="14" t="s">
        <v>162</v>
      </c>
      <c r="AW202" s="14" t="s">
        <v>31</v>
      </c>
      <c r="AX202" s="14" t="s">
        <v>82</v>
      </c>
      <c r="AY202" s="231" t="s">
        <v>155</v>
      </c>
    </row>
    <row r="203" spans="1:65" s="2" customFormat="1" ht="16.5" customHeight="1">
      <c r="A203" s="34"/>
      <c r="B203" s="35"/>
      <c r="C203" s="191" t="s">
        <v>227</v>
      </c>
      <c r="D203" s="191" t="s">
        <v>157</v>
      </c>
      <c r="E203" s="192" t="s">
        <v>377</v>
      </c>
      <c r="F203" s="193" t="s">
        <v>378</v>
      </c>
      <c r="G203" s="194" t="s">
        <v>367</v>
      </c>
      <c r="H203" s="195">
        <v>25</v>
      </c>
      <c r="I203" s="196"/>
      <c r="J203" s="197">
        <f>ROUND(I203*H203,2)</f>
        <v>0</v>
      </c>
      <c r="K203" s="193" t="s">
        <v>161</v>
      </c>
      <c r="L203" s="39"/>
      <c r="M203" s="198" t="s">
        <v>1</v>
      </c>
      <c r="N203" s="199" t="s">
        <v>40</v>
      </c>
      <c r="O203" s="7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162</v>
      </c>
      <c r="AT203" s="202" t="s">
        <v>157</v>
      </c>
      <c r="AU203" s="202" t="s">
        <v>84</v>
      </c>
      <c r="AY203" s="17" t="s">
        <v>155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162</v>
      </c>
      <c r="BM203" s="202" t="s">
        <v>557</v>
      </c>
    </row>
    <row r="204" spans="1:47" s="2" customFormat="1" ht="11.25">
      <c r="A204" s="34"/>
      <c r="B204" s="35"/>
      <c r="C204" s="36"/>
      <c r="D204" s="204" t="s">
        <v>164</v>
      </c>
      <c r="E204" s="36"/>
      <c r="F204" s="205" t="s">
        <v>378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164</v>
      </c>
      <c r="AU204" s="17" t="s">
        <v>84</v>
      </c>
    </row>
    <row r="205" spans="1:47" s="2" customFormat="1" ht="29.25">
      <c r="A205" s="34"/>
      <c r="B205" s="35"/>
      <c r="C205" s="36"/>
      <c r="D205" s="204" t="s">
        <v>165</v>
      </c>
      <c r="E205" s="36"/>
      <c r="F205" s="209" t="s">
        <v>380</v>
      </c>
      <c r="G205" s="36"/>
      <c r="H205" s="36"/>
      <c r="I205" s="206"/>
      <c r="J205" s="36"/>
      <c r="K205" s="36"/>
      <c r="L205" s="39"/>
      <c r="M205" s="207"/>
      <c r="N205" s="208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165</v>
      </c>
      <c r="AU205" s="17" t="s">
        <v>84</v>
      </c>
    </row>
    <row r="206" spans="2:51" s="13" customFormat="1" ht="11.25">
      <c r="B206" s="210"/>
      <c r="C206" s="211"/>
      <c r="D206" s="204" t="s">
        <v>167</v>
      </c>
      <c r="E206" s="212" t="s">
        <v>1</v>
      </c>
      <c r="F206" s="213" t="s">
        <v>558</v>
      </c>
      <c r="G206" s="211"/>
      <c r="H206" s="214">
        <v>7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167</v>
      </c>
      <c r="AU206" s="220" t="s">
        <v>84</v>
      </c>
      <c r="AV206" s="13" t="s">
        <v>84</v>
      </c>
      <c r="AW206" s="13" t="s">
        <v>31</v>
      </c>
      <c r="AX206" s="13" t="s">
        <v>75</v>
      </c>
      <c r="AY206" s="220" t="s">
        <v>155</v>
      </c>
    </row>
    <row r="207" spans="2:51" s="13" customFormat="1" ht="11.25">
      <c r="B207" s="210"/>
      <c r="C207" s="211"/>
      <c r="D207" s="204" t="s">
        <v>167</v>
      </c>
      <c r="E207" s="212" t="s">
        <v>1</v>
      </c>
      <c r="F207" s="213" t="s">
        <v>559</v>
      </c>
      <c r="G207" s="211"/>
      <c r="H207" s="214">
        <v>3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167</v>
      </c>
      <c r="AU207" s="220" t="s">
        <v>84</v>
      </c>
      <c r="AV207" s="13" t="s">
        <v>84</v>
      </c>
      <c r="AW207" s="13" t="s">
        <v>31</v>
      </c>
      <c r="AX207" s="13" t="s">
        <v>75</v>
      </c>
      <c r="AY207" s="220" t="s">
        <v>155</v>
      </c>
    </row>
    <row r="208" spans="2:51" s="13" customFormat="1" ht="11.25">
      <c r="B208" s="210"/>
      <c r="C208" s="211"/>
      <c r="D208" s="204" t="s">
        <v>167</v>
      </c>
      <c r="E208" s="212" t="s">
        <v>1</v>
      </c>
      <c r="F208" s="213" t="s">
        <v>560</v>
      </c>
      <c r="G208" s="211"/>
      <c r="H208" s="214">
        <v>3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167</v>
      </c>
      <c r="AU208" s="220" t="s">
        <v>84</v>
      </c>
      <c r="AV208" s="13" t="s">
        <v>84</v>
      </c>
      <c r="AW208" s="13" t="s">
        <v>31</v>
      </c>
      <c r="AX208" s="13" t="s">
        <v>75</v>
      </c>
      <c r="AY208" s="220" t="s">
        <v>155</v>
      </c>
    </row>
    <row r="209" spans="2:51" s="13" customFormat="1" ht="11.25">
      <c r="B209" s="210"/>
      <c r="C209" s="211"/>
      <c r="D209" s="204" t="s">
        <v>167</v>
      </c>
      <c r="E209" s="212" t="s">
        <v>1</v>
      </c>
      <c r="F209" s="213" t="s">
        <v>561</v>
      </c>
      <c r="G209" s="211"/>
      <c r="H209" s="214">
        <v>9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167</v>
      </c>
      <c r="AU209" s="220" t="s">
        <v>84</v>
      </c>
      <c r="AV209" s="13" t="s">
        <v>84</v>
      </c>
      <c r="AW209" s="13" t="s">
        <v>31</v>
      </c>
      <c r="AX209" s="13" t="s">
        <v>75</v>
      </c>
      <c r="AY209" s="220" t="s">
        <v>155</v>
      </c>
    </row>
    <row r="210" spans="2:51" s="13" customFormat="1" ht="11.25">
      <c r="B210" s="210"/>
      <c r="C210" s="211"/>
      <c r="D210" s="204" t="s">
        <v>167</v>
      </c>
      <c r="E210" s="212" t="s">
        <v>1</v>
      </c>
      <c r="F210" s="213" t="s">
        <v>562</v>
      </c>
      <c r="G210" s="211"/>
      <c r="H210" s="214">
        <v>3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167</v>
      </c>
      <c r="AU210" s="220" t="s">
        <v>84</v>
      </c>
      <c r="AV210" s="13" t="s">
        <v>84</v>
      </c>
      <c r="AW210" s="13" t="s">
        <v>31</v>
      </c>
      <c r="AX210" s="13" t="s">
        <v>75</v>
      </c>
      <c r="AY210" s="220" t="s">
        <v>155</v>
      </c>
    </row>
    <row r="211" spans="2:51" s="14" customFormat="1" ht="11.25">
      <c r="B211" s="221"/>
      <c r="C211" s="222"/>
      <c r="D211" s="204" t="s">
        <v>167</v>
      </c>
      <c r="E211" s="223" t="s">
        <v>1</v>
      </c>
      <c r="F211" s="224" t="s">
        <v>201</v>
      </c>
      <c r="G211" s="222"/>
      <c r="H211" s="225">
        <v>25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167</v>
      </c>
      <c r="AU211" s="231" t="s">
        <v>84</v>
      </c>
      <c r="AV211" s="14" t="s">
        <v>162</v>
      </c>
      <c r="AW211" s="14" t="s">
        <v>31</v>
      </c>
      <c r="AX211" s="14" t="s">
        <v>82</v>
      </c>
      <c r="AY211" s="231" t="s">
        <v>155</v>
      </c>
    </row>
    <row r="212" spans="2:63" s="12" customFormat="1" ht="25.9" customHeight="1">
      <c r="B212" s="175"/>
      <c r="C212" s="176"/>
      <c r="D212" s="177" t="s">
        <v>74</v>
      </c>
      <c r="E212" s="178" t="s">
        <v>487</v>
      </c>
      <c r="F212" s="178" t="s">
        <v>488</v>
      </c>
      <c r="G212" s="176"/>
      <c r="H212" s="176"/>
      <c r="I212" s="179"/>
      <c r="J212" s="180">
        <f>BK212</f>
        <v>0</v>
      </c>
      <c r="K212" s="176"/>
      <c r="L212" s="181"/>
      <c r="M212" s="182"/>
      <c r="N212" s="183"/>
      <c r="O212" s="183"/>
      <c r="P212" s="184">
        <f>SUM(P213:P216)</f>
        <v>0</v>
      </c>
      <c r="Q212" s="183"/>
      <c r="R212" s="184">
        <f>SUM(R213:R216)</f>
        <v>0</v>
      </c>
      <c r="S212" s="183"/>
      <c r="T212" s="185">
        <f>SUM(T213:T216)</f>
        <v>0</v>
      </c>
      <c r="AR212" s="186" t="s">
        <v>162</v>
      </c>
      <c r="AT212" s="187" t="s">
        <v>74</v>
      </c>
      <c r="AU212" s="187" t="s">
        <v>75</v>
      </c>
      <c r="AY212" s="186" t="s">
        <v>155</v>
      </c>
      <c r="BK212" s="188">
        <f>SUM(BK213:BK216)</f>
        <v>0</v>
      </c>
    </row>
    <row r="213" spans="1:65" s="2" customFormat="1" ht="16.5" customHeight="1">
      <c r="A213" s="34"/>
      <c r="B213" s="35"/>
      <c r="C213" s="191" t="s">
        <v>234</v>
      </c>
      <c r="D213" s="191" t="s">
        <v>157</v>
      </c>
      <c r="E213" s="192" t="s">
        <v>563</v>
      </c>
      <c r="F213" s="193" t="s">
        <v>491</v>
      </c>
      <c r="G213" s="194" t="s">
        <v>564</v>
      </c>
      <c r="H213" s="195">
        <v>1111.26</v>
      </c>
      <c r="I213" s="196"/>
      <c r="J213" s="197">
        <f>ROUND(I213*H213,2)</f>
        <v>0</v>
      </c>
      <c r="K213" s="193" t="s">
        <v>161</v>
      </c>
      <c r="L213" s="39"/>
      <c r="M213" s="198" t="s">
        <v>1</v>
      </c>
      <c r="N213" s="199" t="s">
        <v>40</v>
      </c>
      <c r="O213" s="71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492</v>
      </c>
      <c r="AT213" s="202" t="s">
        <v>157</v>
      </c>
      <c r="AU213" s="202" t="s">
        <v>82</v>
      </c>
      <c r="AY213" s="17" t="s">
        <v>155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82</v>
      </c>
      <c r="BK213" s="203">
        <f>ROUND(I213*H213,2)</f>
        <v>0</v>
      </c>
      <c r="BL213" s="17" t="s">
        <v>492</v>
      </c>
      <c r="BM213" s="202" t="s">
        <v>565</v>
      </c>
    </row>
    <row r="214" spans="1:47" s="2" customFormat="1" ht="11.25">
      <c r="A214" s="34"/>
      <c r="B214" s="35"/>
      <c r="C214" s="36"/>
      <c r="D214" s="204" t="s">
        <v>164</v>
      </c>
      <c r="E214" s="36"/>
      <c r="F214" s="205" t="s">
        <v>491</v>
      </c>
      <c r="G214" s="36"/>
      <c r="H214" s="36"/>
      <c r="I214" s="206"/>
      <c r="J214" s="36"/>
      <c r="K214" s="36"/>
      <c r="L214" s="39"/>
      <c r="M214" s="207"/>
      <c r="N214" s="208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164</v>
      </c>
      <c r="AU214" s="17" t="s">
        <v>82</v>
      </c>
    </row>
    <row r="215" spans="1:47" s="2" customFormat="1" ht="19.5">
      <c r="A215" s="34"/>
      <c r="B215" s="35"/>
      <c r="C215" s="36"/>
      <c r="D215" s="204" t="s">
        <v>165</v>
      </c>
      <c r="E215" s="36"/>
      <c r="F215" s="209" t="s">
        <v>494</v>
      </c>
      <c r="G215" s="36"/>
      <c r="H215" s="36"/>
      <c r="I215" s="206"/>
      <c r="J215" s="36"/>
      <c r="K215" s="36"/>
      <c r="L215" s="39"/>
      <c r="M215" s="207"/>
      <c r="N215" s="208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165</v>
      </c>
      <c r="AU215" s="17" t="s">
        <v>82</v>
      </c>
    </row>
    <row r="216" spans="2:51" s="13" customFormat="1" ht="11.25">
      <c r="B216" s="210"/>
      <c r="C216" s="211"/>
      <c r="D216" s="204" t="s">
        <v>167</v>
      </c>
      <c r="E216" s="212" t="s">
        <v>1</v>
      </c>
      <c r="F216" s="213" t="s">
        <v>566</v>
      </c>
      <c r="G216" s="211"/>
      <c r="H216" s="214">
        <v>1111.26</v>
      </c>
      <c r="I216" s="215"/>
      <c r="J216" s="211"/>
      <c r="K216" s="211"/>
      <c r="L216" s="216"/>
      <c r="M216" s="245"/>
      <c r="N216" s="246"/>
      <c r="O216" s="246"/>
      <c r="P216" s="246"/>
      <c r="Q216" s="246"/>
      <c r="R216" s="246"/>
      <c r="S216" s="246"/>
      <c r="T216" s="247"/>
      <c r="AT216" s="220" t="s">
        <v>167</v>
      </c>
      <c r="AU216" s="220" t="s">
        <v>82</v>
      </c>
      <c r="AV216" s="13" t="s">
        <v>84</v>
      </c>
      <c r="AW216" s="13" t="s">
        <v>31</v>
      </c>
      <c r="AX216" s="13" t="s">
        <v>82</v>
      </c>
      <c r="AY216" s="220" t="s">
        <v>155</v>
      </c>
    </row>
    <row r="217" spans="1:31" s="2" customFormat="1" ht="6.95" customHeight="1">
      <c r="A217" s="34"/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39"/>
      <c r="M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</sheetData>
  <sheetProtection algorithmName="SHA-512" hashValue="Ig14Y7cYzFCt54QoNOssRyotKdrAbpGq5tpngNiwWT+FFVK5G1FH1ii72javWdx/A4WpL4XhSMBqo1b5zxQ5kg==" saltValue="jFvvQSfg8TfHxCzHakzTUIJG9fRCKKald+NHJFMLRKkQlDLZsqiXm7Sh3hpm+X6ISvrYOlOe5RTjA/wu55bZEg==" spinCount="100000" sheet="1" objects="1" scenarios="1" formatColumns="0" formatRows="0" autoFilter="0"/>
  <autoFilter ref="C124:K21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567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568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ROUND((SUM(BE121:BE165)),2)</f>
        <v>0</v>
      </c>
      <c r="G35" s="34"/>
      <c r="H35" s="34"/>
      <c r="I35" s="130">
        <v>0.21</v>
      </c>
      <c r="J35" s="129">
        <f>ROUND(((SUM(BE121:BE165))*I35),2)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ROUND((SUM(BF121:BF165)),2)</f>
        <v>0</v>
      </c>
      <c r="G36" s="34"/>
      <c r="H36" s="34"/>
      <c r="I36" s="130">
        <v>0.15</v>
      </c>
      <c r="J36" s="129">
        <f>ROUND(((SUM(BF121:BF165))*I36),2)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ROUND((SUM(BG121:BG165)),2)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ROUND((SUM(BH121:BH165)),2)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ROUND((SUM(BI121:BI165)),2)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567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000 - Ostatní a vedlejší náklady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139</v>
      </c>
      <c r="E99" s="156"/>
      <c r="F99" s="156"/>
      <c r="G99" s="156"/>
      <c r="H99" s="156"/>
      <c r="I99" s="156"/>
      <c r="J99" s="157">
        <f>J122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140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04" t="str">
        <f>E7</f>
        <v>Modernizace silnice II/368 Třebařov - průtah</v>
      </c>
      <c r="F109" s="305"/>
      <c r="G109" s="305"/>
      <c r="H109" s="305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2:12" s="1" customFormat="1" ht="12" customHeight="1">
      <c r="B110" s="21"/>
      <c r="C110" s="29" t="s">
        <v>123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4"/>
      <c r="B111" s="35"/>
      <c r="C111" s="36"/>
      <c r="D111" s="36"/>
      <c r="E111" s="304" t="s">
        <v>567</v>
      </c>
      <c r="F111" s="306"/>
      <c r="G111" s="306"/>
      <c r="H111" s="30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125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7" t="str">
        <f>E11</f>
        <v>000 - Ostatní a vedlejší náklady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F14</f>
        <v>Třebařov</v>
      </c>
      <c r="G115" s="36"/>
      <c r="H115" s="36"/>
      <c r="I115" s="29" t="s">
        <v>22</v>
      </c>
      <c r="J115" s="66">
        <f>IF(J14="","",J14)</f>
        <v>0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23</v>
      </c>
      <c r="D117" s="36"/>
      <c r="E117" s="36"/>
      <c r="F117" s="27" t="str">
        <f>E17</f>
        <v>Pardubický kraj</v>
      </c>
      <c r="G117" s="36"/>
      <c r="H117" s="36"/>
      <c r="I117" s="29" t="s">
        <v>29</v>
      </c>
      <c r="J117" s="32" t="str">
        <f>E23</f>
        <v>Laboro atelier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27</v>
      </c>
      <c r="D118" s="36"/>
      <c r="E118" s="36"/>
      <c r="F118" s="27" t="str">
        <f>IF(E20="","",E20)</f>
        <v>Vyplň údaj</v>
      </c>
      <c r="G118" s="36"/>
      <c r="H118" s="36"/>
      <c r="I118" s="29" t="s">
        <v>32</v>
      </c>
      <c r="J118" s="32" t="str">
        <f>E26</f>
        <v>Laboro atelier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64"/>
      <c r="B120" s="165"/>
      <c r="C120" s="166" t="s">
        <v>141</v>
      </c>
      <c r="D120" s="167" t="s">
        <v>60</v>
      </c>
      <c r="E120" s="167" t="s">
        <v>56</v>
      </c>
      <c r="F120" s="167" t="s">
        <v>57</v>
      </c>
      <c r="G120" s="167" t="s">
        <v>142</v>
      </c>
      <c r="H120" s="167" t="s">
        <v>143</v>
      </c>
      <c r="I120" s="167" t="s">
        <v>144</v>
      </c>
      <c r="J120" s="167" t="s">
        <v>129</v>
      </c>
      <c r="K120" s="168" t="s">
        <v>145</v>
      </c>
      <c r="L120" s="169"/>
      <c r="M120" s="75" t="s">
        <v>1</v>
      </c>
      <c r="N120" s="76" t="s">
        <v>39</v>
      </c>
      <c r="O120" s="76" t="s">
        <v>146</v>
      </c>
      <c r="P120" s="76" t="s">
        <v>147</v>
      </c>
      <c r="Q120" s="76" t="s">
        <v>148</v>
      </c>
      <c r="R120" s="76" t="s">
        <v>149</v>
      </c>
      <c r="S120" s="76" t="s">
        <v>150</v>
      </c>
      <c r="T120" s="77" t="s">
        <v>151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4"/>
      <c r="B121" s="35"/>
      <c r="C121" s="82" t="s">
        <v>152</v>
      </c>
      <c r="D121" s="36"/>
      <c r="E121" s="36"/>
      <c r="F121" s="36"/>
      <c r="G121" s="36"/>
      <c r="H121" s="36"/>
      <c r="I121" s="36"/>
      <c r="J121" s="170">
        <f>BK121</f>
        <v>0</v>
      </c>
      <c r="K121" s="36"/>
      <c r="L121" s="39"/>
      <c r="M121" s="78"/>
      <c r="N121" s="171"/>
      <c r="O121" s="79"/>
      <c r="P121" s="172">
        <f>P122</f>
        <v>0</v>
      </c>
      <c r="Q121" s="79"/>
      <c r="R121" s="172">
        <f>R122</f>
        <v>0</v>
      </c>
      <c r="S121" s="79"/>
      <c r="T121" s="173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74</v>
      </c>
      <c r="AU121" s="17" t="s">
        <v>131</v>
      </c>
      <c r="BK121" s="174">
        <f>BK122</f>
        <v>0</v>
      </c>
    </row>
    <row r="122" spans="2:63" s="12" customFormat="1" ht="25.9" customHeight="1">
      <c r="B122" s="175"/>
      <c r="C122" s="176"/>
      <c r="D122" s="177" t="s">
        <v>74</v>
      </c>
      <c r="E122" s="178" t="s">
        <v>487</v>
      </c>
      <c r="F122" s="178" t="s">
        <v>488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SUM(P123:P165)</f>
        <v>0</v>
      </c>
      <c r="Q122" s="183"/>
      <c r="R122" s="184">
        <f>SUM(R123:R165)</f>
        <v>0</v>
      </c>
      <c r="S122" s="183"/>
      <c r="T122" s="185">
        <f>SUM(T123:T165)</f>
        <v>0</v>
      </c>
      <c r="AR122" s="186" t="s">
        <v>162</v>
      </c>
      <c r="AT122" s="187" t="s">
        <v>74</v>
      </c>
      <c r="AU122" s="187" t="s">
        <v>75</v>
      </c>
      <c r="AY122" s="186" t="s">
        <v>155</v>
      </c>
      <c r="BK122" s="188">
        <f>SUM(BK123:BK165)</f>
        <v>0</v>
      </c>
    </row>
    <row r="123" spans="1:65" s="2" customFormat="1" ht="16.5" customHeight="1">
      <c r="A123" s="34"/>
      <c r="B123" s="35"/>
      <c r="C123" s="191" t="s">
        <v>82</v>
      </c>
      <c r="D123" s="191" t="s">
        <v>157</v>
      </c>
      <c r="E123" s="192" t="s">
        <v>569</v>
      </c>
      <c r="F123" s="193" t="s">
        <v>570</v>
      </c>
      <c r="G123" s="194" t="s">
        <v>571</v>
      </c>
      <c r="H123" s="195">
        <v>1</v>
      </c>
      <c r="I123" s="196"/>
      <c r="J123" s="197">
        <f>ROUND(I123*H123,2)</f>
        <v>0</v>
      </c>
      <c r="K123" s="193" t="s">
        <v>161</v>
      </c>
      <c r="L123" s="39"/>
      <c r="M123" s="198" t="s">
        <v>1</v>
      </c>
      <c r="N123" s="199" t="s">
        <v>40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492</v>
      </c>
      <c r="AT123" s="202" t="s">
        <v>157</v>
      </c>
      <c r="AU123" s="202" t="s">
        <v>82</v>
      </c>
      <c r="AY123" s="17" t="s">
        <v>155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82</v>
      </c>
      <c r="BK123" s="203">
        <f>ROUND(I123*H123,2)</f>
        <v>0</v>
      </c>
      <c r="BL123" s="17" t="s">
        <v>492</v>
      </c>
      <c r="BM123" s="202" t="s">
        <v>572</v>
      </c>
    </row>
    <row r="124" spans="1:47" s="2" customFormat="1" ht="11.25">
      <c r="A124" s="34"/>
      <c r="B124" s="35"/>
      <c r="C124" s="36"/>
      <c r="D124" s="204" t="s">
        <v>164</v>
      </c>
      <c r="E124" s="36"/>
      <c r="F124" s="205" t="s">
        <v>570</v>
      </c>
      <c r="G124" s="36"/>
      <c r="H124" s="36"/>
      <c r="I124" s="206"/>
      <c r="J124" s="36"/>
      <c r="K124" s="36"/>
      <c r="L124" s="39"/>
      <c r="M124" s="207"/>
      <c r="N124" s="208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164</v>
      </c>
      <c r="AU124" s="17" t="s">
        <v>82</v>
      </c>
    </row>
    <row r="125" spans="1:47" s="2" customFormat="1" ht="19.5">
      <c r="A125" s="34"/>
      <c r="B125" s="35"/>
      <c r="C125" s="36"/>
      <c r="D125" s="204" t="s">
        <v>165</v>
      </c>
      <c r="E125" s="36"/>
      <c r="F125" s="209" t="s">
        <v>573</v>
      </c>
      <c r="G125" s="36"/>
      <c r="H125" s="36"/>
      <c r="I125" s="206"/>
      <c r="J125" s="36"/>
      <c r="K125" s="36"/>
      <c r="L125" s="39"/>
      <c r="M125" s="207"/>
      <c r="N125" s="208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165</v>
      </c>
      <c r="AU125" s="17" t="s">
        <v>82</v>
      </c>
    </row>
    <row r="126" spans="1:47" s="2" customFormat="1" ht="19.5">
      <c r="A126" s="34"/>
      <c r="B126" s="35"/>
      <c r="C126" s="36"/>
      <c r="D126" s="204" t="s">
        <v>179</v>
      </c>
      <c r="E126" s="36"/>
      <c r="F126" s="209" t="s">
        <v>574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179</v>
      </c>
      <c r="AU126" s="17" t="s">
        <v>82</v>
      </c>
    </row>
    <row r="127" spans="1:65" s="2" customFormat="1" ht="16.5" customHeight="1">
      <c r="A127" s="34"/>
      <c r="B127" s="35"/>
      <c r="C127" s="191" t="s">
        <v>84</v>
      </c>
      <c r="D127" s="191" t="s">
        <v>157</v>
      </c>
      <c r="E127" s="192" t="s">
        <v>575</v>
      </c>
      <c r="F127" s="193" t="s">
        <v>576</v>
      </c>
      <c r="G127" s="194" t="s">
        <v>571</v>
      </c>
      <c r="H127" s="195">
        <v>1</v>
      </c>
      <c r="I127" s="196"/>
      <c r="J127" s="197">
        <f>ROUND(I127*H127,2)</f>
        <v>0</v>
      </c>
      <c r="K127" s="193" t="s">
        <v>161</v>
      </c>
      <c r="L127" s="39"/>
      <c r="M127" s="198" t="s">
        <v>1</v>
      </c>
      <c r="N127" s="199" t="s">
        <v>40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492</v>
      </c>
      <c r="AT127" s="202" t="s">
        <v>157</v>
      </c>
      <c r="AU127" s="202" t="s">
        <v>82</v>
      </c>
      <c r="AY127" s="17" t="s">
        <v>155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492</v>
      </c>
      <c r="BM127" s="202" t="s">
        <v>577</v>
      </c>
    </row>
    <row r="128" spans="1:47" s="2" customFormat="1" ht="11.25">
      <c r="A128" s="34"/>
      <c r="B128" s="35"/>
      <c r="C128" s="36"/>
      <c r="D128" s="204" t="s">
        <v>164</v>
      </c>
      <c r="E128" s="36"/>
      <c r="F128" s="205" t="s">
        <v>576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164</v>
      </c>
      <c r="AU128" s="17" t="s">
        <v>82</v>
      </c>
    </row>
    <row r="129" spans="1:47" s="2" customFormat="1" ht="29.25">
      <c r="A129" s="34"/>
      <c r="B129" s="35"/>
      <c r="C129" s="36"/>
      <c r="D129" s="204" t="s">
        <v>165</v>
      </c>
      <c r="E129" s="36"/>
      <c r="F129" s="209" t="s">
        <v>578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165</v>
      </c>
      <c r="AU129" s="17" t="s">
        <v>82</v>
      </c>
    </row>
    <row r="130" spans="1:47" s="2" customFormat="1" ht="19.5">
      <c r="A130" s="34"/>
      <c r="B130" s="35"/>
      <c r="C130" s="36"/>
      <c r="D130" s="204" t="s">
        <v>179</v>
      </c>
      <c r="E130" s="36"/>
      <c r="F130" s="209" t="s">
        <v>579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179</v>
      </c>
      <c r="AU130" s="17" t="s">
        <v>82</v>
      </c>
    </row>
    <row r="131" spans="1:65" s="2" customFormat="1" ht="16.5" customHeight="1">
      <c r="A131" s="34"/>
      <c r="B131" s="35"/>
      <c r="C131" s="191" t="s">
        <v>174</v>
      </c>
      <c r="D131" s="191" t="s">
        <v>157</v>
      </c>
      <c r="E131" s="192" t="s">
        <v>580</v>
      </c>
      <c r="F131" s="193" t="s">
        <v>581</v>
      </c>
      <c r="G131" s="194" t="s">
        <v>571</v>
      </c>
      <c r="H131" s="195">
        <v>1</v>
      </c>
      <c r="I131" s="196"/>
      <c r="J131" s="197">
        <f>ROUND(I131*H131,2)</f>
        <v>0</v>
      </c>
      <c r="K131" s="193" t="s">
        <v>161</v>
      </c>
      <c r="L131" s="39"/>
      <c r="M131" s="198" t="s">
        <v>1</v>
      </c>
      <c r="N131" s="199" t="s">
        <v>40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492</v>
      </c>
      <c r="AT131" s="202" t="s">
        <v>157</v>
      </c>
      <c r="AU131" s="202" t="s">
        <v>82</v>
      </c>
      <c r="AY131" s="17" t="s">
        <v>155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492</v>
      </c>
      <c r="BM131" s="202" t="s">
        <v>582</v>
      </c>
    </row>
    <row r="132" spans="1:47" s="2" customFormat="1" ht="11.25">
      <c r="A132" s="34"/>
      <c r="B132" s="35"/>
      <c r="C132" s="36"/>
      <c r="D132" s="204" t="s">
        <v>164</v>
      </c>
      <c r="E132" s="36"/>
      <c r="F132" s="205" t="s">
        <v>581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164</v>
      </c>
      <c r="AU132" s="17" t="s">
        <v>82</v>
      </c>
    </row>
    <row r="133" spans="1:47" s="2" customFormat="1" ht="19.5">
      <c r="A133" s="34"/>
      <c r="B133" s="35"/>
      <c r="C133" s="36"/>
      <c r="D133" s="204" t="s">
        <v>165</v>
      </c>
      <c r="E133" s="36"/>
      <c r="F133" s="209" t="s">
        <v>573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165</v>
      </c>
      <c r="AU133" s="17" t="s">
        <v>82</v>
      </c>
    </row>
    <row r="134" spans="1:47" s="2" customFormat="1" ht="19.5">
      <c r="A134" s="34"/>
      <c r="B134" s="35"/>
      <c r="C134" s="36"/>
      <c r="D134" s="204" t="s">
        <v>179</v>
      </c>
      <c r="E134" s="36"/>
      <c r="F134" s="209" t="s">
        <v>583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179</v>
      </c>
      <c r="AU134" s="17" t="s">
        <v>82</v>
      </c>
    </row>
    <row r="135" spans="1:65" s="2" customFormat="1" ht="16.5" customHeight="1">
      <c r="A135" s="34"/>
      <c r="B135" s="35"/>
      <c r="C135" s="191" t="s">
        <v>162</v>
      </c>
      <c r="D135" s="191" t="s">
        <v>157</v>
      </c>
      <c r="E135" s="192" t="s">
        <v>584</v>
      </c>
      <c r="F135" s="193" t="s">
        <v>585</v>
      </c>
      <c r="G135" s="194" t="s">
        <v>571</v>
      </c>
      <c r="H135" s="195">
        <v>1</v>
      </c>
      <c r="I135" s="196"/>
      <c r="J135" s="197">
        <f>ROUND(I135*H135,2)</f>
        <v>0</v>
      </c>
      <c r="K135" s="193" t="s">
        <v>161</v>
      </c>
      <c r="L135" s="39"/>
      <c r="M135" s="198" t="s">
        <v>1</v>
      </c>
      <c r="N135" s="199" t="s">
        <v>40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492</v>
      </c>
      <c r="AT135" s="202" t="s">
        <v>157</v>
      </c>
      <c r="AU135" s="202" t="s">
        <v>82</v>
      </c>
      <c r="AY135" s="17" t="s">
        <v>155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492</v>
      </c>
      <c r="BM135" s="202" t="s">
        <v>586</v>
      </c>
    </row>
    <row r="136" spans="1:47" s="2" customFormat="1" ht="11.25">
      <c r="A136" s="34"/>
      <c r="B136" s="35"/>
      <c r="C136" s="36"/>
      <c r="D136" s="204" t="s">
        <v>164</v>
      </c>
      <c r="E136" s="36"/>
      <c r="F136" s="205" t="s">
        <v>585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164</v>
      </c>
      <c r="AU136" s="17" t="s">
        <v>82</v>
      </c>
    </row>
    <row r="137" spans="1:47" s="2" customFormat="1" ht="19.5">
      <c r="A137" s="34"/>
      <c r="B137" s="35"/>
      <c r="C137" s="36"/>
      <c r="D137" s="204" t="s">
        <v>165</v>
      </c>
      <c r="E137" s="36"/>
      <c r="F137" s="209" t="s">
        <v>573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165</v>
      </c>
      <c r="AU137" s="17" t="s">
        <v>82</v>
      </c>
    </row>
    <row r="138" spans="1:47" s="2" customFormat="1" ht="19.5">
      <c r="A138" s="34"/>
      <c r="B138" s="35"/>
      <c r="C138" s="36"/>
      <c r="D138" s="204" t="s">
        <v>179</v>
      </c>
      <c r="E138" s="36"/>
      <c r="F138" s="209" t="s">
        <v>587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179</v>
      </c>
      <c r="AU138" s="17" t="s">
        <v>82</v>
      </c>
    </row>
    <row r="139" spans="1:65" s="2" customFormat="1" ht="16.5" customHeight="1">
      <c r="A139" s="34"/>
      <c r="B139" s="35"/>
      <c r="C139" s="191" t="s">
        <v>188</v>
      </c>
      <c r="D139" s="191" t="s">
        <v>157</v>
      </c>
      <c r="E139" s="192" t="s">
        <v>588</v>
      </c>
      <c r="F139" s="193" t="s">
        <v>589</v>
      </c>
      <c r="G139" s="194" t="s">
        <v>571</v>
      </c>
      <c r="H139" s="195">
        <v>1</v>
      </c>
      <c r="I139" s="196"/>
      <c r="J139" s="197">
        <f>ROUND(I139*H139,2)</f>
        <v>0</v>
      </c>
      <c r="K139" s="193" t="s">
        <v>161</v>
      </c>
      <c r="L139" s="39"/>
      <c r="M139" s="198" t="s">
        <v>1</v>
      </c>
      <c r="N139" s="199" t="s">
        <v>40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492</v>
      </c>
      <c r="AT139" s="202" t="s">
        <v>157</v>
      </c>
      <c r="AU139" s="202" t="s">
        <v>82</v>
      </c>
      <c r="AY139" s="17" t="s">
        <v>155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492</v>
      </c>
      <c r="BM139" s="202" t="s">
        <v>590</v>
      </c>
    </row>
    <row r="140" spans="1:47" s="2" customFormat="1" ht="11.25">
      <c r="A140" s="34"/>
      <c r="B140" s="35"/>
      <c r="C140" s="36"/>
      <c r="D140" s="204" t="s">
        <v>164</v>
      </c>
      <c r="E140" s="36"/>
      <c r="F140" s="205" t="s">
        <v>589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164</v>
      </c>
      <c r="AU140" s="17" t="s">
        <v>82</v>
      </c>
    </row>
    <row r="141" spans="1:47" s="2" customFormat="1" ht="19.5">
      <c r="A141" s="34"/>
      <c r="B141" s="35"/>
      <c r="C141" s="36"/>
      <c r="D141" s="204" t="s">
        <v>165</v>
      </c>
      <c r="E141" s="36"/>
      <c r="F141" s="209" t="s">
        <v>573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165</v>
      </c>
      <c r="AU141" s="17" t="s">
        <v>82</v>
      </c>
    </row>
    <row r="142" spans="1:47" s="2" customFormat="1" ht="19.5">
      <c r="A142" s="34"/>
      <c r="B142" s="35"/>
      <c r="C142" s="36"/>
      <c r="D142" s="204" t="s">
        <v>179</v>
      </c>
      <c r="E142" s="36"/>
      <c r="F142" s="209" t="s">
        <v>591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179</v>
      </c>
      <c r="AU142" s="17" t="s">
        <v>82</v>
      </c>
    </row>
    <row r="143" spans="1:65" s="2" customFormat="1" ht="16.5" customHeight="1">
      <c r="A143" s="34"/>
      <c r="B143" s="35"/>
      <c r="C143" s="191" t="s">
        <v>193</v>
      </c>
      <c r="D143" s="191" t="s">
        <v>157</v>
      </c>
      <c r="E143" s="192" t="s">
        <v>592</v>
      </c>
      <c r="F143" s="193" t="s">
        <v>593</v>
      </c>
      <c r="G143" s="194" t="s">
        <v>594</v>
      </c>
      <c r="H143" s="195">
        <v>1</v>
      </c>
      <c r="I143" s="196"/>
      <c r="J143" s="197">
        <f>ROUND(I143*H143,2)</f>
        <v>0</v>
      </c>
      <c r="K143" s="193" t="s">
        <v>161</v>
      </c>
      <c r="L143" s="39"/>
      <c r="M143" s="198" t="s">
        <v>1</v>
      </c>
      <c r="N143" s="199" t="s">
        <v>40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492</v>
      </c>
      <c r="AT143" s="202" t="s">
        <v>157</v>
      </c>
      <c r="AU143" s="202" t="s">
        <v>82</v>
      </c>
      <c r="AY143" s="17" t="s">
        <v>155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492</v>
      </c>
      <c r="BM143" s="202" t="s">
        <v>595</v>
      </c>
    </row>
    <row r="144" spans="1:47" s="2" customFormat="1" ht="11.25">
      <c r="A144" s="34"/>
      <c r="B144" s="35"/>
      <c r="C144" s="36"/>
      <c r="D144" s="204" t="s">
        <v>164</v>
      </c>
      <c r="E144" s="36"/>
      <c r="F144" s="205" t="s">
        <v>593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164</v>
      </c>
      <c r="AU144" s="17" t="s">
        <v>82</v>
      </c>
    </row>
    <row r="145" spans="1:47" s="2" customFormat="1" ht="39">
      <c r="A145" s="34"/>
      <c r="B145" s="35"/>
      <c r="C145" s="36"/>
      <c r="D145" s="204" t="s">
        <v>165</v>
      </c>
      <c r="E145" s="36"/>
      <c r="F145" s="209" t="s">
        <v>596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165</v>
      </c>
      <c r="AU145" s="17" t="s">
        <v>82</v>
      </c>
    </row>
    <row r="146" spans="1:47" s="2" customFormat="1" ht="39">
      <c r="A146" s="34"/>
      <c r="B146" s="35"/>
      <c r="C146" s="36"/>
      <c r="D146" s="204" t="s">
        <v>179</v>
      </c>
      <c r="E146" s="36"/>
      <c r="F146" s="209" t="s">
        <v>597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179</v>
      </c>
      <c r="AU146" s="17" t="s">
        <v>82</v>
      </c>
    </row>
    <row r="147" spans="1:65" s="2" customFormat="1" ht="16.5" customHeight="1">
      <c r="A147" s="34"/>
      <c r="B147" s="35"/>
      <c r="C147" s="191" t="s">
        <v>202</v>
      </c>
      <c r="D147" s="191" t="s">
        <v>157</v>
      </c>
      <c r="E147" s="192" t="s">
        <v>598</v>
      </c>
      <c r="F147" s="193" t="s">
        <v>599</v>
      </c>
      <c r="G147" s="194" t="s">
        <v>571</v>
      </c>
      <c r="H147" s="195">
        <v>1</v>
      </c>
      <c r="I147" s="196"/>
      <c r="J147" s="197">
        <f>ROUND(I147*H147,2)</f>
        <v>0</v>
      </c>
      <c r="K147" s="193" t="s">
        <v>161</v>
      </c>
      <c r="L147" s="39"/>
      <c r="M147" s="198" t="s">
        <v>1</v>
      </c>
      <c r="N147" s="199" t="s">
        <v>40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492</v>
      </c>
      <c r="AT147" s="202" t="s">
        <v>157</v>
      </c>
      <c r="AU147" s="202" t="s">
        <v>82</v>
      </c>
      <c r="AY147" s="17" t="s">
        <v>155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492</v>
      </c>
      <c r="BM147" s="202" t="s">
        <v>600</v>
      </c>
    </row>
    <row r="148" spans="1:47" s="2" customFormat="1" ht="11.25">
      <c r="A148" s="34"/>
      <c r="B148" s="35"/>
      <c r="C148" s="36"/>
      <c r="D148" s="204" t="s">
        <v>164</v>
      </c>
      <c r="E148" s="36"/>
      <c r="F148" s="205" t="s">
        <v>599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164</v>
      </c>
      <c r="AU148" s="17" t="s">
        <v>82</v>
      </c>
    </row>
    <row r="149" spans="1:47" s="2" customFormat="1" ht="29.25">
      <c r="A149" s="34"/>
      <c r="B149" s="35"/>
      <c r="C149" s="36"/>
      <c r="D149" s="204" t="s">
        <v>165</v>
      </c>
      <c r="E149" s="36"/>
      <c r="F149" s="209" t="s">
        <v>601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165</v>
      </c>
      <c r="AU149" s="17" t="s">
        <v>82</v>
      </c>
    </row>
    <row r="150" spans="1:47" s="2" customFormat="1" ht="19.5">
      <c r="A150" s="34"/>
      <c r="B150" s="35"/>
      <c r="C150" s="36"/>
      <c r="D150" s="204" t="s">
        <v>179</v>
      </c>
      <c r="E150" s="36"/>
      <c r="F150" s="209" t="s">
        <v>602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179</v>
      </c>
      <c r="AU150" s="17" t="s">
        <v>82</v>
      </c>
    </row>
    <row r="151" spans="1:65" s="2" customFormat="1" ht="16.5" customHeight="1">
      <c r="A151" s="34"/>
      <c r="B151" s="35"/>
      <c r="C151" s="191" t="s">
        <v>209</v>
      </c>
      <c r="D151" s="191" t="s">
        <v>157</v>
      </c>
      <c r="E151" s="192" t="s">
        <v>603</v>
      </c>
      <c r="F151" s="193" t="s">
        <v>604</v>
      </c>
      <c r="G151" s="194" t="s">
        <v>571</v>
      </c>
      <c r="H151" s="195">
        <v>1</v>
      </c>
      <c r="I151" s="196"/>
      <c r="J151" s="197">
        <f>ROUND(I151*H151,2)</f>
        <v>0</v>
      </c>
      <c r="K151" s="193" t="s">
        <v>161</v>
      </c>
      <c r="L151" s="39"/>
      <c r="M151" s="198" t="s">
        <v>1</v>
      </c>
      <c r="N151" s="199" t="s">
        <v>40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492</v>
      </c>
      <c r="AT151" s="202" t="s">
        <v>157</v>
      </c>
      <c r="AU151" s="202" t="s">
        <v>82</v>
      </c>
      <c r="AY151" s="17" t="s">
        <v>155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492</v>
      </c>
      <c r="BM151" s="202" t="s">
        <v>605</v>
      </c>
    </row>
    <row r="152" spans="1:47" s="2" customFormat="1" ht="11.25">
      <c r="A152" s="34"/>
      <c r="B152" s="35"/>
      <c r="C152" s="36"/>
      <c r="D152" s="204" t="s">
        <v>164</v>
      </c>
      <c r="E152" s="36"/>
      <c r="F152" s="205" t="s">
        <v>604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164</v>
      </c>
      <c r="AU152" s="17" t="s">
        <v>82</v>
      </c>
    </row>
    <row r="153" spans="1:47" s="2" customFormat="1" ht="19.5">
      <c r="A153" s="34"/>
      <c r="B153" s="35"/>
      <c r="C153" s="36"/>
      <c r="D153" s="204" t="s">
        <v>165</v>
      </c>
      <c r="E153" s="36"/>
      <c r="F153" s="209" t="s">
        <v>573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165</v>
      </c>
      <c r="AU153" s="17" t="s">
        <v>82</v>
      </c>
    </row>
    <row r="154" spans="1:47" s="2" customFormat="1" ht="29.25">
      <c r="A154" s="34"/>
      <c r="B154" s="35"/>
      <c r="C154" s="36"/>
      <c r="D154" s="204" t="s">
        <v>179</v>
      </c>
      <c r="E154" s="36"/>
      <c r="F154" s="209" t="s">
        <v>606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179</v>
      </c>
      <c r="AU154" s="17" t="s">
        <v>82</v>
      </c>
    </row>
    <row r="155" spans="1:65" s="2" customFormat="1" ht="16.5" customHeight="1">
      <c r="A155" s="34"/>
      <c r="B155" s="35"/>
      <c r="C155" s="191" t="s">
        <v>216</v>
      </c>
      <c r="D155" s="191" t="s">
        <v>157</v>
      </c>
      <c r="E155" s="192" t="s">
        <v>607</v>
      </c>
      <c r="F155" s="193" t="s">
        <v>608</v>
      </c>
      <c r="G155" s="194" t="s">
        <v>367</v>
      </c>
      <c r="H155" s="195">
        <v>1</v>
      </c>
      <c r="I155" s="196"/>
      <c r="J155" s="197">
        <f>ROUND(I155*H155,2)</f>
        <v>0</v>
      </c>
      <c r="K155" s="193" t="s">
        <v>161</v>
      </c>
      <c r="L155" s="39"/>
      <c r="M155" s="198" t="s">
        <v>1</v>
      </c>
      <c r="N155" s="199" t="s">
        <v>40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492</v>
      </c>
      <c r="AT155" s="202" t="s">
        <v>157</v>
      </c>
      <c r="AU155" s="202" t="s">
        <v>82</v>
      </c>
      <c r="AY155" s="17" t="s">
        <v>155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492</v>
      </c>
      <c r="BM155" s="202" t="s">
        <v>609</v>
      </c>
    </row>
    <row r="156" spans="1:47" s="2" customFormat="1" ht="11.25">
      <c r="A156" s="34"/>
      <c r="B156" s="35"/>
      <c r="C156" s="36"/>
      <c r="D156" s="204" t="s">
        <v>164</v>
      </c>
      <c r="E156" s="36"/>
      <c r="F156" s="205" t="s">
        <v>608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164</v>
      </c>
      <c r="AU156" s="17" t="s">
        <v>82</v>
      </c>
    </row>
    <row r="157" spans="1:47" s="2" customFormat="1" ht="39">
      <c r="A157" s="34"/>
      <c r="B157" s="35"/>
      <c r="C157" s="36"/>
      <c r="D157" s="204" t="s">
        <v>165</v>
      </c>
      <c r="E157" s="36"/>
      <c r="F157" s="209" t="s">
        <v>610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165</v>
      </c>
      <c r="AU157" s="17" t="s">
        <v>82</v>
      </c>
    </row>
    <row r="158" spans="1:47" s="2" customFormat="1" ht="29.25">
      <c r="A158" s="34"/>
      <c r="B158" s="35"/>
      <c r="C158" s="36"/>
      <c r="D158" s="204" t="s">
        <v>179</v>
      </c>
      <c r="E158" s="36"/>
      <c r="F158" s="209" t="s">
        <v>611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179</v>
      </c>
      <c r="AU158" s="17" t="s">
        <v>82</v>
      </c>
    </row>
    <row r="159" spans="1:65" s="2" customFormat="1" ht="16.5" customHeight="1">
      <c r="A159" s="34"/>
      <c r="B159" s="35"/>
      <c r="C159" s="191" t="s">
        <v>222</v>
      </c>
      <c r="D159" s="191" t="s">
        <v>157</v>
      </c>
      <c r="E159" s="192" t="s">
        <v>612</v>
      </c>
      <c r="F159" s="193" t="s">
        <v>613</v>
      </c>
      <c r="G159" s="194" t="s">
        <v>367</v>
      </c>
      <c r="H159" s="195">
        <v>1</v>
      </c>
      <c r="I159" s="196"/>
      <c r="J159" s="197">
        <f>ROUND(I159*H159,2)</f>
        <v>0</v>
      </c>
      <c r="K159" s="193" t="s">
        <v>1</v>
      </c>
      <c r="L159" s="39"/>
      <c r="M159" s="198" t="s">
        <v>1</v>
      </c>
      <c r="N159" s="199" t="s">
        <v>40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492</v>
      </c>
      <c r="AT159" s="202" t="s">
        <v>157</v>
      </c>
      <c r="AU159" s="202" t="s">
        <v>82</v>
      </c>
      <c r="AY159" s="17" t="s">
        <v>155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492</v>
      </c>
      <c r="BM159" s="202" t="s">
        <v>614</v>
      </c>
    </row>
    <row r="160" spans="1:47" s="2" customFormat="1" ht="58.5">
      <c r="A160" s="34"/>
      <c r="B160" s="35"/>
      <c r="C160" s="36"/>
      <c r="D160" s="204" t="s">
        <v>164</v>
      </c>
      <c r="E160" s="36"/>
      <c r="F160" s="205" t="s">
        <v>615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164</v>
      </c>
      <c r="AU160" s="17" t="s">
        <v>82</v>
      </c>
    </row>
    <row r="161" spans="1:47" s="2" customFormat="1" ht="39">
      <c r="A161" s="34"/>
      <c r="B161" s="35"/>
      <c r="C161" s="36"/>
      <c r="D161" s="204" t="s">
        <v>179</v>
      </c>
      <c r="E161" s="36"/>
      <c r="F161" s="209" t="s">
        <v>616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179</v>
      </c>
      <c r="AU161" s="17" t="s">
        <v>82</v>
      </c>
    </row>
    <row r="162" spans="1:65" s="2" customFormat="1" ht="16.5" customHeight="1">
      <c r="A162" s="34"/>
      <c r="B162" s="35"/>
      <c r="C162" s="191" t="s">
        <v>227</v>
      </c>
      <c r="D162" s="191" t="s">
        <v>157</v>
      </c>
      <c r="E162" s="192" t="s">
        <v>617</v>
      </c>
      <c r="F162" s="193" t="s">
        <v>618</v>
      </c>
      <c r="G162" s="194" t="s">
        <v>571</v>
      </c>
      <c r="H162" s="195">
        <v>1</v>
      </c>
      <c r="I162" s="196"/>
      <c r="J162" s="197">
        <f>ROUND(I162*H162,2)</f>
        <v>0</v>
      </c>
      <c r="K162" s="193" t="s">
        <v>161</v>
      </c>
      <c r="L162" s="39"/>
      <c r="M162" s="198" t="s">
        <v>1</v>
      </c>
      <c r="N162" s="199" t="s">
        <v>40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492</v>
      </c>
      <c r="AT162" s="202" t="s">
        <v>157</v>
      </c>
      <c r="AU162" s="202" t="s">
        <v>82</v>
      </c>
      <c r="AY162" s="17" t="s">
        <v>155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492</v>
      </c>
      <c r="BM162" s="202" t="s">
        <v>619</v>
      </c>
    </row>
    <row r="163" spans="1:47" s="2" customFormat="1" ht="11.25">
      <c r="A163" s="34"/>
      <c r="B163" s="35"/>
      <c r="C163" s="36"/>
      <c r="D163" s="204" t="s">
        <v>164</v>
      </c>
      <c r="E163" s="36"/>
      <c r="F163" s="205" t="s">
        <v>618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164</v>
      </c>
      <c r="AU163" s="17" t="s">
        <v>82</v>
      </c>
    </row>
    <row r="164" spans="1:47" s="2" customFormat="1" ht="19.5">
      <c r="A164" s="34"/>
      <c r="B164" s="35"/>
      <c r="C164" s="36"/>
      <c r="D164" s="204" t="s">
        <v>165</v>
      </c>
      <c r="E164" s="36"/>
      <c r="F164" s="209" t="s">
        <v>620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165</v>
      </c>
      <c r="AU164" s="17" t="s">
        <v>82</v>
      </c>
    </row>
    <row r="165" spans="1:47" s="2" customFormat="1" ht="19.5">
      <c r="A165" s="34"/>
      <c r="B165" s="35"/>
      <c r="C165" s="36"/>
      <c r="D165" s="204" t="s">
        <v>179</v>
      </c>
      <c r="E165" s="36"/>
      <c r="F165" s="209" t="s">
        <v>621</v>
      </c>
      <c r="G165" s="36"/>
      <c r="H165" s="36"/>
      <c r="I165" s="206"/>
      <c r="J165" s="36"/>
      <c r="K165" s="36"/>
      <c r="L165" s="39"/>
      <c r="M165" s="248"/>
      <c r="N165" s="249"/>
      <c r="O165" s="250"/>
      <c r="P165" s="250"/>
      <c r="Q165" s="250"/>
      <c r="R165" s="250"/>
      <c r="S165" s="250"/>
      <c r="T165" s="251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179</v>
      </c>
      <c r="AU165" s="17" t="s">
        <v>82</v>
      </c>
    </row>
    <row r="166" spans="1:31" s="2" customFormat="1" ht="6.95" customHeight="1">
      <c r="A166" s="34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39"/>
      <c r="M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</sheetData>
  <sheetProtection algorithmName="SHA-512" hashValue="z2dUXxlwM3j23aOZkJG+7OBcpWuk3LoouH9rZ9o7S+/YHAGJxiwR3ulmAkRdfsp468qjOCLLwQilvOY0QSJLNA==" saltValue="KAv3qH1wZn+SGe0MCnS63S6VwLOO1vqzvKw3UqAUvGnhBIAKmHF9zsga2lcnRrOSE2Ici0yIHjtleF/XnugmwA==" spinCount="100000" sheet="1" objects="1" scenarios="1" formatColumns="0" formatRows="0" autoFilter="0"/>
  <autoFilter ref="C120:K165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567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622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ROUND((SUM(BE124:BE257)),2)</f>
        <v>0</v>
      </c>
      <c r="G35" s="34"/>
      <c r="H35" s="34"/>
      <c r="I35" s="130">
        <v>0.21</v>
      </c>
      <c r="J35" s="129">
        <f>ROUND(((SUM(BE124:BE257))*I35),2)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ROUND((SUM(BF124:BF257)),2)</f>
        <v>0</v>
      </c>
      <c r="G36" s="34"/>
      <c r="H36" s="34"/>
      <c r="I36" s="130">
        <v>0.15</v>
      </c>
      <c r="J36" s="129">
        <f>ROUND(((SUM(BF124:BF257))*I36),2)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ROUND((SUM(BG124:BG257)),2)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ROUND((SUM(BH124:BH257)),2)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ROUND((SUM(BI124:BI257)),2)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567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SO001 - Příprava staveniště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137</v>
      </c>
      <c r="E100" s="161"/>
      <c r="F100" s="161"/>
      <c r="G100" s="161"/>
      <c r="H100" s="161"/>
      <c r="I100" s="161"/>
      <c r="J100" s="162">
        <f>J126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138</v>
      </c>
      <c r="E101" s="161"/>
      <c r="F101" s="161"/>
      <c r="G101" s="161"/>
      <c r="H101" s="161"/>
      <c r="I101" s="161"/>
      <c r="J101" s="162">
        <f>J127</f>
        <v>0</v>
      </c>
      <c r="K101" s="104"/>
      <c r="L101" s="163"/>
    </row>
    <row r="102" spans="2:12" s="9" customFormat="1" ht="24.95" customHeight="1">
      <c r="B102" s="153"/>
      <c r="C102" s="154"/>
      <c r="D102" s="155" t="s">
        <v>139</v>
      </c>
      <c r="E102" s="156"/>
      <c r="F102" s="156"/>
      <c r="G102" s="156"/>
      <c r="H102" s="156"/>
      <c r="I102" s="156"/>
      <c r="J102" s="157">
        <f>J253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140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4" t="str">
        <f>E7</f>
        <v>Modernizace silnice II/368 Třebařov - průtah</v>
      </c>
      <c r="F112" s="305"/>
      <c r="G112" s="305"/>
      <c r="H112" s="305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123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04" t="s">
        <v>567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125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57" t="str">
        <f>E11</f>
        <v>SO001 - Příprava staveniště</v>
      </c>
      <c r="F116" s="306"/>
      <c r="G116" s="306"/>
      <c r="H116" s="30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Třebařov</v>
      </c>
      <c r="G118" s="36"/>
      <c r="H118" s="36"/>
      <c r="I118" s="29" t="s">
        <v>22</v>
      </c>
      <c r="J118" s="66">
        <f>IF(J14="","",J14)</f>
        <v>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E17</f>
        <v>Pardubický kraj</v>
      </c>
      <c r="G120" s="36"/>
      <c r="H120" s="36"/>
      <c r="I120" s="29" t="s">
        <v>29</v>
      </c>
      <c r="J120" s="32" t="str">
        <f>E23</f>
        <v>Laboro atelier s.r.o.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IF(E20="","",E20)</f>
        <v>Vyplň údaj</v>
      </c>
      <c r="G121" s="36"/>
      <c r="H121" s="36"/>
      <c r="I121" s="29" t="s">
        <v>32</v>
      </c>
      <c r="J121" s="32" t="str">
        <f>E26</f>
        <v>Laboro atelier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141</v>
      </c>
      <c r="D123" s="167" t="s">
        <v>60</v>
      </c>
      <c r="E123" s="167" t="s">
        <v>56</v>
      </c>
      <c r="F123" s="167" t="s">
        <v>57</v>
      </c>
      <c r="G123" s="167" t="s">
        <v>142</v>
      </c>
      <c r="H123" s="167" t="s">
        <v>143</v>
      </c>
      <c r="I123" s="167" t="s">
        <v>144</v>
      </c>
      <c r="J123" s="167" t="s">
        <v>129</v>
      </c>
      <c r="K123" s="168" t="s">
        <v>145</v>
      </c>
      <c r="L123" s="169"/>
      <c r="M123" s="75" t="s">
        <v>1</v>
      </c>
      <c r="N123" s="76" t="s">
        <v>39</v>
      </c>
      <c r="O123" s="76" t="s">
        <v>146</v>
      </c>
      <c r="P123" s="76" t="s">
        <v>147</v>
      </c>
      <c r="Q123" s="76" t="s">
        <v>148</v>
      </c>
      <c r="R123" s="76" t="s">
        <v>149</v>
      </c>
      <c r="S123" s="76" t="s">
        <v>150</v>
      </c>
      <c r="T123" s="77" t="s">
        <v>151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152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P125+P253</f>
        <v>0</v>
      </c>
      <c r="Q124" s="79"/>
      <c r="R124" s="172">
        <f>R125+R253</f>
        <v>0</v>
      </c>
      <c r="S124" s="79"/>
      <c r="T124" s="173">
        <f>T125+T253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131</v>
      </c>
      <c r="BK124" s="174">
        <f>BK125+BK253</f>
        <v>0</v>
      </c>
    </row>
    <row r="125" spans="2:63" s="12" customFormat="1" ht="25.9" customHeight="1">
      <c r="B125" s="175"/>
      <c r="C125" s="176"/>
      <c r="D125" s="177" t="s">
        <v>74</v>
      </c>
      <c r="E125" s="178" t="s">
        <v>153</v>
      </c>
      <c r="F125" s="178" t="s">
        <v>154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P126+P127</f>
        <v>0</v>
      </c>
      <c r="Q125" s="183"/>
      <c r="R125" s="184">
        <f>R126+R127</f>
        <v>0</v>
      </c>
      <c r="S125" s="183"/>
      <c r="T125" s="185">
        <f>T126+T127</f>
        <v>0</v>
      </c>
      <c r="AR125" s="186" t="s">
        <v>82</v>
      </c>
      <c r="AT125" s="187" t="s">
        <v>74</v>
      </c>
      <c r="AU125" s="187" t="s">
        <v>75</v>
      </c>
      <c r="AY125" s="186" t="s">
        <v>155</v>
      </c>
      <c r="BK125" s="188">
        <f>BK126+BK127</f>
        <v>0</v>
      </c>
    </row>
    <row r="126" spans="2:63" s="12" customFormat="1" ht="22.9" customHeight="1">
      <c r="B126" s="175"/>
      <c r="C126" s="176"/>
      <c r="D126" s="177" t="s">
        <v>74</v>
      </c>
      <c r="E126" s="189" t="s">
        <v>209</v>
      </c>
      <c r="F126" s="189" t="s">
        <v>356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v>0</v>
      </c>
      <c r="Q126" s="183"/>
      <c r="R126" s="184">
        <v>0</v>
      </c>
      <c r="S126" s="183"/>
      <c r="T126" s="185">
        <v>0</v>
      </c>
      <c r="AR126" s="186" t="s">
        <v>82</v>
      </c>
      <c r="AT126" s="187" t="s">
        <v>74</v>
      </c>
      <c r="AU126" s="187" t="s">
        <v>82</v>
      </c>
      <c r="AY126" s="186" t="s">
        <v>155</v>
      </c>
      <c r="BK126" s="188">
        <v>0</v>
      </c>
    </row>
    <row r="127" spans="2:63" s="12" customFormat="1" ht="22.9" customHeight="1">
      <c r="B127" s="175"/>
      <c r="C127" s="176"/>
      <c r="D127" s="177" t="s">
        <v>74</v>
      </c>
      <c r="E127" s="189" t="s">
        <v>216</v>
      </c>
      <c r="F127" s="189" t="s">
        <v>389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SUM(P128:P252)</f>
        <v>0</v>
      </c>
      <c r="Q127" s="183"/>
      <c r="R127" s="184">
        <f>SUM(R128:R252)</f>
        <v>0</v>
      </c>
      <c r="S127" s="183"/>
      <c r="T127" s="185">
        <f>SUM(T128:T252)</f>
        <v>0</v>
      </c>
      <c r="AR127" s="186" t="s">
        <v>82</v>
      </c>
      <c r="AT127" s="187" t="s">
        <v>74</v>
      </c>
      <c r="AU127" s="187" t="s">
        <v>82</v>
      </c>
      <c r="AY127" s="186" t="s">
        <v>155</v>
      </c>
      <c r="BK127" s="188">
        <f>SUM(BK128:BK252)</f>
        <v>0</v>
      </c>
    </row>
    <row r="128" spans="1:65" s="2" customFormat="1" ht="16.5" customHeight="1">
      <c r="A128" s="34"/>
      <c r="B128" s="35"/>
      <c r="C128" s="191" t="s">
        <v>82</v>
      </c>
      <c r="D128" s="191" t="s">
        <v>157</v>
      </c>
      <c r="E128" s="192" t="s">
        <v>623</v>
      </c>
      <c r="F128" s="193" t="s">
        <v>624</v>
      </c>
      <c r="G128" s="194" t="s">
        <v>367</v>
      </c>
      <c r="H128" s="195">
        <v>12</v>
      </c>
      <c r="I128" s="196"/>
      <c r="J128" s="197">
        <f>ROUND(I128*H128,2)</f>
        <v>0</v>
      </c>
      <c r="K128" s="193" t="s">
        <v>161</v>
      </c>
      <c r="L128" s="39"/>
      <c r="M128" s="198" t="s">
        <v>1</v>
      </c>
      <c r="N128" s="199" t="s">
        <v>40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162</v>
      </c>
      <c r="AT128" s="202" t="s">
        <v>157</v>
      </c>
      <c r="AU128" s="202" t="s">
        <v>84</v>
      </c>
      <c r="AY128" s="17" t="s">
        <v>155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162</v>
      </c>
      <c r="BM128" s="202" t="s">
        <v>625</v>
      </c>
    </row>
    <row r="129" spans="1:47" s="2" customFormat="1" ht="11.25">
      <c r="A129" s="34"/>
      <c r="B129" s="35"/>
      <c r="C129" s="36"/>
      <c r="D129" s="204" t="s">
        <v>164</v>
      </c>
      <c r="E129" s="36"/>
      <c r="F129" s="205" t="s">
        <v>624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164</v>
      </c>
      <c r="AU129" s="17" t="s">
        <v>84</v>
      </c>
    </row>
    <row r="130" spans="1:47" s="2" customFormat="1" ht="19.5">
      <c r="A130" s="34"/>
      <c r="B130" s="35"/>
      <c r="C130" s="36"/>
      <c r="D130" s="204" t="s">
        <v>165</v>
      </c>
      <c r="E130" s="36"/>
      <c r="F130" s="209" t="s">
        <v>394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165</v>
      </c>
      <c r="AU130" s="17" t="s">
        <v>84</v>
      </c>
    </row>
    <row r="131" spans="2:51" s="13" customFormat="1" ht="11.25">
      <c r="B131" s="210"/>
      <c r="C131" s="211"/>
      <c r="D131" s="204" t="s">
        <v>167</v>
      </c>
      <c r="E131" s="212" t="s">
        <v>1</v>
      </c>
      <c r="F131" s="213" t="s">
        <v>626</v>
      </c>
      <c r="G131" s="211"/>
      <c r="H131" s="214">
        <v>2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167</v>
      </c>
      <c r="AU131" s="220" t="s">
        <v>84</v>
      </c>
      <c r="AV131" s="13" t="s">
        <v>84</v>
      </c>
      <c r="AW131" s="13" t="s">
        <v>31</v>
      </c>
      <c r="AX131" s="13" t="s">
        <v>75</v>
      </c>
      <c r="AY131" s="220" t="s">
        <v>155</v>
      </c>
    </row>
    <row r="132" spans="2:51" s="13" customFormat="1" ht="11.25">
      <c r="B132" s="210"/>
      <c r="C132" s="211"/>
      <c r="D132" s="204" t="s">
        <v>167</v>
      </c>
      <c r="E132" s="212" t="s">
        <v>1</v>
      </c>
      <c r="F132" s="213" t="s">
        <v>627</v>
      </c>
      <c r="G132" s="211"/>
      <c r="H132" s="214">
        <v>10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167</v>
      </c>
      <c r="AU132" s="220" t="s">
        <v>84</v>
      </c>
      <c r="AV132" s="13" t="s">
        <v>84</v>
      </c>
      <c r="AW132" s="13" t="s">
        <v>31</v>
      </c>
      <c r="AX132" s="13" t="s">
        <v>75</v>
      </c>
      <c r="AY132" s="220" t="s">
        <v>155</v>
      </c>
    </row>
    <row r="133" spans="2:51" s="14" customFormat="1" ht="11.25">
      <c r="B133" s="221"/>
      <c r="C133" s="222"/>
      <c r="D133" s="204" t="s">
        <v>167</v>
      </c>
      <c r="E133" s="223" t="s">
        <v>1</v>
      </c>
      <c r="F133" s="224" t="s">
        <v>201</v>
      </c>
      <c r="G133" s="222"/>
      <c r="H133" s="225">
        <v>12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167</v>
      </c>
      <c r="AU133" s="231" t="s">
        <v>84</v>
      </c>
      <c r="AV133" s="14" t="s">
        <v>162</v>
      </c>
      <c r="AW133" s="14" t="s">
        <v>31</v>
      </c>
      <c r="AX133" s="14" t="s">
        <v>82</v>
      </c>
      <c r="AY133" s="231" t="s">
        <v>155</v>
      </c>
    </row>
    <row r="134" spans="1:65" s="2" customFormat="1" ht="16.5" customHeight="1">
      <c r="A134" s="34"/>
      <c r="B134" s="35"/>
      <c r="C134" s="191" t="s">
        <v>84</v>
      </c>
      <c r="D134" s="191" t="s">
        <v>157</v>
      </c>
      <c r="E134" s="192" t="s">
        <v>628</v>
      </c>
      <c r="F134" s="193" t="s">
        <v>629</v>
      </c>
      <c r="G134" s="194" t="s">
        <v>367</v>
      </c>
      <c r="H134" s="195">
        <v>65</v>
      </c>
      <c r="I134" s="196"/>
      <c r="J134" s="197">
        <f>ROUND(I134*H134,2)</f>
        <v>0</v>
      </c>
      <c r="K134" s="193" t="s">
        <v>161</v>
      </c>
      <c r="L134" s="39"/>
      <c r="M134" s="198" t="s">
        <v>1</v>
      </c>
      <c r="N134" s="199" t="s">
        <v>40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162</v>
      </c>
      <c r="AT134" s="202" t="s">
        <v>157</v>
      </c>
      <c r="AU134" s="202" t="s">
        <v>84</v>
      </c>
      <c r="AY134" s="17" t="s">
        <v>155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162</v>
      </c>
      <c r="BM134" s="202" t="s">
        <v>630</v>
      </c>
    </row>
    <row r="135" spans="1:47" s="2" customFormat="1" ht="11.25">
      <c r="A135" s="34"/>
      <c r="B135" s="35"/>
      <c r="C135" s="36"/>
      <c r="D135" s="204" t="s">
        <v>164</v>
      </c>
      <c r="E135" s="36"/>
      <c r="F135" s="205" t="s">
        <v>629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164</v>
      </c>
      <c r="AU135" s="17" t="s">
        <v>84</v>
      </c>
    </row>
    <row r="136" spans="1:47" s="2" customFormat="1" ht="29.25">
      <c r="A136" s="34"/>
      <c r="B136" s="35"/>
      <c r="C136" s="36"/>
      <c r="D136" s="204" t="s">
        <v>165</v>
      </c>
      <c r="E136" s="36"/>
      <c r="F136" s="209" t="s">
        <v>631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165</v>
      </c>
      <c r="AU136" s="17" t="s">
        <v>84</v>
      </c>
    </row>
    <row r="137" spans="2:51" s="13" customFormat="1" ht="11.25">
      <c r="B137" s="210"/>
      <c r="C137" s="211"/>
      <c r="D137" s="204" t="s">
        <v>167</v>
      </c>
      <c r="E137" s="212" t="s">
        <v>1</v>
      </c>
      <c r="F137" s="213" t="s">
        <v>632</v>
      </c>
      <c r="G137" s="211"/>
      <c r="H137" s="214">
        <v>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167</v>
      </c>
      <c r="AU137" s="220" t="s">
        <v>84</v>
      </c>
      <c r="AV137" s="13" t="s">
        <v>84</v>
      </c>
      <c r="AW137" s="13" t="s">
        <v>31</v>
      </c>
      <c r="AX137" s="13" t="s">
        <v>75</v>
      </c>
      <c r="AY137" s="220" t="s">
        <v>155</v>
      </c>
    </row>
    <row r="138" spans="2:51" s="13" customFormat="1" ht="11.25">
      <c r="B138" s="210"/>
      <c r="C138" s="211"/>
      <c r="D138" s="204" t="s">
        <v>167</v>
      </c>
      <c r="E138" s="212" t="s">
        <v>1</v>
      </c>
      <c r="F138" s="213" t="s">
        <v>633</v>
      </c>
      <c r="G138" s="211"/>
      <c r="H138" s="214">
        <v>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167</v>
      </c>
      <c r="AU138" s="220" t="s">
        <v>84</v>
      </c>
      <c r="AV138" s="13" t="s">
        <v>84</v>
      </c>
      <c r="AW138" s="13" t="s">
        <v>31</v>
      </c>
      <c r="AX138" s="13" t="s">
        <v>75</v>
      </c>
      <c r="AY138" s="220" t="s">
        <v>155</v>
      </c>
    </row>
    <row r="139" spans="2:51" s="13" customFormat="1" ht="11.25">
      <c r="B139" s="210"/>
      <c r="C139" s="211"/>
      <c r="D139" s="204" t="s">
        <v>167</v>
      </c>
      <c r="E139" s="212" t="s">
        <v>1</v>
      </c>
      <c r="F139" s="213" t="s">
        <v>634</v>
      </c>
      <c r="G139" s="211"/>
      <c r="H139" s="214">
        <v>4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167</v>
      </c>
      <c r="AU139" s="220" t="s">
        <v>84</v>
      </c>
      <c r="AV139" s="13" t="s">
        <v>84</v>
      </c>
      <c r="AW139" s="13" t="s">
        <v>31</v>
      </c>
      <c r="AX139" s="13" t="s">
        <v>75</v>
      </c>
      <c r="AY139" s="220" t="s">
        <v>155</v>
      </c>
    </row>
    <row r="140" spans="2:51" s="13" customFormat="1" ht="11.25">
      <c r="B140" s="210"/>
      <c r="C140" s="211"/>
      <c r="D140" s="204" t="s">
        <v>167</v>
      </c>
      <c r="E140" s="212" t="s">
        <v>1</v>
      </c>
      <c r="F140" s="213" t="s">
        <v>635</v>
      </c>
      <c r="G140" s="211"/>
      <c r="H140" s="214">
        <v>20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167</v>
      </c>
      <c r="AU140" s="220" t="s">
        <v>84</v>
      </c>
      <c r="AV140" s="13" t="s">
        <v>84</v>
      </c>
      <c r="AW140" s="13" t="s">
        <v>31</v>
      </c>
      <c r="AX140" s="13" t="s">
        <v>75</v>
      </c>
      <c r="AY140" s="220" t="s">
        <v>155</v>
      </c>
    </row>
    <row r="141" spans="2:51" s="13" customFormat="1" ht="11.25">
      <c r="B141" s="210"/>
      <c r="C141" s="211"/>
      <c r="D141" s="204" t="s">
        <v>167</v>
      </c>
      <c r="E141" s="212" t="s">
        <v>1</v>
      </c>
      <c r="F141" s="213" t="s">
        <v>636</v>
      </c>
      <c r="G141" s="211"/>
      <c r="H141" s="214">
        <v>7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167</v>
      </c>
      <c r="AU141" s="220" t="s">
        <v>84</v>
      </c>
      <c r="AV141" s="13" t="s">
        <v>84</v>
      </c>
      <c r="AW141" s="13" t="s">
        <v>31</v>
      </c>
      <c r="AX141" s="13" t="s">
        <v>75</v>
      </c>
      <c r="AY141" s="220" t="s">
        <v>155</v>
      </c>
    </row>
    <row r="142" spans="2:51" s="13" customFormat="1" ht="11.25">
      <c r="B142" s="210"/>
      <c r="C142" s="211"/>
      <c r="D142" s="204" t="s">
        <v>167</v>
      </c>
      <c r="E142" s="212" t="s">
        <v>1</v>
      </c>
      <c r="F142" s="213" t="s">
        <v>637</v>
      </c>
      <c r="G142" s="211"/>
      <c r="H142" s="214">
        <v>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167</v>
      </c>
      <c r="AU142" s="220" t="s">
        <v>84</v>
      </c>
      <c r="AV142" s="13" t="s">
        <v>84</v>
      </c>
      <c r="AW142" s="13" t="s">
        <v>31</v>
      </c>
      <c r="AX142" s="13" t="s">
        <v>75</v>
      </c>
      <c r="AY142" s="220" t="s">
        <v>155</v>
      </c>
    </row>
    <row r="143" spans="2:51" s="13" customFormat="1" ht="11.25">
      <c r="B143" s="210"/>
      <c r="C143" s="211"/>
      <c r="D143" s="204" t="s">
        <v>167</v>
      </c>
      <c r="E143" s="212" t="s">
        <v>1</v>
      </c>
      <c r="F143" s="213" t="s">
        <v>638</v>
      </c>
      <c r="G143" s="211"/>
      <c r="H143" s="214">
        <v>4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167</v>
      </c>
      <c r="AU143" s="220" t="s">
        <v>84</v>
      </c>
      <c r="AV143" s="13" t="s">
        <v>84</v>
      </c>
      <c r="AW143" s="13" t="s">
        <v>31</v>
      </c>
      <c r="AX143" s="13" t="s">
        <v>75</v>
      </c>
      <c r="AY143" s="220" t="s">
        <v>155</v>
      </c>
    </row>
    <row r="144" spans="2:51" s="13" customFormat="1" ht="11.25">
      <c r="B144" s="210"/>
      <c r="C144" s="211"/>
      <c r="D144" s="204" t="s">
        <v>167</v>
      </c>
      <c r="E144" s="212" t="s">
        <v>1</v>
      </c>
      <c r="F144" s="213" t="s">
        <v>639</v>
      </c>
      <c r="G144" s="211"/>
      <c r="H144" s="214">
        <v>3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167</v>
      </c>
      <c r="AU144" s="220" t="s">
        <v>84</v>
      </c>
      <c r="AV144" s="13" t="s">
        <v>84</v>
      </c>
      <c r="AW144" s="13" t="s">
        <v>31</v>
      </c>
      <c r="AX144" s="13" t="s">
        <v>75</v>
      </c>
      <c r="AY144" s="220" t="s">
        <v>155</v>
      </c>
    </row>
    <row r="145" spans="2:51" s="13" customFormat="1" ht="11.25">
      <c r="B145" s="210"/>
      <c r="C145" s="211"/>
      <c r="D145" s="204" t="s">
        <v>167</v>
      </c>
      <c r="E145" s="212" t="s">
        <v>1</v>
      </c>
      <c r="F145" s="213" t="s">
        <v>640</v>
      </c>
      <c r="G145" s="211"/>
      <c r="H145" s="214">
        <v>2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167</v>
      </c>
      <c r="AU145" s="220" t="s">
        <v>84</v>
      </c>
      <c r="AV145" s="13" t="s">
        <v>84</v>
      </c>
      <c r="AW145" s="13" t="s">
        <v>31</v>
      </c>
      <c r="AX145" s="13" t="s">
        <v>75</v>
      </c>
      <c r="AY145" s="220" t="s">
        <v>155</v>
      </c>
    </row>
    <row r="146" spans="2:51" s="13" customFormat="1" ht="11.25">
      <c r="B146" s="210"/>
      <c r="C146" s="211"/>
      <c r="D146" s="204" t="s">
        <v>167</v>
      </c>
      <c r="E146" s="212" t="s">
        <v>1</v>
      </c>
      <c r="F146" s="213" t="s">
        <v>641</v>
      </c>
      <c r="G146" s="211"/>
      <c r="H146" s="214">
        <v>4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167</v>
      </c>
      <c r="AU146" s="220" t="s">
        <v>84</v>
      </c>
      <c r="AV146" s="13" t="s">
        <v>84</v>
      </c>
      <c r="AW146" s="13" t="s">
        <v>31</v>
      </c>
      <c r="AX146" s="13" t="s">
        <v>75</v>
      </c>
      <c r="AY146" s="220" t="s">
        <v>155</v>
      </c>
    </row>
    <row r="147" spans="2:51" s="13" customFormat="1" ht="11.25">
      <c r="B147" s="210"/>
      <c r="C147" s="211"/>
      <c r="D147" s="204" t="s">
        <v>167</v>
      </c>
      <c r="E147" s="212" t="s">
        <v>1</v>
      </c>
      <c r="F147" s="213" t="s">
        <v>642</v>
      </c>
      <c r="G147" s="211"/>
      <c r="H147" s="214">
        <v>1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167</v>
      </c>
      <c r="AU147" s="220" t="s">
        <v>84</v>
      </c>
      <c r="AV147" s="13" t="s">
        <v>84</v>
      </c>
      <c r="AW147" s="13" t="s">
        <v>31</v>
      </c>
      <c r="AX147" s="13" t="s">
        <v>75</v>
      </c>
      <c r="AY147" s="220" t="s">
        <v>155</v>
      </c>
    </row>
    <row r="148" spans="2:51" s="13" customFormat="1" ht="11.25">
      <c r="B148" s="210"/>
      <c r="C148" s="211"/>
      <c r="D148" s="204" t="s">
        <v>167</v>
      </c>
      <c r="E148" s="212" t="s">
        <v>1</v>
      </c>
      <c r="F148" s="213" t="s">
        <v>643</v>
      </c>
      <c r="G148" s="211"/>
      <c r="H148" s="214">
        <v>6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167</v>
      </c>
      <c r="AU148" s="220" t="s">
        <v>84</v>
      </c>
      <c r="AV148" s="13" t="s">
        <v>84</v>
      </c>
      <c r="AW148" s="13" t="s">
        <v>31</v>
      </c>
      <c r="AX148" s="13" t="s">
        <v>75</v>
      </c>
      <c r="AY148" s="220" t="s">
        <v>155</v>
      </c>
    </row>
    <row r="149" spans="2:51" s="14" customFormat="1" ht="11.25">
      <c r="B149" s="221"/>
      <c r="C149" s="222"/>
      <c r="D149" s="204" t="s">
        <v>167</v>
      </c>
      <c r="E149" s="223" t="s">
        <v>1</v>
      </c>
      <c r="F149" s="224" t="s">
        <v>201</v>
      </c>
      <c r="G149" s="222"/>
      <c r="H149" s="225">
        <v>65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167</v>
      </c>
      <c r="AU149" s="231" t="s">
        <v>84</v>
      </c>
      <c r="AV149" s="14" t="s">
        <v>162</v>
      </c>
      <c r="AW149" s="14" t="s">
        <v>31</v>
      </c>
      <c r="AX149" s="14" t="s">
        <v>82</v>
      </c>
      <c r="AY149" s="231" t="s">
        <v>155</v>
      </c>
    </row>
    <row r="150" spans="1:65" s="2" customFormat="1" ht="16.5" customHeight="1">
      <c r="A150" s="34"/>
      <c r="B150" s="35"/>
      <c r="C150" s="191" t="s">
        <v>174</v>
      </c>
      <c r="D150" s="191" t="s">
        <v>157</v>
      </c>
      <c r="E150" s="192" t="s">
        <v>644</v>
      </c>
      <c r="F150" s="193" t="s">
        <v>645</v>
      </c>
      <c r="G150" s="194" t="s">
        <v>367</v>
      </c>
      <c r="H150" s="195">
        <v>77</v>
      </c>
      <c r="I150" s="196"/>
      <c r="J150" s="197">
        <f>ROUND(I150*H150,2)</f>
        <v>0</v>
      </c>
      <c r="K150" s="193" t="s">
        <v>161</v>
      </c>
      <c r="L150" s="39"/>
      <c r="M150" s="198" t="s">
        <v>1</v>
      </c>
      <c r="N150" s="199" t="s">
        <v>40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162</v>
      </c>
      <c r="AT150" s="202" t="s">
        <v>157</v>
      </c>
      <c r="AU150" s="202" t="s">
        <v>84</v>
      </c>
      <c r="AY150" s="17" t="s">
        <v>155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162</v>
      </c>
      <c r="BM150" s="202" t="s">
        <v>646</v>
      </c>
    </row>
    <row r="151" spans="1:47" s="2" customFormat="1" ht="11.25">
      <c r="A151" s="34"/>
      <c r="B151" s="35"/>
      <c r="C151" s="36"/>
      <c r="D151" s="204" t="s">
        <v>164</v>
      </c>
      <c r="E151" s="36"/>
      <c r="F151" s="205" t="s">
        <v>645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164</v>
      </c>
      <c r="AU151" s="17" t="s">
        <v>84</v>
      </c>
    </row>
    <row r="152" spans="1:47" s="2" customFormat="1" ht="19.5">
      <c r="A152" s="34"/>
      <c r="B152" s="35"/>
      <c r="C152" s="36"/>
      <c r="D152" s="204" t="s">
        <v>165</v>
      </c>
      <c r="E152" s="36"/>
      <c r="F152" s="209" t="s">
        <v>402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165</v>
      </c>
      <c r="AU152" s="17" t="s">
        <v>84</v>
      </c>
    </row>
    <row r="153" spans="2:51" s="13" customFormat="1" ht="11.25">
      <c r="B153" s="210"/>
      <c r="C153" s="211"/>
      <c r="D153" s="204" t="s">
        <v>167</v>
      </c>
      <c r="E153" s="212" t="s">
        <v>1</v>
      </c>
      <c r="F153" s="213" t="s">
        <v>647</v>
      </c>
      <c r="G153" s="211"/>
      <c r="H153" s="214">
        <v>77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167</v>
      </c>
      <c r="AU153" s="220" t="s">
        <v>84</v>
      </c>
      <c r="AV153" s="13" t="s">
        <v>84</v>
      </c>
      <c r="AW153" s="13" t="s">
        <v>31</v>
      </c>
      <c r="AX153" s="13" t="s">
        <v>82</v>
      </c>
      <c r="AY153" s="220" t="s">
        <v>155</v>
      </c>
    </row>
    <row r="154" spans="1:65" s="2" customFormat="1" ht="24.2" customHeight="1">
      <c r="A154" s="34"/>
      <c r="B154" s="35"/>
      <c r="C154" s="191" t="s">
        <v>162</v>
      </c>
      <c r="D154" s="191" t="s">
        <v>157</v>
      </c>
      <c r="E154" s="192" t="s">
        <v>648</v>
      </c>
      <c r="F154" s="193" t="s">
        <v>649</v>
      </c>
      <c r="G154" s="194" t="s">
        <v>650</v>
      </c>
      <c r="H154" s="195">
        <v>15600</v>
      </c>
      <c r="I154" s="196"/>
      <c r="J154" s="197">
        <f>ROUND(I154*H154,2)</f>
        <v>0</v>
      </c>
      <c r="K154" s="193" t="s">
        <v>161</v>
      </c>
      <c r="L154" s="39"/>
      <c r="M154" s="198" t="s">
        <v>1</v>
      </c>
      <c r="N154" s="199" t="s">
        <v>40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162</v>
      </c>
      <c r="AT154" s="202" t="s">
        <v>157</v>
      </c>
      <c r="AU154" s="202" t="s">
        <v>84</v>
      </c>
      <c r="AY154" s="17" t="s">
        <v>155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162</v>
      </c>
      <c r="BM154" s="202" t="s">
        <v>651</v>
      </c>
    </row>
    <row r="155" spans="1:47" s="2" customFormat="1" ht="11.25">
      <c r="A155" s="34"/>
      <c r="B155" s="35"/>
      <c r="C155" s="36"/>
      <c r="D155" s="204" t="s">
        <v>164</v>
      </c>
      <c r="E155" s="36"/>
      <c r="F155" s="205" t="s">
        <v>649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164</v>
      </c>
      <c r="AU155" s="17" t="s">
        <v>84</v>
      </c>
    </row>
    <row r="156" spans="1:47" s="2" customFormat="1" ht="19.5">
      <c r="A156" s="34"/>
      <c r="B156" s="35"/>
      <c r="C156" s="36"/>
      <c r="D156" s="204" t="s">
        <v>165</v>
      </c>
      <c r="E156" s="36"/>
      <c r="F156" s="209" t="s">
        <v>652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165</v>
      </c>
      <c r="AU156" s="17" t="s">
        <v>84</v>
      </c>
    </row>
    <row r="157" spans="2:51" s="13" customFormat="1" ht="11.25">
      <c r="B157" s="210"/>
      <c r="C157" s="211"/>
      <c r="D157" s="204" t="s">
        <v>167</v>
      </c>
      <c r="E157" s="212" t="s">
        <v>1</v>
      </c>
      <c r="F157" s="213" t="s">
        <v>653</v>
      </c>
      <c r="G157" s="211"/>
      <c r="H157" s="214">
        <v>15600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167</v>
      </c>
      <c r="AU157" s="220" t="s">
        <v>84</v>
      </c>
      <c r="AV157" s="13" t="s">
        <v>84</v>
      </c>
      <c r="AW157" s="13" t="s">
        <v>31</v>
      </c>
      <c r="AX157" s="13" t="s">
        <v>82</v>
      </c>
      <c r="AY157" s="220" t="s">
        <v>155</v>
      </c>
    </row>
    <row r="158" spans="1:65" s="2" customFormat="1" ht="16.5" customHeight="1">
      <c r="A158" s="34"/>
      <c r="B158" s="35"/>
      <c r="C158" s="191" t="s">
        <v>188</v>
      </c>
      <c r="D158" s="191" t="s">
        <v>157</v>
      </c>
      <c r="E158" s="192" t="s">
        <v>654</v>
      </c>
      <c r="F158" s="193" t="s">
        <v>655</v>
      </c>
      <c r="G158" s="194" t="s">
        <v>367</v>
      </c>
      <c r="H158" s="195">
        <v>9</v>
      </c>
      <c r="I158" s="196"/>
      <c r="J158" s="197">
        <f>ROUND(I158*H158,2)</f>
        <v>0</v>
      </c>
      <c r="K158" s="193" t="s">
        <v>161</v>
      </c>
      <c r="L158" s="39"/>
      <c r="M158" s="198" t="s">
        <v>1</v>
      </c>
      <c r="N158" s="199" t="s">
        <v>40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162</v>
      </c>
      <c r="AT158" s="202" t="s">
        <v>157</v>
      </c>
      <c r="AU158" s="202" t="s">
        <v>84</v>
      </c>
      <c r="AY158" s="17" t="s">
        <v>155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162</v>
      </c>
      <c r="BM158" s="202" t="s">
        <v>656</v>
      </c>
    </row>
    <row r="159" spans="1:47" s="2" customFormat="1" ht="11.25">
      <c r="A159" s="34"/>
      <c r="B159" s="35"/>
      <c r="C159" s="36"/>
      <c r="D159" s="204" t="s">
        <v>164</v>
      </c>
      <c r="E159" s="36"/>
      <c r="F159" s="205" t="s">
        <v>655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164</v>
      </c>
      <c r="AU159" s="17" t="s">
        <v>84</v>
      </c>
    </row>
    <row r="160" spans="1:47" s="2" customFormat="1" ht="19.5">
      <c r="A160" s="34"/>
      <c r="B160" s="35"/>
      <c r="C160" s="36"/>
      <c r="D160" s="204" t="s">
        <v>165</v>
      </c>
      <c r="E160" s="36"/>
      <c r="F160" s="209" t="s">
        <v>394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165</v>
      </c>
      <c r="AU160" s="17" t="s">
        <v>84</v>
      </c>
    </row>
    <row r="161" spans="2:51" s="13" customFormat="1" ht="11.25">
      <c r="B161" s="210"/>
      <c r="C161" s="211"/>
      <c r="D161" s="204" t="s">
        <v>167</v>
      </c>
      <c r="E161" s="212" t="s">
        <v>1</v>
      </c>
      <c r="F161" s="213" t="s">
        <v>657</v>
      </c>
      <c r="G161" s="211"/>
      <c r="H161" s="214">
        <v>2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167</v>
      </c>
      <c r="AU161" s="220" t="s">
        <v>84</v>
      </c>
      <c r="AV161" s="13" t="s">
        <v>84</v>
      </c>
      <c r="AW161" s="13" t="s">
        <v>31</v>
      </c>
      <c r="AX161" s="13" t="s">
        <v>75</v>
      </c>
      <c r="AY161" s="220" t="s">
        <v>155</v>
      </c>
    </row>
    <row r="162" spans="2:51" s="13" customFormat="1" ht="11.25">
      <c r="B162" s="210"/>
      <c r="C162" s="211"/>
      <c r="D162" s="204" t="s">
        <v>167</v>
      </c>
      <c r="E162" s="212" t="s">
        <v>1</v>
      </c>
      <c r="F162" s="213" t="s">
        <v>658</v>
      </c>
      <c r="G162" s="211"/>
      <c r="H162" s="214">
        <v>5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167</v>
      </c>
      <c r="AU162" s="220" t="s">
        <v>84</v>
      </c>
      <c r="AV162" s="13" t="s">
        <v>84</v>
      </c>
      <c r="AW162" s="13" t="s">
        <v>31</v>
      </c>
      <c r="AX162" s="13" t="s">
        <v>75</v>
      </c>
      <c r="AY162" s="220" t="s">
        <v>155</v>
      </c>
    </row>
    <row r="163" spans="2:51" s="13" customFormat="1" ht="11.25">
      <c r="B163" s="210"/>
      <c r="C163" s="211"/>
      <c r="D163" s="204" t="s">
        <v>167</v>
      </c>
      <c r="E163" s="212" t="s">
        <v>1</v>
      </c>
      <c r="F163" s="213" t="s">
        <v>659</v>
      </c>
      <c r="G163" s="211"/>
      <c r="H163" s="214">
        <v>2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167</v>
      </c>
      <c r="AU163" s="220" t="s">
        <v>84</v>
      </c>
      <c r="AV163" s="13" t="s">
        <v>84</v>
      </c>
      <c r="AW163" s="13" t="s">
        <v>31</v>
      </c>
      <c r="AX163" s="13" t="s">
        <v>75</v>
      </c>
      <c r="AY163" s="220" t="s">
        <v>155</v>
      </c>
    </row>
    <row r="164" spans="2:51" s="14" customFormat="1" ht="11.25">
      <c r="B164" s="221"/>
      <c r="C164" s="222"/>
      <c r="D164" s="204" t="s">
        <v>167</v>
      </c>
      <c r="E164" s="223" t="s">
        <v>1</v>
      </c>
      <c r="F164" s="224" t="s">
        <v>201</v>
      </c>
      <c r="G164" s="222"/>
      <c r="H164" s="225">
        <v>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167</v>
      </c>
      <c r="AU164" s="231" t="s">
        <v>84</v>
      </c>
      <c r="AV164" s="14" t="s">
        <v>162</v>
      </c>
      <c r="AW164" s="14" t="s">
        <v>31</v>
      </c>
      <c r="AX164" s="14" t="s">
        <v>82</v>
      </c>
      <c r="AY164" s="231" t="s">
        <v>155</v>
      </c>
    </row>
    <row r="165" spans="1:65" s="2" customFormat="1" ht="16.5" customHeight="1">
      <c r="A165" s="34"/>
      <c r="B165" s="35"/>
      <c r="C165" s="191" t="s">
        <v>193</v>
      </c>
      <c r="D165" s="191" t="s">
        <v>157</v>
      </c>
      <c r="E165" s="192" t="s">
        <v>660</v>
      </c>
      <c r="F165" s="193" t="s">
        <v>661</v>
      </c>
      <c r="G165" s="194" t="s">
        <v>367</v>
      </c>
      <c r="H165" s="195">
        <v>9</v>
      </c>
      <c r="I165" s="196"/>
      <c r="J165" s="197">
        <f>ROUND(I165*H165,2)</f>
        <v>0</v>
      </c>
      <c r="K165" s="193" t="s">
        <v>161</v>
      </c>
      <c r="L165" s="39"/>
      <c r="M165" s="198" t="s">
        <v>1</v>
      </c>
      <c r="N165" s="199" t="s">
        <v>40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162</v>
      </c>
      <c r="AT165" s="202" t="s">
        <v>157</v>
      </c>
      <c r="AU165" s="202" t="s">
        <v>84</v>
      </c>
      <c r="AY165" s="17" t="s">
        <v>155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162</v>
      </c>
      <c r="BM165" s="202" t="s">
        <v>662</v>
      </c>
    </row>
    <row r="166" spans="1:47" s="2" customFormat="1" ht="11.25">
      <c r="A166" s="34"/>
      <c r="B166" s="35"/>
      <c r="C166" s="36"/>
      <c r="D166" s="204" t="s">
        <v>164</v>
      </c>
      <c r="E166" s="36"/>
      <c r="F166" s="205" t="s">
        <v>661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164</v>
      </c>
      <c r="AU166" s="17" t="s">
        <v>84</v>
      </c>
    </row>
    <row r="167" spans="1:47" s="2" customFormat="1" ht="19.5">
      <c r="A167" s="34"/>
      <c r="B167" s="35"/>
      <c r="C167" s="36"/>
      <c r="D167" s="204" t="s">
        <v>165</v>
      </c>
      <c r="E167" s="36"/>
      <c r="F167" s="209" t="s">
        <v>402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165</v>
      </c>
      <c r="AU167" s="17" t="s">
        <v>84</v>
      </c>
    </row>
    <row r="168" spans="2:51" s="13" customFormat="1" ht="11.25">
      <c r="B168" s="210"/>
      <c r="C168" s="211"/>
      <c r="D168" s="204" t="s">
        <v>167</v>
      </c>
      <c r="E168" s="212" t="s">
        <v>1</v>
      </c>
      <c r="F168" s="213" t="s">
        <v>216</v>
      </c>
      <c r="G168" s="211"/>
      <c r="H168" s="214">
        <v>9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167</v>
      </c>
      <c r="AU168" s="220" t="s">
        <v>84</v>
      </c>
      <c r="AV168" s="13" t="s">
        <v>84</v>
      </c>
      <c r="AW168" s="13" t="s">
        <v>31</v>
      </c>
      <c r="AX168" s="13" t="s">
        <v>82</v>
      </c>
      <c r="AY168" s="220" t="s">
        <v>155</v>
      </c>
    </row>
    <row r="169" spans="1:65" s="2" customFormat="1" ht="16.5" customHeight="1">
      <c r="A169" s="34"/>
      <c r="B169" s="35"/>
      <c r="C169" s="191" t="s">
        <v>202</v>
      </c>
      <c r="D169" s="191" t="s">
        <v>157</v>
      </c>
      <c r="E169" s="192" t="s">
        <v>663</v>
      </c>
      <c r="F169" s="193" t="s">
        <v>664</v>
      </c>
      <c r="G169" s="194" t="s">
        <v>367</v>
      </c>
      <c r="H169" s="195">
        <v>52</v>
      </c>
      <c r="I169" s="196"/>
      <c r="J169" s="197">
        <f>ROUND(I169*H169,2)</f>
        <v>0</v>
      </c>
      <c r="K169" s="193" t="s">
        <v>161</v>
      </c>
      <c r="L169" s="39"/>
      <c r="M169" s="198" t="s">
        <v>1</v>
      </c>
      <c r="N169" s="199" t="s">
        <v>40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162</v>
      </c>
      <c r="AT169" s="202" t="s">
        <v>157</v>
      </c>
      <c r="AU169" s="202" t="s">
        <v>84</v>
      </c>
      <c r="AY169" s="17" t="s">
        <v>155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82</v>
      </c>
      <c r="BK169" s="203">
        <f>ROUND(I169*H169,2)</f>
        <v>0</v>
      </c>
      <c r="BL169" s="17" t="s">
        <v>162</v>
      </c>
      <c r="BM169" s="202" t="s">
        <v>665</v>
      </c>
    </row>
    <row r="170" spans="1:47" s="2" customFormat="1" ht="11.25">
      <c r="A170" s="34"/>
      <c r="B170" s="35"/>
      <c r="C170" s="36"/>
      <c r="D170" s="204" t="s">
        <v>164</v>
      </c>
      <c r="E170" s="36"/>
      <c r="F170" s="205" t="s">
        <v>664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164</v>
      </c>
      <c r="AU170" s="17" t="s">
        <v>84</v>
      </c>
    </row>
    <row r="171" spans="1:47" s="2" customFormat="1" ht="29.25">
      <c r="A171" s="34"/>
      <c r="B171" s="35"/>
      <c r="C171" s="36"/>
      <c r="D171" s="204" t="s">
        <v>165</v>
      </c>
      <c r="E171" s="36"/>
      <c r="F171" s="209" t="s">
        <v>666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165</v>
      </c>
      <c r="AU171" s="17" t="s">
        <v>84</v>
      </c>
    </row>
    <row r="172" spans="2:51" s="13" customFormat="1" ht="11.25">
      <c r="B172" s="210"/>
      <c r="C172" s="211"/>
      <c r="D172" s="204" t="s">
        <v>167</v>
      </c>
      <c r="E172" s="212" t="s">
        <v>1</v>
      </c>
      <c r="F172" s="213" t="s">
        <v>667</v>
      </c>
      <c r="G172" s="211"/>
      <c r="H172" s="214">
        <v>10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167</v>
      </c>
      <c r="AU172" s="220" t="s">
        <v>84</v>
      </c>
      <c r="AV172" s="13" t="s">
        <v>84</v>
      </c>
      <c r="AW172" s="13" t="s">
        <v>31</v>
      </c>
      <c r="AX172" s="13" t="s">
        <v>75</v>
      </c>
      <c r="AY172" s="220" t="s">
        <v>155</v>
      </c>
    </row>
    <row r="173" spans="2:51" s="13" customFormat="1" ht="11.25">
      <c r="B173" s="210"/>
      <c r="C173" s="211"/>
      <c r="D173" s="204" t="s">
        <v>167</v>
      </c>
      <c r="E173" s="212" t="s">
        <v>1</v>
      </c>
      <c r="F173" s="213" t="s">
        <v>668</v>
      </c>
      <c r="G173" s="211"/>
      <c r="H173" s="214">
        <v>11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167</v>
      </c>
      <c r="AU173" s="220" t="s">
        <v>84</v>
      </c>
      <c r="AV173" s="13" t="s">
        <v>84</v>
      </c>
      <c r="AW173" s="13" t="s">
        <v>31</v>
      </c>
      <c r="AX173" s="13" t="s">
        <v>75</v>
      </c>
      <c r="AY173" s="220" t="s">
        <v>155</v>
      </c>
    </row>
    <row r="174" spans="2:51" s="13" customFormat="1" ht="11.25">
      <c r="B174" s="210"/>
      <c r="C174" s="211"/>
      <c r="D174" s="204" t="s">
        <v>167</v>
      </c>
      <c r="E174" s="212" t="s">
        <v>1</v>
      </c>
      <c r="F174" s="213" t="s">
        <v>669</v>
      </c>
      <c r="G174" s="211"/>
      <c r="H174" s="214">
        <v>12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167</v>
      </c>
      <c r="AU174" s="220" t="s">
        <v>84</v>
      </c>
      <c r="AV174" s="13" t="s">
        <v>84</v>
      </c>
      <c r="AW174" s="13" t="s">
        <v>31</v>
      </c>
      <c r="AX174" s="13" t="s">
        <v>75</v>
      </c>
      <c r="AY174" s="220" t="s">
        <v>155</v>
      </c>
    </row>
    <row r="175" spans="2:51" s="13" customFormat="1" ht="11.25">
      <c r="B175" s="210"/>
      <c r="C175" s="211"/>
      <c r="D175" s="204" t="s">
        <v>167</v>
      </c>
      <c r="E175" s="212" t="s">
        <v>1</v>
      </c>
      <c r="F175" s="213" t="s">
        <v>670</v>
      </c>
      <c r="G175" s="211"/>
      <c r="H175" s="214">
        <v>4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167</v>
      </c>
      <c r="AU175" s="220" t="s">
        <v>84</v>
      </c>
      <c r="AV175" s="13" t="s">
        <v>84</v>
      </c>
      <c r="AW175" s="13" t="s">
        <v>31</v>
      </c>
      <c r="AX175" s="13" t="s">
        <v>75</v>
      </c>
      <c r="AY175" s="220" t="s">
        <v>155</v>
      </c>
    </row>
    <row r="176" spans="2:51" s="13" customFormat="1" ht="11.25">
      <c r="B176" s="210"/>
      <c r="C176" s="211"/>
      <c r="D176" s="204" t="s">
        <v>167</v>
      </c>
      <c r="E176" s="212" t="s">
        <v>1</v>
      </c>
      <c r="F176" s="213" t="s">
        <v>671</v>
      </c>
      <c r="G176" s="211"/>
      <c r="H176" s="214">
        <v>1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167</v>
      </c>
      <c r="AU176" s="220" t="s">
        <v>84</v>
      </c>
      <c r="AV176" s="13" t="s">
        <v>84</v>
      </c>
      <c r="AW176" s="13" t="s">
        <v>31</v>
      </c>
      <c r="AX176" s="13" t="s">
        <v>75</v>
      </c>
      <c r="AY176" s="220" t="s">
        <v>155</v>
      </c>
    </row>
    <row r="177" spans="2:51" s="13" customFormat="1" ht="11.25">
      <c r="B177" s="210"/>
      <c r="C177" s="211"/>
      <c r="D177" s="204" t="s">
        <v>167</v>
      </c>
      <c r="E177" s="212" t="s">
        <v>1</v>
      </c>
      <c r="F177" s="213" t="s">
        <v>672</v>
      </c>
      <c r="G177" s="211"/>
      <c r="H177" s="214">
        <v>4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167</v>
      </c>
      <c r="AU177" s="220" t="s">
        <v>84</v>
      </c>
      <c r="AV177" s="13" t="s">
        <v>84</v>
      </c>
      <c r="AW177" s="13" t="s">
        <v>31</v>
      </c>
      <c r="AX177" s="13" t="s">
        <v>75</v>
      </c>
      <c r="AY177" s="220" t="s">
        <v>155</v>
      </c>
    </row>
    <row r="178" spans="2:51" s="13" customFormat="1" ht="11.25">
      <c r="B178" s="210"/>
      <c r="C178" s="211"/>
      <c r="D178" s="204" t="s">
        <v>167</v>
      </c>
      <c r="E178" s="212" t="s">
        <v>1</v>
      </c>
      <c r="F178" s="213" t="s">
        <v>673</v>
      </c>
      <c r="G178" s="211"/>
      <c r="H178" s="214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167</v>
      </c>
      <c r="AU178" s="220" t="s">
        <v>84</v>
      </c>
      <c r="AV178" s="13" t="s">
        <v>84</v>
      </c>
      <c r="AW178" s="13" t="s">
        <v>31</v>
      </c>
      <c r="AX178" s="13" t="s">
        <v>75</v>
      </c>
      <c r="AY178" s="220" t="s">
        <v>155</v>
      </c>
    </row>
    <row r="179" spans="2:51" s="13" customFormat="1" ht="11.25">
      <c r="B179" s="210"/>
      <c r="C179" s="211"/>
      <c r="D179" s="204" t="s">
        <v>167</v>
      </c>
      <c r="E179" s="212" t="s">
        <v>1</v>
      </c>
      <c r="F179" s="213" t="s">
        <v>674</v>
      </c>
      <c r="G179" s="211"/>
      <c r="H179" s="214">
        <v>2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167</v>
      </c>
      <c r="AU179" s="220" t="s">
        <v>84</v>
      </c>
      <c r="AV179" s="13" t="s">
        <v>84</v>
      </c>
      <c r="AW179" s="13" t="s">
        <v>31</v>
      </c>
      <c r="AX179" s="13" t="s">
        <v>75</v>
      </c>
      <c r="AY179" s="220" t="s">
        <v>155</v>
      </c>
    </row>
    <row r="180" spans="2:51" s="13" customFormat="1" ht="11.25">
      <c r="B180" s="210"/>
      <c r="C180" s="211"/>
      <c r="D180" s="204" t="s">
        <v>167</v>
      </c>
      <c r="E180" s="212" t="s">
        <v>1</v>
      </c>
      <c r="F180" s="213" t="s">
        <v>675</v>
      </c>
      <c r="G180" s="211"/>
      <c r="H180" s="214">
        <v>1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167</v>
      </c>
      <c r="AU180" s="220" t="s">
        <v>84</v>
      </c>
      <c r="AV180" s="13" t="s">
        <v>84</v>
      </c>
      <c r="AW180" s="13" t="s">
        <v>31</v>
      </c>
      <c r="AX180" s="13" t="s">
        <v>75</v>
      </c>
      <c r="AY180" s="220" t="s">
        <v>155</v>
      </c>
    </row>
    <row r="181" spans="2:51" s="13" customFormat="1" ht="11.25">
      <c r="B181" s="210"/>
      <c r="C181" s="211"/>
      <c r="D181" s="204" t="s">
        <v>167</v>
      </c>
      <c r="E181" s="212" t="s">
        <v>1</v>
      </c>
      <c r="F181" s="213" t="s">
        <v>676</v>
      </c>
      <c r="G181" s="211"/>
      <c r="H181" s="214">
        <v>6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167</v>
      </c>
      <c r="AU181" s="220" t="s">
        <v>84</v>
      </c>
      <c r="AV181" s="13" t="s">
        <v>84</v>
      </c>
      <c r="AW181" s="13" t="s">
        <v>31</v>
      </c>
      <c r="AX181" s="13" t="s">
        <v>75</v>
      </c>
      <c r="AY181" s="220" t="s">
        <v>155</v>
      </c>
    </row>
    <row r="182" spans="2:51" s="14" customFormat="1" ht="11.25">
      <c r="B182" s="221"/>
      <c r="C182" s="222"/>
      <c r="D182" s="204" t="s">
        <v>167</v>
      </c>
      <c r="E182" s="223" t="s">
        <v>1</v>
      </c>
      <c r="F182" s="224" t="s">
        <v>201</v>
      </c>
      <c r="G182" s="222"/>
      <c r="H182" s="225">
        <v>52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167</v>
      </c>
      <c r="AU182" s="231" t="s">
        <v>84</v>
      </c>
      <c r="AV182" s="14" t="s">
        <v>162</v>
      </c>
      <c r="AW182" s="14" t="s">
        <v>31</v>
      </c>
      <c r="AX182" s="14" t="s">
        <v>82</v>
      </c>
      <c r="AY182" s="231" t="s">
        <v>155</v>
      </c>
    </row>
    <row r="183" spans="1:65" s="2" customFormat="1" ht="16.5" customHeight="1">
      <c r="A183" s="34"/>
      <c r="B183" s="35"/>
      <c r="C183" s="191" t="s">
        <v>209</v>
      </c>
      <c r="D183" s="191" t="s">
        <v>157</v>
      </c>
      <c r="E183" s="192" t="s">
        <v>677</v>
      </c>
      <c r="F183" s="193" t="s">
        <v>678</v>
      </c>
      <c r="G183" s="194" t="s">
        <v>367</v>
      </c>
      <c r="H183" s="195">
        <v>52</v>
      </c>
      <c r="I183" s="196"/>
      <c r="J183" s="197">
        <f>ROUND(I183*H183,2)</f>
        <v>0</v>
      </c>
      <c r="K183" s="193" t="s">
        <v>161</v>
      </c>
      <c r="L183" s="39"/>
      <c r="M183" s="198" t="s">
        <v>1</v>
      </c>
      <c r="N183" s="199" t="s">
        <v>40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162</v>
      </c>
      <c r="AT183" s="202" t="s">
        <v>157</v>
      </c>
      <c r="AU183" s="202" t="s">
        <v>84</v>
      </c>
      <c r="AY183" s="17" t="s">
        <v>155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82</v>
      </c>
      <c r="BK183" s="203">
        <f>ROUND(I183*H183,2)</f>
        <v>0</v>
      </c>
      <c r="BL183" s="17" t="s">
        <v>162</v>
      </c>
      <c r="BM183" s="202" t="s">
        <v>679</v>
      </c>
    </row>
    <row r="184" spans="1:47" s="2" customFormat="1" ht="11.25">
      <c r="A184" s="34"/>
      <c r="B184" s="35"/>
      <c r="C184" s="36"/>
      <c r="D184" s="204" t="s">
        <v>164</v>
      </c>
      <c r="E184" s="36"/>
      <c r="F184" s="205" t="s">
        <v>678</v>
      </c>
      <c r="G184" s="36"/>
      <c r="H184" s="36"/>
      <c r="I184" s="206"/>
      <c r="J184" s="36"/>
      <c r="K184" s="36"/>
      <c r="L184" s="39"/>
      <c r="M184" s="207"/>
      <c r="N184" s="208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164</v>
      </c>
      <c r="AU184" s="17" t="s">
        <v>84</v>
      </c>
    </row>
    <row r="185" spans="1:47" s="2" customFormat="1" ht="19.5">
      <c r="A185" s="34"/>
      <c r="B185" s="35"/>
      <c r="C185" s="36"/>
      <c r="D185" s="204" t="s">
        <v>165</v>
      </c>
      <c r="E185" s="36"/>
      <c r="F185" s="209" t="s">
        <v>402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165</v>
      </c>
      <c r="AU185" s="17" t="s">
        <v>84</v>
      </c>
    </row>
    <row r="186" spans="2:51" s="13" customFormat="1" ht="11.25">
      <c r="B186" s="210"/>
      <c r="C186" s="211"/>
      <c r="D186" s="204" t="s">
        <v>167</v>
      </c>
      <c r="E186" s="212" t="s">
        <v>1</v>
      </c>
      <c r="F186" s="213" t="s">
        <v>680</v>
      </c>
      <c r="G186" s="211"/>
      <c r="H186" s="214">
        <v>52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167</v>
      </c>
      <c r="AU186" s="220" t="s">
        <v>84</v>
      </c>
      <c r="AV186" s="13" t="s">
        <v>84</v>
      </c>
      <c r="AW186" s="13" t="s">
        <v>31</v>
      </c>
      <c r="AX186" s="13" t="s">
        <v>82</v>
      </c>
      <c r="AY186" s="220" t="s">
        <v>155</v>
      </c>
    </row>
    <row r="187" spans="1:65" s="2" customFormat="1" ht="24.2" customHeight="1">
      <c r="A187" s="34"/>
      <c r="B187" s="35"/>
      <c r="C187" s="191" t="s">
        <v>216</v>
      </c>
      <c r="D187" s="191" t="s">
        <v>157</v>
      </c>
      <c r="E187" s="192" t="s">
        <v>681</v>
      </c>
      <c r="F187" s="193" t="s">
        <v>682</v>
      </c>
      <c r="G187" s="194" t="s">
        <v>650</v>
      </c>
      <c r="H187" s="195">
        <v>12480</v>
      </c>
      <c r="I187" s="196"/>
      <c r="J187" s="197">
        <f>ROUND(I187*H187,2)</f>
        <v>0</v>
      </c>
      <c r="K187" s="193" t="s">
        <v>161</v>
      </c>
      <c r="L187" s="39"/>
      <c r="M187" s="198" t="s">
        <v>1</v>
      </c>
      <c r="N187" s="199" t="s">
        <v>40</v>
      </c>
      <c r="O187" s="7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162</v>
      </c>
      <c r="AT187" s="202" t="s">
        <v>157</v>
      </c>
      <c r="AU187" s="202" t="s">
        <v>84</v>
      </c>
      <c r="AY187" s="17" t="s">
        <v>155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162</v>
      </c>
      <c r="BM187" s="202" t="s">
        <v>683</v>
      </c>
    </row>
    <row r="188" spans="1:47" s="2" customFormat="1" ht="11.25">
      <c r="A188" s="34"/>
      <c r="B188" s="35"/>
      <c r="C188" s="36"/>
      <c r="D188" s="204" t="s">
        <v>164</v>
      </c>
      <c r="E188" s="36"/>
      <c r="F188" s="205" t="s">
        <v>682</v>
      </c>
      <c r="G188" s="36"/>
      <c r="H188" s="36"/>
      <c r="I188" s="206"/>
      <c r="J188" s="36"/>
      <c r="K188" s="36"/>
      <c r="L188" s="39"/>
      <c r="M188" s="207"/>
      <c r="N188" s="208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164</v>
      </c>
      <c r="AU188" s="17" t="s">
        <v>84</v>
      </c>
    </row>
    <row r="189" spans="1:47" s="2" customFormat="1" ht="29.25">
      <c r="A189" s="34"/>
      <c r="B189" s="35"/>
      <c r="C189" s="36"/>
      <c r="D189" s="204" t="s">
        <v>165</v>
      </c>
      <c r="E189" s="36"/>
      <c r="F189" s="209" t="s">
        <v>684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165</v>
      </c>
      <c r="AU189" s="17" t="s">
        <v>84</v>
      </c>
    </row>
    <row r="190" spans="2:51" s="13" customFormat="1" ht="11.25">
      <c r="B190" s="210"/>
      <c r="C190" s="211"/>
      <c r="D190" s="204" t="s">
        <v>167</v>
      </c>
      <c r="E190" s="212" t="s">
        <v>1</v>
      </c>
      <c r="F190" s="213" t="s">
        <v>685</v>
      </c>
      <c r="G190" s="211"/>
      <c r="H190" s="214">
        <v>12480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167</v>
      </c>
      <c r="AU190" s="220" t="s">
        <v>84</v>
      </c>
      <c r="AV190" s="13" t="s">
        <v>84</v>
      </c>
      <c r="AW190" s="13" t="s">
        <v>31</v>
      </c>
      <c r="AX190" s="13" t="s">
        <v>82</v>
      </c>
      <c r="AY190" s="220" t="s">
        <v>155</v>
      </c>
    </row>
    <row r="191" spans="1:65" s="2" customFormat="1" ht="16.5" customHeight="1">
      <c r="A191" s="34"/>
      <c r="B191" s="35"/>
      <c r="C191" s="191" t="s">
        <v>222</v>
      </c>
      <c r="D191" s="191" t="s">
        <v>157</v>
      </c>
      <c r="E191" s="192" t="s">
        <v>686</v>
      </c>
      <c r="F191" s="193" t="s">
        <v>687</v>
      </c>
      <c r="G191" s="194" t="s">
        <v>367</v>
      </c>
      <c r="H191" s="195">
        <v>2</v>
      </c>
      <c r="I191" s="196"/>
      <c r="J191" s="197">
        <f>ROUND(I191*H191,2)</f>
        <v>0</v>
      </c>
      <c r="K191" s="193" t="s">
        <v>161</v>
      </c>
      <c r="L191" s="39"/>
      <c r="M191" s="198" t="s">
        <v>1</v>
      </c>
      <c r="N191" s="199" t="s">
        <v>40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162</v>
      </c>
      <c r="AT191" s="202" t="s">
        <v>157</v>
      </c>
      <c r="AU191" s="202" t="s">
        <v>84</v>
      </c>
      <c r="AY191" s="17" t="s">
        <v>155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162</v>
      </c>
      <c r="BM191" s="202" t="s">
        <v>688</v>
      </c>
    </row>
    <row r="192" spans="1:47" s="2" customFormat="1" ht="11.25">
      <c r="A192" s="34"/>
      <c r="B192" s="35"/>
      <c r="C192" s="36"/>
      <c r="D192" s="204" t="s">
        <v>164</v>
      </c>
      <c r="E192" s="36"/>
      <c r="F192" s="205" t="s">
        <v>687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164</v>
      </c>
      <c r="AU192" s="17" t="s">
        <v>84</v>
      </c>
    </row>
    <row r="193" spans="1:47" s="2" customFormat="1" ht="29.25">
      <c r="A193" s="34"/>
      <c r="B193" s="35"/>
      <c r="C193" s="36"/>
      <c r="D193" s="204" t="s">
        <v>165</v>
      </c>
      <c r="E193" s="36"/>
      <c r="F193" s="209" t="s">
        <v>689</v>
      </c>
      <c r="G193" s="36"/>
      <c r="H193" s="36"/>
      <c r="I193" s="206"/>
      <c r="J193" s="36"/>
      <c r="K193" s="36"/>
      <c r="L193" s="39"/>
      <c r="M193" s="207"/>
      <c r="N193" s="208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165</v>
      </c>
      <c r="AU193" s="17" t="s">
        <v>84</v>
      </c>
    </row>
    <row r="194" spans="2:51" s="13" customFormat="1" ht="11.25">
      <c r="B194" s="210"/>
      <c r="C194" s="211"/>
      <c r="D194" s="204" t="s">
        <v>167</v>
      </c>
      <c r="E194" s="212" t="s">
        <v>1</v>
      </c>
      <c r="F194" s="213" t="s">
        <v>690</v>
      </c>
      <c r="G194" s="211"/>
      <c r="H194" s="214">
        <v>2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167</v>
      </c>
      <c r="AU194" s="220" t="s">
        <v>84</v>
      </c>
      <c r="AV194" s="13" t="s">
        <v>84</v>
      </c>
      <c r="AW194" s="13" t="s">
        <v>31</v>
      </c>
      <c r="AX194" s="13" t="s">
        <v>82</v>
      </c>
      <c r="AY194" s="220" t="s">
        <v>155</v>
      </c>
    </row>
    <row r="195" spans="1:65" s="2" customFormat="1" ht="16.5" customHeight="1">
      <c r="A195" s="34"/>
      <c r="B195" s="35"/>
      <c r="C195" s="191" t="s">
        <v>227</v>
      </c>
      <c r="D195" s="191" t="s">
        <v>157</v>
      </c>
      <c r="E195" s="192" t="s">
        <v>691</v>
      </c>
      <c r="F195" s="193" t="s">
        <v>692</v>
      </c>
      <c r="G195" s="194" t="s">
        <v>367</v>
      </c>
      <c r="H195" s="195">
        <v>2</v>
      </c>
      <c r="I195" s="196"/>
      <c r="J195" s="197">
        <f>ROUND(I195*H195,2)</f>
        <v>0</v>
      </c>
      <c r="K195" s="193" t="s">
        <v>161</v>
      </c>
      <c r="L195" s="39"/>
      <c r="M195" s="198" t="s">
        <v>1</v>
      </c>
      <c r="N195" s="199" t="s">
        <v>40</v>
      </c>
      <c r="O195" s="7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162</v>
      </c>
      <c r="AT195" s="202" t="s">
        <v>157</v>
      </c>
      <c r="AU195" s="202" t="s">
        <v>84</v>
      </c>
      <c r="AY195" s="17" t="s">
        <v>155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82</v>
      </c>
      <c r="BK195" s="203">
        <f>ROUND(I195*H195,2)</f>
        <v>0</v>
      </c>
      <c r="BL195" s="17" t="s">
        <v>162</v>
      </c>
      <c r="BM195" s="202" t="s">
        <v>693</v>
      </c>
    </row>
    <row r="196" spans="1:47" s="2" customFormat="1" ht="11.25">
      <c r="A196" s="34"/>
      <c r="B196" s="35"/>
      <c r="C196" s="36"/>
      <c r="D196" s="204" t="s">
        <v>164</v>
      </c>
      <c r="E196" s="36"/>
      <c r="F196" s="205" t="s">
        <v>692</v>
      </c>
      <c r="G196" s="36"/>
      <c r="H196" s="36"/>
      <c r="I196" s="206"/>
      <c r="J196" s="36"/>
      <c r="K196" s="36"/>
      <c r="L196" s="39"/>
      <c r="M196" s="207"/>
      <c r="N196" s="20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164</v>
      </c>
      <c r="AU196" s="17" t="s">
        <v>84</v>
      </c>
    </row>
    <row r="197" spans="1:47" s="2" customFormat="1" ht="19.5">
      <c r="A197" s="34"/>
      <c r="B197" s="35"/>
      <c r="C197" s="36"/>
      <c r="D197" s="204" t="s">
        <v>165</v>
      </c>
      <c r="E197" s="36"/>
      <c r="F197" s="209" t="s">
        <v>694</v>
      </c>
      <c r="G197" s="36"/>
      <c r="H197" s="36"/>
      <c r="I197" s="206"/>
      <c r="J197" s="36"/>
      <c r="K197" s="36"/>
      <c r="L197" s="39"/>
      <c r="M197" s="207"/>
      <c r="N197" s="208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165</v>
      </c>
      <c r="AU197" s="17" t="s">
        <v>84</v>
      </c>
    </row>
    <row r="198" spans="2:51" s="13" customFormat="1" ht="11.25">
      <c r="B198" s="210"/>
      <c r="C198" s="211"/>
      <c r="D198" s="204" t="s">
        <v>167</v>
      </c>
      <c r="E198" s="212" t="s">
        <v>1</v>
      </c>
      <c r="F198" s="213" t="s">
        <v>84</v>
      </c>
      <c r="G198" s="211"/>
      <c r="H198" s="214">
        <v>2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167</v>
      </c>
      <c r="AU198" s="220" t="s">
        <v>84</v>
      </c>
      <c r="AV198" s="13" t="s">
        <v>84</v>
      </c>
      <c r="AW198" s="13" t="s">
        <v>31</v>
      </c>
      <c r="AX198" s="13" t="s">
        <v>82</v>
      </c>
      <c r="AY198" s="220" t="s">
        <v>155</v>
      </c>
    </row>
    <row r="199" spans="1:65" s="2" customFormat="1" ht="24.2" customHeight="1">
      <c r="A199" s="34"/>
      <c r="B199" s="35"/>
      <c r="C199" s="191" t="s">
        <v>234</v>
      </c>
      <c r="D199" s="191" t="s">
        <v>157</v>
      </c>
      <c r="E199" s="192" t="s">
        <v>695</v>
      </c>
      <c r="F199" s="193" t="s">
        <v>696</v>
      </c>
      <c r="G199" s="194" t="s">
        <v>650</v>
      </c>
      <c r="H199" s="195">
        <v>480</v>
      </c>
      <c r="I199" s="196"/>
      <c r="J199" s="197">
        <f>ROUND(I199*H199,2)</f>
        <v>0</v>
      </c>
      <c r="K199" s="193" t="s">
        <v>161</v>
      </c>
      <c r="L199" s="39"/>
      <c r="M199" s="198" t="s">
        <v>1</v>
      </c>
      <c r="N199" s="199" t="s">
        <v>40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162</v>
      </c>
      <c r="AT199" s="202" t="s">
        <v>157</v>
      </c>
      <c r="AU199" s="202" t="s">
        <v>84</v>
      </c>
      <c r="AY199" s="17" t="s">
        <v>155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162</v>
      </c>
      <c r="BM199" s="202" t="s">
        <v>697</v>
      </c>
    </row>
    <row r="200" spans="1:47" s="2" customFormat="1" ht="11.25">
      <c r="A200" s="34"/>
      <c r="B200" s="35"/>
      <c r="C200" s="36"/>
      <c r="D200" s="204" t="s">
        <v>164</v>
      </c>
      <c r="E200" s="36"/>
      <c r="F200" s="205" t="s">
        <v>696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164</v>
      </c>
      <c r="AU200" s="17" t="s">
        <v>84</v>
      </c>
    </row>
    <row r="201" spans="1:47" s="2" customFormat="1" ht="19.5">
      <c r="A201" s="34"/>
      <c r="B201" s="35"/>
      <c r="C201" s="36"/>
      <c r="D201" s="204" t="s">
        <v>165</v>
      </c>
      <c r="E201" s="36"/>
      <c r="F201" s="209" t="s">
        <v>698</v>
      </c>
      <c r="G201" s="36"/>
      <c r="H201" s="36"/>
      <c r="I201" s="206"/>
      <c r="J201" s="36"/>
      <c r="K201" s="36"/>
      <c r="L201" s="39"/>
      <c r="M201" s="207"/>
      <c r="N201" s="20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165</v>
      </c>
      <c r="AU201" s="17" t="s">
        <v>84</v>
      </c>
    </row>
    <row r="202" spans="2:51" s="13" customFormat="1" ht="11.25">
      <c r="B202" s="210"/>
      <c r="C202" s="211"/>
      <c r="D202" s="204" t="s">
        <v>167</v>
      </c>
      <c r="E202" s="212" t="s">
        <v>1</v>
      </c>
      <c r="F202" s="213" t="s">
        <v>699</v>
      </c>
      <c r="G202" s="211"/>
      <c r="H202" s="214">
        <v>480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167</v>
      </c>
      <c r="AU202" s="220" t="s">
        <v>84</v>
      </c>
      <c r="AV202" s="13" t="s">
        <v>84</v>
      </c>
      <c r="AW202" s="13" t="s">
        <v>31</v>
      </c>
      <c r="AX202" s="13" t="s">
        <v>82</v>
      </c>
      <c r="AY202" s="220" t="s">
        <v>155</v>
      </c>
    </row>
    <row r="203" spans="1:65" s="2" customFormat="1" ht="16.5" customHeight="1">
      <c r="A203" s="34"/>
      <c r="B203" s="35"/>
      <c r="C203" s="191" t="s">
        <v>239</v>
      </c>
      <c r="D203" s="191" t="s">
        <v>157</v>
      </c>
      <c r="E203" s="192" t="s">
        <v>700</v>
      </c>
      <c r="F203" s="193" t="s">
        <v>701</v>
      </c>
      <c r="G203" s="194" t="s">
        <v>367</v>
      </c>
      <c r="H203" s="195">
        <v>4</v>
      </c>
      <c r="I203" s="196"/>
      <c r="J203" s="197">
        <f>ROUND(I203*H203,2)</f>
        <v>0</v>
      </c>
      <c r="K203" s="193" t="s">
        <v>161</v>
      </c>
      <c r="L203" s="39"/>
      <c r="M203" s="198" t="s">
        <v>1</v>
      </c>
      <c r="N203" s="199" t="s">
        <v>40</v>
      </c>
      <c r="O203" s="7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162</v>
      </c>
      <c r="AT203" s="202" t="s">
        <v>157</v>
      </c>
      <c r="AU203" s="202" t="s">
        <v>84</v>
      </c>
      <c r="AY203" s="17" t="s">
        <v>155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162</v>
      </c>
      <c r="BM203" s="202" t="s">
        <v>702</v>
      </c>
    </row>
    <row r="204" spans="1:47" s="2" customFormat="1" ht="11.25">
      <c r="A204" s="34"/>
      <c r="B204" s="35"/>
      <c r="C204" s="36"/>
      <c r="D204" s="204" t="s">
        <v>164</v>
      </c>
      <c r="E204" s="36"/>
      <c r="F204" s="205" t="s">
        <v>701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164</v>
      </c>
      <c r="AU204" s="17" t="s">
        <v>84</v>
      </c>
    </row>
    <row r="205" spans="1:47" s="2" customFormat="1" ht="29.25">
      <c r="A205" s="34"/>
      <c r="B205" s="35"/>
      <c r="C205" s="36"/>
      <c r="D205" s="204" t="s">
        <v>165</v>
      </c>
      <c r="E205" s="36"/>
      <c r="F205" s="209" t="s">
        <v>689</v>
      </c>
      <c r="G205" s="36"/>
      <c r="H205" s="36"/>
      <c r="I205" s="206"/>
      <c r="J205" s="36"/>
      <c r="K205" s="36"/>
      <c r="L205" s="39"/>
      <c r="M205" s="207"/>
      <c r="N205" s="208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165</v>
      </c>
      <c r="AU205" s="17" t="s">
        <v>84</v>
      </c>
    </row>
    <row r="206" spans="2:51" s="13" customFormat="1" ht="11.25">
      <c r="B206" s="210"/>
      <c r="C206" s="211"/>
      <c r="D206" s="204" t="s">
        <v>167</v>
      </c>
      <c r="E206" s="212" t="s">
        <v>1</v>
      </c>
      <c r="F206" s="213" t="s">
        <v>703</v>
      </c>
      <c r="G206" s="211"/>
      <c r="H206" s="214">
        <v>2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167</v>
      </c>
      <c r="AU206" s="220" t="s">
        <v>84</v>
      </c>
      <c r="AV206" s="13" t="s">
        <v>84</v>
      </c>
      <c r="AW206" s="13" t="s">
        <v>31</v>
      </c>
      <c r="AX206" s="13" t="s">
        <v>75</v>
      </c>
      <c r="AY206" s="220" t="s">
        <v>155</v>
      </c>
    </row>
    <row r="207" spans="2:51" s="13" customFormat="1" ht="11.25">
      <c r="B207" s="210"/>
      <c r="C207" s="211"/>
      <c r="D207" s="204" t="s">
        <v>167</v>
      </c>
      <c r="E207" s="212" t="s">
        <v>1</v>
      </c>
      <c r="F207" s="213" t="s">
        <v>704</v>
      </c>
      <c r="G207" s="211"/>
      <c r="H207" s="214">
        <v>2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167</v>
      </c>
      <c r="AU207" s="220" t="s">
        <v>84</v>
      </c>
      <c r="AV207" s="13" t="s">
        <v>84</v>
      </c>
      <c r="AW207" s="13" t="s">
        <v>31</v>
      </c>
      <c r="AX207" s="13" t="s">
        <v>75</v>
      </c>
      <c r="AY207" s="220" t="s">
        <v>155</v>
      </c>
    </row>
    <row r="208" spans="2:51" s="14" customFormat="1" ht="11.25">
      <c r="B208" s="221"/>
      <c r="C208" s="222"/>
      <c r="D208" s="204" t="s">
        <v>167</v>
      </c>
      <c r="E208" s="223" t="s">
        <v>1</v>
      </c>
      <c r="F208" s="224" t="s">
        <v>201</v>
      </c>
      <c r="G208" s="222"/>
      <c r="H208" s="225">
        <v>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167</v>
      </c>
      <c r="AU208" s="231" t="s">
        <v>84</v>
      </c>
      <c r="AV208" s="14" t="s">
        <v>162</v>
      </c>
      <c r="AW208" s="14" t="s">
        <v>31</v>
      </c>
      <c r="AX208" s="14" t="s">
        <v>82</v>
      </c>
      <c r="AY208" s="231" t="s">
        <v>155</v>
      </c>
    </row>
    <row r="209" spans="1:65" s="2" customFormat="1" ht="16.5" customHeight="1">
      <c r="A209" s="34"/>
      <c r="B209" s="35"/>
      <c r="C209" s="191" t="s">
        <v>248</v>
      </c>
      <c r="D209" s="191" t="s">
        <v>157</v>
      </c>
      <c r="E209" s="192" t="s">
        <v>705</v>
      </c>
      <c r="F209" s="193" t="s">
        <v>706</v>
      </c>
      <c r="G209" s="194" t="s">
        <v>367</v>
      </c>
      <c r="H209" s="195">
        <v>4</v>
      </c>
      <c r="I209" s="196"/>
      <c r="J209" s="197">
        <f>ROUND(I209*H209,2)</f>
        <v>0</v>
      </c>
      <c r="K209" s="193" t="s">
        <v>161</v>
      </c>
      <c r="L209" s="39"/>
      <c r="M209" s="198" t="s">
        <v>1</v>
      </c>
      <c r="N209" s="199" t="s">
        <v>40</v>
      </c>
      <c r="O209" s="7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162</v>
      </c>
      <c r="AT209" s="202" t="s">
        <v>157</v>
      </c>
      <c r="AU209" s="202" t="s">
        <v>84</v>
      </c>
      <c r="AY209" s="17" t="s">
        <v>155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82</v>
      </c>
      <c r="BK209" s="203">
        <f>ROUND(I209*H209,2)</f>
        <v>0</v>
      </c>
      <c r="BL209" s="17" t="s">
        <v>162</v>
      </c>
      <c r="BM209" s="202" t="s">
        <v>707</v>
      </c>
    </row>
    <row r="210" spans="1:47" s="2" customFormat="1" ht="11.25">
      <c r="A210" s="34"/>
      <c r="B210" s="35"/>
      <c r="C210" s="36"/>
      <c r="D210" s="204" t="s">
        <v>164</v>
      </c>
      <c r="E210" s="36"/>
      <c r="F210" s="205" t="s">
        <v>706</v>
      </c>
      <c r="G210" s="36"/>
      <c r="H210" s="36"/>
      <c r="I210" s="206"/>
      <c r="J210" s="36"/>
      <c r="K210" s="36"/>
      <c r="L210" s="39"/>
      <c r="M210" s="207"/>
      <c r="N210" s="208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164</v>
      </c>
      <c r="AU210" s="17" t="s">
        <v>84</v>
      </c>
    </row>
    <row r="211" spans="1:47" s="2" customFormat="1" ht="19.5">
      <c r="A211" s="34"/>
      <c r="B211" s="35"/>
      <c r="C211" s="36"/>
      <c r="D211" s="204" t="s">
        <v>165</v>
      </c>
      <c r="E211" s="36"/>
      <c r="F211" s="209" t="s">
        <v>694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165</v>
      </c>
      <c r="AU211" s="17" t="s">
        <v>84</v>
      </c>
    </row>
    <row r="212" spans="2:51" s="13" customFormat="1" ht="11.25">
      <c r="B212" s="210"/>
      <c r="C212" s="211"/>
      <c r="D212" s="204" t="s">
        <v>167</v>
      </c>
      <c r="E212" s="212" t="s">
        <v>1</v>
      </c>
      <c r="F212" s="213" t="s">
        <v>162</v>
      </c>
      <c r="G212" s="211"/>
      <c r="H212" s="214">
        <v>4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167</v>
      </c>
      <c r="AU212" s="220" t="s">
        <v>84</v>
      </c>
      <c r="AV212" s="13" t="s">
        <v>84</v>
      </c>
      <c r="AW212" s="13" t="s">
        <v>31</v>
      </c>
      <c r="AX212" s="13" t="s">
        <v>82</v>
      </c>
      <c r="AY212" s="220" t="s">
        <v>155</v>
      </c>
    </row>
    <row r="213" spans="1:65" s="2" customFormat="1" ht="24.2" customHeight="1">
      <c r="A213" s="34"/>
      <c r="B213" s="35"/>
      <c r="C213" s="191" t="s">
        <v>8</v>
      </c>
      <c r="D213" s="191" t="s">
        <v>157</v>
      </c>
      <c r="E213" s="192" t="s">
        <v>708</v>
      </c>
      <c r="F213" s="193" t="s">
        <v>709</v>
      </c>
      <c r="G213" s="194" t="s">
        <v>650</v>
      </c>
      <c r="H213" s="195">
        <v>960</v>
      </c>
      <c r="I213" s="196"/>
      <c r="J213" s="197">
        <f>ROUND(I213*H213,2)</f>
        <v>0</v>
      </c>
      <c r="K213" s="193" t="s">
        <v>161</v>
      </c>
      <c r="L213" s="39"/>
      <c r="M213" s="198" t="s">
        <v>1</v>
      </c>
      <c r="N213" s="199" t="s">
        <v>40</v>
      </c>
      <c r="O213" s="71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162</v>
      </c>
      <c r="AT213" s="202" t="s">
        <v>157</v>
      </c>
      <c r="AU213" s="202" t="s">
        <v>84</v>
      </c>
      <c r="AY213" s="17" t="s">
        <v>155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82</v>
      </c>
      <c r="BK213" s="203">
        <f>ROUND(I213*H213,2)</f>
        <v>0</v>
      </c>
      <c r="BL213" s="17" t="s">
        <v>162</v>
      </c>
      <c r="BM213" s="202" t="s">
        <v>710</v>
      </c>
    </row>
    <row r="214" spans="1:47" s="2" customFormat="1" ht="11.25">
      <c r="A214" s="34"/>
      <c r="B214" s="35"/>
      <c r="C214" s="36"/>
      <c r="D214" s="204" t="s">
        <v>164</v>
      </c>
      <c r="E214" s="36"/>
      <c r="F214" s="205" t="s">
        <v>709</v>
      </c>
      <c r="G214" s="36"/>
      <c r="H214" s="36"/>
      <c r="I214" s="206"/>
      <c r="J214" s="36"/>
      <c r="K214" s="36"/>
      <c r="L214" s="39"/>
      <c r="M214" s="207"/>
      <c r="N214" s="208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164</v>
      </c>
      <c r="AU214" s="17" t="s">
        <v>84</v>
      </c>
    </row>
    <row r="215" spans="1:47" s="2" customFormat="1" ht="19.5">
      <c r="A215" s="34"/>
      <c r="B215" s="35"/>
      <c r="C215" s="36"/>
      <c r="D215" s="204" t="s">
        <v>165</v>
      </c>
      <c r="E215" s="36"/>
      <c r="F215" s="209" t="s">
        <v>698</v>
      </c>
      <c r="G215" s="36"/>
      <c r="H215" s="36"/>
      <c r="I215" s="206"/>
      <c r="J215" s="36"/>
      <c r="K215" s="36"/>
      <c r="L215" s="39"/>
      <c r="M215" s="207"/>
      <c r="N215" s="208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165</v>
      </c>
      <c r="AU215" s="17" t="s">
        <v>84</v>
      </c>
    </row>
    <row r="216" spans="2:51" s="13" customFormat="1" ht="11.25">
      <c r="B216" s="210"/>
      <c r="C216" s="211"/>
      <c r="D216" s="204" t="s">
        <v>167</v>
      </c>
      <c r="E216" s="212" t="s">
        <v>1</v>
      </c>
      <c r="F216" s="213" t="s">
        <v>711</v>
      </c>
      <c r="G216" s="211"/>
      <c r="H216" s="214">
        <v>960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167</v>
      </c>
      <c r="AU216" s="220" t="s">
        <v>84</v>
      </c>
      <c r="AV216" s="13" t="s">
        <v>84</v>
      </c>
      <c r="AW216" s="13" t="s">
        <v>31</v>
      </c>
      <c r="AX216" s="13" t="s">
        <v>82</v>
      </c>
      <c r="AY216" s="220" t="s">
        <v>155</v>
      </c>
    </row>
    <row r="217" spans="1:65" s="2" customFormat="1" ht="16.5" customHeight="1">
      <c r="A217" s="34"/>
      <c r="B217" s="35"/>
      <c r="C217" s="191" t="s">
        <v>262</v>
      </c>
      <c r="D217" s="191" t="s">
        <v>157</v>
      </c>
      <c r="E217" s="192" t="s">
        <v>712</v>
      </c>
      <c r="F217" s="193" t="s">
        <v>713</v>
      </c>
      <c r="G217" s="194" t="s">
        <v>367</v>
      </c>
      <c r="H217" s="195">
        <v>4</v>
      </c>
      <c r="I217" s="196"/>
      <c r="J217" s="197">
        <f>ROUND(I217*H217,2)</f>
        <v>0</v>
      </c>
      <c r="K217" s="193" t="s">
        <v>161</v>
      </c>
      <c r="L217" s="39"/>
      <c r="M217" s="198" t="s">
        <v>1</v>
      </c>
      <c r="N217" s="199" t="s">
        <v>40</v>
      </c>
      <c r="O217" s="7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162</v>
      </c>
      <c r="AT217" s="202" t="s">
        <v>157</v>
      </c>
      <c r="AU217" s="202" t="s">
        <v>84</v>
      </c>
      <c r="AY217" s="17" t="s">
        <v>155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82</v>
      </c>
      <c r="BK217" s="203">
        <f>ROUND(I217*H217,2)</f>
        <v>0</v>
      </c>
      <c r="BL217" s="17" t="s">
        <v>162</v>
      </c>
      <c r="BM217" s="202" t="s">
        <v>714</v>
      </c>
    </row>
    <row r="218" spans="1:47" s="2" customFormat="1" ht="11.25">
      <c r="A218" s="34"/>
      <c r="B218" s="35"/>
      <c r="C218" s="36"/>
      <c r="D218" s="204" t="s">
        <v>164</v>
      </c>
      <c r="E218" s="36"/>
      <c r="F218" s="205" t="s">
        <v>713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164</v>
      </c>
      <c r="AU218" s="17" t="s">
        <v>84</v>
      </c>
    </row>
    <row r="219" spans="1:47" s="2" customFormat="1" ht="29.25">
      <c r="A219" s="34"/>
      <c r="B219" s="35"/>
      <c r="C219" s="36"/>
      <c r="D219" s="204" t="s">
        <v>165</v>
      </c>
      <c r="E219" s="36"/>
      <c r="F219" s="209" t="s">
        <v>715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165</v>
      </c>
      <c r="AU219" s="17" t="s">
        <v>84</v>
      </c>
    </row>
    <row r="220" spans="2:51" s="13" customFormat="1" ht="11.25">
      <c r="B220" s="210"/>
      <c r="C220" s="211"/>
      <c r="D220" s="204" t="s">
        <v>167</v>
      </c>
      <c r="E220" s="212" t="s">
        <v>1</v>
      </c>
      <c r="F220" s="213" t="s">
        <v>703</v>
      </c>
      <c r="G220" s="211"/>
      <c r="H220" s="214">
        <v>2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167</v>
      </c>
      <c r="AU220" s="220" t="s">
        <v>84</v>
      </c>
      <c r="AV220" s="13" t="s">
        <v>84</v>
      </c>
      <c r="AW220" s="13" t="s">
        <v>31</v>
      </c>
      <c r="AX220" s="13" t="s">
        <v>75</v>
      </c>
      <c r="AY220" s="220" t="s">
        <v>155</v>
      </c>
    </row>
    <row r="221" spans="2:51" s="13" customFormat="1" ht="11.25">
      <c r="B221" s="210"/>
      <c r="C221" s="211"/>
      <c r="D221" s="204" t="s">
        <v>167</v>
      </c>
      <c r="E221" s="212" t="s">
        <v>1</v>
      </c>
      <c r="F221" s="213" t="s">
        <v>704</v>
      </c>
      <c r="G221" s="211"/>
      <c r="H221" s="214">
        <v>2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167</v>
      </c>
      <c r="AU221" s="220" t="s">
        <v>84</v>
      </c>
      <c r="AV221" s="13" t="s">
        <v>84</v>
      </c>
      <c r="AW221" s="13" t="s">
        <v>31</v>
      </c>
      <c r="AX221" s="13" t="s">
        <v>75</v>
      </c>
      <c r="AY221" s="220" t="s">
        <v>155</v>
      </c>
    </row>
    <row r="222" spans="2:51" s="14" customFormat="1" ht="11.25">
      <c r="B222" s="221"/>
      <c r="C222" s="222"/>
      <c r="D222" s="204" t="s">
        <v>167</v>
      </c>
      <c r="E222" s="223" t="s">
        <v>1</v>
      </c>
      <c r="F222" s="224" t="s">
        <v>201</v>
      </c>
      <c r="G222" s="222"/>
      <c r="H222" s="225">
        <v>4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167</v>
      </c>
      <c r="AU222" s="231" t="s">
        <v>84</v>
      </c>
      <c r="AV222" s="14" t="s">
        <v>162</v>
      </c>
      <c r="AW222" s="14" t="s">
        <v>31</v>
      </c>
      <c r="AX222" s="14" t="s">
        <v>82</v>
      </c>
      <c r="AY222" s="231" t="s">
        <v>155</v>
      </c>
    </row>
    <row r="223" spans="1:65" s="2" customFormat="1" ht="16.5" customHeight="1">
      <c r="A223" s="34"/>
      <c r="B223" s="35"/>
      <c r="C223" s="191" t="s">
        <v>269</v>
      </c>
      <c r="D223" s="191" t="s">
        <v>157</v>
      </c>
      <c r="E223" s="192" t="s">
        <v>716</v>
      </c>
      <c r="F223" s="193" t="s">
        <v>717</v>
      </c>
      <c r="G223" s="194" t="s">
        <v>367</v>
      </c>
      <c r="H223" s="195">
        <v>4</v>
      </c>
      <c r="I223" s="196"/>
      <c r="J223" s="197">
        <f>ROUND(I223*H223,2)</f>
        <v>0</v>
      </c>
      <c r="K223" s="193" t="s">
        <v>161</v>
      </c>
      <c r="L223" s="39"/>
      <c r="M223" s="198" t="s">
        <v>1</v>
      </c>
      <c r="N223" s="199" t="s">
        <v>40</v>
      </c>
      <c r="O223" s="71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162</v>
      </c>
      <c r="AT223" s="202" t="s">
        <v>157</v>
      </c>
      <c r="AU223" s="202" t="s">
        <v>84</v>
      </c>
      <c r="AY223" s="17" t="s">
        <v>155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162</v>
      </c>
      <c r="BM223" s="202" t="s">
        <v>718</v>
      </c>
    </row>
    <row r="224" spans="1:47" s="2" customFormat="1" ht="11.25">
      <c r="A224" s="34"/>
      <c r="B224" s="35"/>
      <c r="C224" s="36"/>
      <c r="D224" s="204" t="s">
        <v>164</v>
      </c>
      <c r="E224" s="36"/>
      <c r="F224" s="205" t="s">
        <v>717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164</v>
      </c>
      <c r="AU224" s="17" t="s">
        <v>84</v>
      </c>
    </row>
    <row r="225" spans="1:47" s="2" customFormat="1" ht="19.5">
      <c r="A225" s="34"/>
      <c r="B225" s="35"/>
      <c r="C225" s="36"/>
      <c r="D225" s="204" t="s">
        <v>165</v>
      </c>
      <c r="E225" s="36"/>
      <c r="F225" s="209" t="s">
        <v>694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165</v>
      </c>
      <c r="AU225" s="17" t="s">
        <v>84</v>
      </c>
    </row>
    <row r="226" spans="2:51" s="13" customFormat="1" ht="11.25">
      <c r="B226" s="210"/>
      <c r="C226" s="211"/>
      <c r="D226" s="204" t="s">
        <v>167</v>
      </c>
      <c r="E226" s="212" t="s">
        <v>1</v>
      </c>
      <c r="F226" s="213" t="s">
        <v>162</v>
      </c>
      <c r="G226" s="211"/>
      <c r="H226" s="214">
        <v>4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167</v>
      </c>
      <c r="AU226" s="220" t="s">
        <v>84</v>
      </c>
      <c r="AV226" s="13" t="s">
        <v>84</v>
      </c>
      <c r="AW226" s="13" t="s">
        <v>31</v>
      </c>
      <c r="AX226" s="13" t="s">
        <v>82</v>
      </c>
      <c r="AY226" s="220" t="s">
        <v>155</v>
      </c>
    </row>
    <row r="227" spans="1:65" s="2" customFormat="1" ht="24.2" customHeight="1">
      <c r="A227" s="34"/>
      <c r="B227" s="35"/>
      <c r="C227" s="191" t="s">
        <v>275</v>
      </c>
      <c r="D227" s="191" t="s">
        <v>157</v>
      </c>
      <c r="E227" s="192" t="s">
        <v>719</v>
      </c>
      <c r="F227" s="193" t="s">
        <v>720</v>
      </c>
      <c r="G227" s="194" t="s">
        <v>650</v>
      </c>
      <c r="H227" s="195">
        <v>960</v>
      </c>
      <c r="I227" s="196"/>
      <c r="J227" s="197">
        <f>ROUND(I227*H227,2)</f>
        <v>0</v>
      </c>
      <c r="K227" s="193" t="s">
        <v>161</v>
      </c>
      <c r="L227" s="39"/>
      <c r="M227" s="198" t="s">
        <v>1</v>
      </c>
      <c r="N227" s="199" t="s">
        <v>40</v>
      </c>
      <c r="O227" s="71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162</v>
      </c>
      <c r="AT227" s="202" t="s">
        <v>157</v>
      </c>
      <c r="AU227" s="202" t="s">
        <v>84</v>
      </c>
      <c r="AY227" s="17" t="s">
        <v>155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162</v>
      </c>
      <c r="BM227" s="202" t="s">
        <v>721</v>
      </c>
    </row>
    <row r="228" spans="1:47" s="2" customFormat="1" ht="11.25">
      <c r="A228" s="34"/>
      <c r="B228" s="35"/>
      <c r="C228" s="36"/>
      <c r="D228" s="204" t="s">
        <v>164</v>
      </c>
      <c r="E228" s="36"/>
      <c r="F228" s="205" t="s">
        <v>720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164</v>
      </c>
      <c r="AU228" s="17" t="s">
        <v>84</v>
      </c>
    </row>
    <row r="229" spans="1:47" s="2" customFormat="1" ht="19.5">
      <c r="A229" s="34"/>
      <c r="B229" s="35"/>
      <c r="C229" s="36"/>
      <c r="D229" s="204" t="s">
        <v>165</v>
      </c>
      <c r="E229" s="36"/>
      <c r="F229" s="209" t="s">
        <v>698</v>
      </c>
      <c r="G229" s="36"/>
      <c r="H229" s="36"/>
      <c r="I229" s="206"/>
      <c r="J229" s="36"/>
      <c r="K229" s="36"/>
      <c r="L229" s="39"/>
      <c r="M229" s="207"/>
      <c r="N229" s="208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165</v>
      </c>
      <c r="AU229" s="17" t="s">
        <v>84</v>
      </c>
    </row>
    <row r="230" spans="2:51" s="13" customFormat="1" ht="11.25">
      <c r="B230" s="210"/>
      <c r="C230" s="211"/>
      <c r="D230" s="204" t="s">
        <v>167</v>
      </c>
      <c r="E230" s="212" t="s">
        <v>1</v>
      </c>
      <c r="F230" s="213" t="s">
        <v>711</v>
      </c>
      <c r="G230" s="211"/>
      <c r="H230" s="214">
        <v>960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167</v>
      </c>
      <c r="AU230" s="220" t="s">
        <v>84</v>
      </c>
      <c r="AV230" s="13" t="s">
        <v>84</v>
      </c>
      <c r="AW230" s="13" t="s">
        <v>31</v>
      </c>
      <c r="AX230" s="13" t="s">
        <v>82</v>
      </c>
      <c r="AY230" s="220" t="s">
        <v>155</v>
      </c>
    </row>
    <row r="231" spans="1:65" s="2" customFormat="1" ht="16.5" customHeight="1">
      <c r="A231" s="34"/>
      <c r="B231" s="35"/>
      <c r="C231" s="191" t="s">
        <v>283</v>
      </c>
      <c r="D231" s="191" t="s">
        <v>157</v>
      </c>
      <c r="E231" s="192" t="s">
        <v>722</v>
      </c>
      <c r="F231" s="193" t="s">
        <v>723</v>
      </c>
      <c r="G231" s="194" t="s">
        <v>367</v>
      </c>
      <c r="H231" s="195">
        <v>52</v>
      </c>
      <c r="I231" s="196"/>
      <c r="J231" s="197">
        <f>ROUND(I231*H231,2)</f>
        <v>0</v>
      </c>
      <c r="K231" s="193" t="s">
        <v>161</v>
      </c>
      <c r="L231" s="39"/>
      <c r="M231" s="198" t="s">
        <v>1</v>
      </c>
      <c r="N231" s="199" t="s">
        <v>40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162</v>
      </c>
      <c r="AT231" s="202" t="s">
        <v>157</v>
      </c>
      <c r="AU231" s="202" t="s">
        <v>84</v>
      </c>
      <c r="AY231" s="17" t="s">
        <v>155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162</v>
      </c>
      <c r="BM231" s="202" t="s">
        <v>724</v>
      </c>
    </row>
    <row r="232" spans="1:47" s="2" customFormat="1" ht="11.25">
      <c r="A232" s="34"/>
      <c r="B232" s="35"/>
      <c r="C232" s="36"/>
      <c r="D232" s="204" t="s">
        <v>164</v>
      </c>
      <c r="E232" s="36"/>
      <c r="F232" s="205" t="s">
        <v>723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164</v>
      </c>
      <c r="AU232" s="17" t="s">
        <v>84</v>
      </c>
    </row>
    <row r="233" spans="1:47" s="2" customFormat="1" ht="29.25">
      <c r="A233" s="34"/>
      <c r="B233" s="35"/>
      <c r="C233" s="36"/>
      <c r="D233" s="204" t="s">
        <v>165</v>
      </c>
      <c r="E233" s="36"/>
      <c r="F233" s="209" t="s">
        <v>715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165</v>
      </c>
      <c r="AU233" s="17" t="s">
        <v>84</v>
      </c>
    </row>
    <row r="234" spans="2:51" s="13" customFormat="1" ht="11.25">
      <c r="B234" s="210"/>
      <c r="C234" s="211"/>
      <c r="D234" s="204" t="s">
        <v>167</v>
      </c>
      <c r="E234" s="212" t="s">
        <v>1</v>
      </c>
      <c r="F234" s="213" t="s">
        <v>667</v>
      </c>
      <c r="G234" s="211"/>
      <c r="H234" s="214">
        <v>10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167</v>
      </c>
      <c r="AU234" s="220" t="s">
        <v>84</v>
      </c>
      <c r="AV234" s="13" t="s">
        <v>84</v>
      </c>
      <c r="AW234" s="13" t="s">
        <v>31</v>
      </c>
      <c r="AX234" s="13" t="s">
        <v>75</v>
      </c>
      <c r="AY234" s="220" t="s">
        <v>155</v>
      </c>
    </row>
    <row r="235" spans="2:51" s="13" customFormat="1" ht="11.25">
      <c r="B235" s="210"/>
      <c r="C235" s="211"/>
      <c r="D235" s="204" t="s">
        <v>167</v>
      </c>
      <c r="E235" s="212" t="s">
        <v>1</v>
      </c>
      <c r="F235" s="213" t="s">
        <v>668</v>
      </c>
      <c r="G235" s="211"/>
      <c r="H235" s="214">
        <v>11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167</v>
      </c>
      <c r="AU235" s="220" t="s">
        <v>84</v>
      </c>
      <c r="AV235" s="13" t="s">
        <v>84</v>
      </c>
      <c r="AW235" s="13" t="s">
        <v>31</v>
      </c>
      <c r="AX235" s="13" t="s">
        <v>75</v>
      </c>
      <c r="AY235" s="220" t="s">
        <v>155</v>
      </c>
    </row>
    <row r="236" spans="2:51" s="13" customFormat="1" ht="11.25">
      <c r="B236" s="210"/>
      <c r="C236" s="211"/>
      <c r="D236" s="204" t="s">
        <v>167</v>
      </c>
      <c r="E236" s="212" t="s">
        <v>1</v>
      </c>
      <c r="F236" s="213" t="s">
        <v>669</v>
      </c>
      <c r="G236" s="211"/>
      <c r="H236" s="214">
        <v>12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167</v>
      </c>
      <c r="AU236" s="220" t="s">
        <v>84</v>
      </c>
      <c r="AV236" s="13" t="s">
        <v>84</v>
      </c>
      <c r="AW236" s="13" t="s">
        <v>31</v>
      </c>
      <c r="AX236" s="13" t="s">
        <v>75</v>
      </c>
      <c r="AY236" s="220" t="s">
        <v>155</v>
      </c>
    </row>
    <row r="237" spans="2:51" s="13" customFormat="1" ht="11.25">
      <c r="B237" s="210"/>
      <c r="C237" s="211"/>
      <c r="D237" s="204" t="s">
        <v>167</v>
      </c>
      <c r="E237" s="212" t="s">
        <v>1</v>
      </c>
      <c r="F237" s="213" t="s">
        <v>670</v>
      </c>
      <c r="G237" s="211"/>
      <c r="H237" s="214">
        <v>4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167</v>
      </c>
      <c r="AU237" s="220" t="s">
        <v>84</v>
      </c>
      <c r="AV237" s="13" t="s">
        <v>84</v>
      </c>
      <c r="AW237" s="13" t="s">
        <v>31</v>
      </c>
      <c r="AX237" s="13" t="s">
        <v>75</v>
      </c>
      <c r="AY237" s="220" t="s">
        <v>155</v>
      </c>
    </row>
    <row r="238" spans="2:51" s="13" customFormat="1" ht="11.25">
      <c r="B238" s="210"/>
      <c r="C238" s="211"/>
      <c r="D238" s="204" t="s">
        <v>167</v>
      </c>
      <c r="E238" s="212" t="s">
        <v>1</v>
      </c>
      <c r="F238" s="213" t="s">
        <v>671</v>
      </c>
      <c r="G238" s="211"/>
      <c r="H238" s="214">
        <v>1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167</v>
      </c>
      <c r="AU238" s="220" t="s">
        <v>84</v>
      </c>
      <c r="AV238" s="13" t="s">
        <v>84</v>
      </c>
      <c r="AW238" s="13" t="s">
        <v>31</v>
      </c>
      <c r="AX238" s="13" t="s">
        <v>75</v>
      </c>
      <c r="AY238" s="220" t="s">
        <v>155</v>
      </c>
    </row>
    <row r="239" spans="2:51" s="13" customFormat="1" ht="11.25">
      <c r="B239" s="210"/>
      <c r="C239" s="211"/>
      <c r="D239" s="204" t="s">
        <v>167</v>
      </c>
      <c r="E239" s="212" t="s">
        <v>1</v>
      </c>
      <c r="F239" s="213" t="s">
        <v>672</v>
      </c>
      <c r="G239" s="211"/>
      <c r="H239" s="214">
        <v>4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167</v>
      </c>
      <c r="AU239" s="220" t="s">
        <v>84</v>
      </c>
      <c r="AV239" s="13" t="s">
        <v>84</v>
      </c>
      <c r="AW239" s="13" t="s">
        <v>31</v>
      </c>
      <c r="AX239" s="13" t="s">
        <v>75</v>
      </c>
      <c r="AY239" s="220" t="s">
        <v>155</v>
      </c>
    </row>
    <row r="240" spans="2:51" s="13" customFormat="1" ht="11.25">
      <c r="B240" s="210"/>
      <c r="C240" s="211"/>
      <c r="D240" s="204" t="s">
        <v>167</v>
      </c>
      <c r="E240" s="212" t="s">
        <v>1</v>
      </c>
      <c r="F240" s="213" t="s">
        <v>673</v>
      </c>
      <c r="G240" s="211"/>
      <c r="H240" s="214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167</v>
      </c>
      <c r="AU240" s="220" t="s">
        <v>84</v>
      </c>
      <c r="AV240" s="13" t="s">
        <v>84</v>
      </c>
      <c r="AW240" s="13" t="s">
        <v>31</v>
      </c>
      <c r="AX240" s="13" t="s">
        <v>75</v>
      </c>
      <c r="AY240" s="220" t="s">
        <v>155</v>
      </c>
    </row>
    <row r="241" spans="2:51" s="13" customFormat="1" ht="11.25">
      <c r="B241" s="210"/>
      <c r="C241" s="211"/>
      <c r="D241" s="204" t="s">
        <v>167</v>
      </c>
      <c r="E241" s="212" t="s">
        <v>1</v>
      </c>
      <c r="F241" s="213" t="s">
        <v>674</v>
      </c>
      <c r="G241" s="211"/>
      <c r="H241" s="214">
        <v>2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167</v>
      </c>
      <c r="AU241" s="220" t="s">
        <v>84</v>
      </c>
      <c r="AV241" s="13" t="s">
        <v>84</v>
      </c>
      <c r="AW241" s="13" t="s">
        <v>31</v>
      </c>
      <c r="AX241" s="13" t="s">
        <v>75</v>
      </c>
      <c r="AY241" s="220" t="s">
        <v>155</v>
      </c>
    </row>
    <row r="242" spans="2:51" s="13" customFormat="1" ht="11.25">
      <c r="B242" s="210"/>
      <c r="C242" s="211"/>
      <c r="D242" s="204" t="s">
        <v>167</v>
      </c>
      <c r="E242" s="212" t="s">
        <v>1</v>
      </c>
      <c r="F242" s="213" t="s">
        <v>675</v>
      </c>
      <c r="G242" s="211"/>
      <c r="H242" s="214">
        <v>1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167</v>
      </c>
      <c r="AU242" s="220" t="s">
        <v>84</v>
      </c>
      <c r="AV242" s="13" t="s">
        <v>84</v>
      </c>
      <c r="AW242" s="13" t="s">
        <v>31</v>
      </c>
      <c r="AX242" s="13" t="s">
        <v>75</v>
      </c>
      <c r="AY242" s="220" t="s">
        <v>155</v>
      </c>
    </row>
    <row r="243" spans="2:51" s="13" customFormat="1" ht="11.25">
      <c r="B243" s="210"/>
      <c r="C243" s="211"/>
      <c r="D243" s="204" t="s">
        <v>167</v>
      </c>
      <c r="E243" s="212" t="s">
        <v>1</v>
      </c>
      <c r="F243" s="213" t="s">
        <v>676</v>
      </c>
      <c r="G243" s="211"/>
      <c r="H243" s="214">
        <v>6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167</v>
      </c>
      <c r="AU243" s="220" t="s">
        <v>84</v>
      </c>
      <c r="AV243" s="13" t="s">
        <v>84</v>
      </c>
      <c r="AW243" s="13" t="s">
        <v>31</v>
      </c>
      <c r="AX243" s="13" t="s">
        <v>75</v>
      </c>
      <c r="AY243" s="220" t="s">
        <v>155</v>
      </c>
    </row>
    <row r="244" spans="2:51" s="14" customFormat="1" ht="11.25">
      <c r="B244" s="221"/>
      <c r="C244" s="222"/>
      <c r="D244" s="204" t="s">
        <v>167</v>
      </c>
      <c r="E244" s="223" t="s">
        <v>1</v>
      </c>
      <c r="F244" s="224" t="s">
        <v>201</v>
      </c>
      <c r="G244" s="222"/>
      <c r="H244" s="225">
        <v>52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167</v>
      </c>
      <c r="AU244" s="231" t="s">
        <v>84</v>
      </c>
      <c r="AV244" s="14" t="s">
        <v>162</v>
      </c>
      <c r="AW244" s="14" t="s">
        <v>31</v>
      </c>
      <c r="AX244" s="14" t="s">
        <v>82</v>
      </c>
      <c r="AY244" s="231" t="s">
        <v>155</v>
      </c>
    </row>
    <row r="245" spans="1:65" s="2" customFormat="1" ht="16.5" customHeight="1">
      <c r="A245" s="34"/>
      <c r="B245" s="35"/>
      <c r="C245" s="191" t="s">
        <v>289</v>
      </c>
      <c r="D245" s="191" t="s">
        <v>157</v>
      </c>
      <c r="E245" s="192" t="s">
        <v>725</v>
      </c>
      <c r="F245" s="193" t="s">
        <v>726</v>
      </c>
      <c r="G245" s="194" t="s">
        <v>367</v>
      </c>
      <c r="H245" s="195">
        <v>52</v>
      </c>
      <c r="I245" s="196"/>
      <c r="J245" s="197">
        <f>ROUND(I245*H245,2)</f>
        <v>0</v>
      </c>
      <c r="K245" s="193" t="s">
        <v>161</v>
      </c>
      <c r="L245" s="39"/>
      <c r="M245" s="198" t="s">
        <v>1</v>
      </c>
      <c r="N245" s="199" t="s">
        <v>40</v>
      </c>
      <c r="O245" s="71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162</v>
      </c>
      <c r="AT245" s="202" t="s">
        <v>157</v>
      </c>
      <c r="AU245" s="202" t="s">
        <v>84</v>
      </c>
      <c r="AY245" s="17" t="s">
        <v>155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162</v>
      </c>
      <c r="BM245" s="202" t="s">
        <v>727</v>
      </c>
    </row>
    <row r="246" spans="1:47" s="2" customFormat="1" ht="11.25">
      <c r="A246" s="34"/>
      <c r="B246" s="35"/>
      <c r="C246" s="36"/>
      <c r="D246" s="204" t="s">
        <v>164</v>
      </c>
      <c r="E246" s="36"/>
      <c r="F246" s="205" t="s">
        <v>726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164</v>
      </c>
      <c r="AU246" s="17" t="s">
        <v>84</v>
      </c>
    </row>
    <row r="247" spans="1:47" s="2" customFormat="1" ht="19.5">
      <c r="A247" s="34"/>
      <c r="B247" s="35"/>
      <c r="C247" s="36"/>
      <c r="D247" s="204" t="s">
        <v>165</v>
      </c>
      <c r="E247" s="36"/>
      <c r="F247" s="209" t="s">
        <v>694</v>
      </c>
      <c r="G247" s="36"/>
      <c r="H247" s="36"/>
      <c r="I247" s="206"/>
      <c r="J247" s="36"/>
      <c r="K247" s="36"/>
      <c r="L247" s="39"/>
      <c r="M247" s="207"/>
      <c r="N247" s="208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165</v>
      </c>
      <c r="AU247" s="17" t="s">
        <v>84</v>
      </c>
    </row>
    <row r="248" spans="2:51" s="13" customFormat="1" ht="11.25">
      <c r="B248" s="210"/>
      <c r="C248" s="211"/>
      <c r="D248" s="204" t="s">
        <v>167</v>
      </c>
      <c r="E248" s="212" t="s">
        <v>1</v>
      </c>
      <c r="F248" s="213" t="s">
        <v>680</v>
      </c>
      <c r="G248" s="211"/>
      <c r="H248" s="214">
        <v>52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167</v>
      </c>
      <c r="AU248" s="220" t="s">
        <v>84</v>
      </c>
      <c r="AV248" s="13" t="s">
        <v>84</v>
      </c>
      <c r="AW248" s="13" t="s">
        <v>31</v>
      </c>
      <c r="AX248" s="13" t="s">
        <v>82</v>
      </c>
      <c r="AY248" s="220" t="s">
        <v>155</v>
      </c>
    </row>
    <row r="249" spans="1:65" s="2" customFormat="1" ht="24.2" customHeight="1">
      <c r="A249" s="34"/>
      <c r="B249" s="35"/>
      <c r="C249" s="191" t="s">
        <v>7</v>
      </c>
      <c r="D249" s="191" t="s">
        <v>157</v>
      </c>
      <c r="E249" s="192" t="s">
        <v>728</v>
      </c>
      <c r="F249" s="193" t="s">
        <v>729</v>
      </c>
      <c r="G249" s="194" t="s">
        <v>650</v>
      </c>
      <c r="H249" s="195">
        <v>12480</v>
      </c>
      <c r="I249" s="196"/>
      <c r="J249" s="197">
        <f>ROUND(I249*H249,2)</f>
        <v>0</v>
      </c>
      <c r="K249" s="193" t="s">
        <v>161</v>
      </c>
      <c r="L249" s="39"/>
      <c r="M249" s="198" t="s">
        <v>1</v>
      </c>
      <c r="N249" s="199" t="s">
        <v>40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162</v>
      </c>
      <c r="AT249" s="202" t="s">
        <v>157</v>
      </c>
      <c r="AU249" s="202" t="s">
        <v>84</v>
      </c>
      <c r="AY249" s="17" t="s">
        <v>155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82</v>
      </c>
      <c r="BK249" s="203">
        <f>ROUND(I249*H249,2)</f>
        <v>0</v>
      </c>
      <c r="BL249" s="17" t="s">
        <v>162</v>
      </c>
      <c r="BM249" s="202" t="s">
        <v>730</v>
      </c>
    </row>
    <row r="250" spans="1:47" s="2" customFormat="1" ht="11.25">
      <c r="A250" s="34"/>
      <c r="B250" s="35"/>
      <c r="C250" s="36"/>
      <c r="D250" s="204" t="s">
        <v>164</v>
      </c>
      <c r="E250" s="36"/>
      <c r="F250" s="205" t="s">
        <v>729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164</v>
      </c>
      <c r="AU250" s="17" t="s">
        <v>84</v>
      </c>
    </row>
    <row r="251" spans="1:47" s="2" customFormat="1" ht="19.5">
      <c r="A251" s="34"/>
      <c r="B251" s="35"/>
      <c r="C251" s="36"/>
      <c r="D251" s="204" t="s">
        <v>165</v>
      </c>
      <c r="E251" s="36"/>
      <c r="F251" s="209" t="s">
        <v>698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165</v>
      </c>
      <c r="AU251" s="17" t="s">
        <v>84</v>
      </c>
    </row>
    <row r="252" spans="2:51" s="13" customFormat="1" ht="11.25">
      <c r="B252" s="210"/>
      <c r="C252" s="211"/>
      <c r="D252" s="204" t="s">
        <v>167</v>
      </c>
      <c r="E252" s="212" t="s">
        <v>1</v>
      </c>
      <c r="F252" s="213" t="s">
        <v>685</v>
      </c>
      <c r="G252" s="211"/>
      <c r="H252" s="214">
        <v>12480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167</v>
      </c>
      <c r="AU252" s="220" t="s">
        <v>84</v>
      </c>
      <c r="AV252" s="13" t="s">
        <v>84</v>
      </c>
      <c r="AW252" s="13" t="s">
        <v>31</v>
      </c>
      <c r="AX252" s="13" t="s">
        <v>82</v>
      </c>
      <c r="AY252" s="220" t="s">
        <v>155</v>
      </c>
    </row>
    <row r="253" spans="2:63" s="12" customFormat="1" ht="25.9" customHeight="1">
      <c r="B253" s="175"/>
      <c r="C253" s="176"/>
      <c r="D253" s="177" t="s">
        <v>74</v>
      </c>
      <c r="E253" s="178" t="s">
        <v>487</v>
      </c>
      <c r="F253" s="178" t="s">
        <v>488</v>
      </c>
      <c r="G253" s="176"/>
      <c r="H253" s="176"/>
      <c r="I253" s="179"/>
      <c r="J253" s="180">
        <f>BK253</f>
        <v>0</v>
      </c>
      <c r="K253" s="176"/>
      <c r="L253" s="181"/>
      <c r="M253" s="182"/>
      <c r="N253" s="183"/>
      <c r="O253" s="183"/>
      <c r="P253" s="184">
        <f>SUM(P254:P257)</f>
        <v>0</v>
      </c>
      <c r="Q253" s="183"/>
      <c r="R253" s="184">
        <f>SUM(R254:R257)</f>
        <v>0</v>
      </c>
      <c r="S253" s="183"/>
      <c r="T253" s="185">
        <f>SUM(T254:T257)</f>
        <v>0</v>
      </c>
      <c r="AR253" s="186" t="s">
        <v>162</v>
      </c>
      <c r="AT253" s="187" t="s">
        <v>74</v>
      </c>
      <c r="AU253" s="187" t="s">
        <v>75</v>
      </c>
      <c r="AY253" s="186" t="s">
        <v>155</v>
      </c>
      <c r="BK253" s="188">
        <f>SUM(BK254:BK257)</f>
        <v>0</v>
      </c>
    </row>
    <row r="254" spans="1:65" s="2" customFormat="1" ht="16.5" customHeight="1">
      <c r="A254" s="34"/>
      <c r="B254" s="35"/>
      <c r="C254" s="191" t="s">
        <v>303</v>
      </c>
      <c r="D254" s="191" t="s">
        <v>157</v>
      </c>
      <c r="E254" s="192" t="s">
        <v>731</v>
      </c>
      <c r="F254" s="193" t="s">
        <v>732</v>
      </c>
      <c r="G254" s="194" t="s">
        <v>571</v>
      </c>
      <c r="H254" s="195">
        <v>1</v>
      </c>
      <c r="I254" s="196"/>
      <c r="J254" s="197">
        <f>ROUND(I254*H254,2)</f>
        <v>0</v>
      </c>
      <c r="K254" s="193" t="s">
        <v>161</v>
      </c>
      <c r="L254" s="39"/>
      <c r="M254" s="198" t="s">
        <v>1</v>
      </c>
      <c r="N254" s="199" t="s">
        <v>40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492</v>
      </c>
      <c r="AT254" s="202" t="s">
        <v>157</v>
      </c>
      <c r="AU254" s="202" t="s">
        <v>82</v>
      </c>
      <c r="AY254" s="17" t="s">
        <v>155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82</v>
      </c>
      <c r="BK254" s="203">
        <f>ROUND(I254*H254,2)</f>
        <v>0</v>
      </c>
      <c r="BL254" s="17" t="s">
        <v>492</v>
      </c>
      <c r="BM254" s="202" t="s">
        <v>733</v>
      </c>
    </row>
    <row r="255" spans="1:47" s="2" customFormat="1" ht="11.25">
      <c r="A255" s="34"/>
      <c r="B255" s="35"/>
      <c r="C255" s="36"/>
      <c r="D255" s="204" t="s">
        <v>164</v>
      </c>
      <c r="E255" s="36"/>
      <c r="F255" s="205" t="s">
        <v>732</v>
      </c>
      <c r="G255" s="36"/>
      <c r="H255" s="36"/>
      <c r="I255" s="206"/>
      <c r="J255" s="36"/>
      <c r="K255" s="36"/>
      <c r="L255" s="39"/>
      <c r="M255" s="207"/>
      <c r="N255" s="208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164</v>
      </c>
      <c r="AU255" s="17" t="s">
        <v>82</v>
      </c>
    </row>
    <row r="256" spans="1:47" s="2" customFormat="1" ht="19.5">
      <c r="A256" s="34"/>
      <c r="B256" s="35"/>
      <c r="C256" s="36"/>
      <c r="D256" s="204" t="s">
        <v>165</v>
      </c>
      <c r="E256" s="36"/>
      <c r="F256" s="209" t="s">
        <v>620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165</v>
      </c>
      <c r="AU256" s="17" t="s">
        <v>82</v>
      </c>
    </row>
    <row r="257" spans="2:51" s="13" customFormat="1" ht="11.25">
      <c r="B257" s="210"/>
      <c r="C257" s="211"/>
      <c r="D257" s="204" t="s">
        <v>167</v>
      </c>
      <c r="E257" s="212" t="s">
        <v>1</v>
      </c>
      <c r="F257" s="213" t="s">
        <v>82</v>
      </c>
      <c r="G257" s="211"/>
      <c r="H257" s="214">
        <v>1</v>
      </c>
      <c r="I257" s="215"/>
      <c r="J257" s="211"/>
      <c r="K257" s="211"/>
      <c r="L257" s="216"/>
      <c r="M257" s="245"/>
      <c r="N257" s="246"/>
      <c r="O257" s="246"/>
      <c r="P257" s="246"/>
      <c r="Q257" s="246"/>
      <c r="R257" s="246"/>
      <c r="S257" s="246"/>
      <c r="T257" s="247"/>
      <c r="AT257" s="220" t="s">
        <v>167</v>
      </c>
      <c r="AU257" s="220" t="s">
        <v>82</v>
      </c>
      <c r="AV257" s="13" t="s">
        <v>84</v>
      </c>
      <c r="AW257" s="13" t="s">
        <v>31</v>
      </c>
      <c r="AX257" s="13" t="s">
        <v>82</v>
      </c>
      <c r="AY257" s="220" t="s">
        <v>155</v>
      </c>
    </row>
    <row r="258" spans="1:31" s="2" customFormat="1" ht="6.95" customHeight="1">
      <c r="A258" s="34"/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39"/>
      <c r="M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</row>
  </sheetData>
  <sheetProtection algorithmName="SHA-512" hashValue="lp24n7yzITG8A9FgtlQ4PzfCaCptQmnL83fCJCWXbVkeV1Yt+Zxp4G33R2BnybKS+iu4/ajd59BeX2kG/wfisA==" saltValue="+n5uOE6ug7TtIg1DjJh86bSIV3m1dSE6Rs1rGULqozEKZwfXZYRyw2x1PlOLrriUP5NWlH67a9wI7ksYuN1azg==" spinCount="100000" sheet="1" objects="1" scenarios="1" formatColumns="0" formatRows="0" autoFilter="0"/>
  <autoFilter ref="C123:K25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567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734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ROUND((SUM(BE122:BE140)),2)</f>
        <v>0</v>
      </c>
      <c r="G35" s="34"/>
      <c r="H35" s="34"/>
      <c r="I35" s="130">
        <v>0.21</v>
      </c>
      <c r="J35" s="129">
        <f>ROUND(((SUM(BE122:BE140))*I35),2)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ROUND((SUM(BF122:BF140)),2)</f>
        <v>0</v>
      </c>
      <c r="G36" s="34"/>
      <c r="H36" s="34"/>
      <c r="I36" s="130">
        <v>0.15</v>
      </c>
      <c r="J36" s="129">
        <f>ROUND(((SUM(BF122:BF140))*I36),2)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ROUND((SUM(BG122:BG140)),2)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ROUND((SUM(BH122:BH140)),2)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ROUND((SUM(BI122:BI140)),2)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567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SO001.1 - Pomocné dopravní stavby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136</v>
      </c>
      <c r="E100" s="161"/>
      <c r="F100" s="161"/>
      <c r="G100" s="161"/>
      <c r="H100" s="161"/>
      <c r="I100" s="161"/>
      <c r="J100" s="162">
        <f>J124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140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4" t="str">
        <f>E7</f>
        <v>Modernizace silnice II/368 Třebařov - průtah</v>
      </c>
      <c r="F110" s="305"/>
      <c r="G110" s="305"/>
      <c r="H110" s="30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123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04" t="s">
        <v>567</v>
      </c>
      <c r="F112" s="306"/>
      <c r="G112" s="306"/>
      <c r="H112" s="30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125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7" t="str">
        <f>E11</f>
        <v>SO001.1 - Pomocné dopravní stavby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Třebařov</v>
      </c>
      <c r="G116" s="36"/>
      <c r="H116" s="36"/>
      <c r="I116" s="29" t="s">
        <v>22</v>
      </c>
      <c r="J116" s="66">
        <f>IF(J14="","",J14)</f>
        <v>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23</v>
      </c>
      <c r="D118" s="36"/>
      <c r="E118" s="36"/>
      <c r="F118" s="27" t="str">
        <f>E17</f>
        <v>Pardubický kraj</v>
      </c>
      <c r="G118" s="36"/>
      <c r="H118" s="36"/>
      <c r="I118" s="29" t="s">
        <v>29</v>
      </c>
      <c r="J118" s="32" t="str">
        <f>E23</f>
        <v>Laboro atelier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IF(E20="","",E20)</f>
        <v>Vyplň údaj</v>
      </c>
      <c r="G119" s="36"/>
      <c r="H119" s="36"/>
      <c r="I119" s="29" t="s">
        <v>32</v>
      </c>
      <c r="J119" s="32" t="str">
        <f>E26</f>
        <v>Laboro atelier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141</v>
      </c>
      <c r="D121" s="167" t="s">
        <v>60</v>
      </c>
      <c r="E121" s="167" t="s">
        <v>56</v>
      </c>
      <c r="F121" s="167" t="s">
        <v>57</v>
      </c>
      <c r="G121" s="167" t="s">
        <v>142</v>
      </c>
      <c r="H121" s="167" t="s">
        <v>143</v>
      </c>
      <c r="I121" s="167" t="s">
        <v>144</v>
      </c>
      <c r="J121" s="167" t="s">
        <v>129</v>
      </c>
      <c r="K121" s="168" t="s">
        <v>145</v>
      </c>
      <c r="L121" s="169"/>
      <c r="M121" s="75" t="s">
        <v>1</v>
      </c>
      <c r="N121" s="76" t="s">
        <v>39</v>
      </c>
      <c r="O121" s="76" t="s">
        <v>146</v>
      </c>
      <c r="P121" s="76" t="s">
        <v>147</v>
      </c>
      <c r="Q121" s="76" t="s">
        <v>148</v>
      </c>
      <c r="R121" s="76" t="s">
        <v>149</v>
      </c>
      <c r="S121" s="76" t="s">
        <v>150</v>
      </c>
      <c r="T121" s="77" t="s">
        <v>151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152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131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74</v>
      </c>
      <c r="E123" s="178" t="s">
        <v>153</v>
      </c>
      <c r="F123" s="178" t="s">
        <v>154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82</v>
      </c>
      <c r="AT123" s="187" t="s">
        <v>74</v>
      </c>
      <c r="AU123" s="187" t="s">
        <v>75</v>
      </c>
      <c r="AY123" s="186" t="s">
        <v>155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74</v>
      </c>
      <c r="E124" s="189" t="s">
        <v>188</v>
      </c>
      <c r="F124" s="189" t="s">
        <v>302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SUM(P125:P140)</f>
        <v>0</v>
      </c>
      <c r="Q124" s="183"/>
      <c r="R124" s="184">
        <f>SUM(R125:R140)</f>
        <v>0</v>
      </c>
      <c r="S124" s="183"/>
      <c r="T124" s="185">
        <f>SUM(T125:T140)</f>
        <v>0</v>
      </c>
      <c r="AR124" s="186" t="s">
        <v>82</v>
      </c>
      <c r="AT124" s="187" t="s">
        <v>74</v>
      </c>
      <c r="AU124" s="187" t="s">
        <v>82</v>
      </c>
      <c r="AY124" s="186" t="s">
        <v>155</v>
      </c>
      <c r="BK124" s="188">
        <f>SUM(BK125:BK140)</f>
        <v>0</v>
      </c>
    </row>
    <row r="125" spans="1:65" s="2" customFormat="1" ht="16.5" customHeight="1">
      <c r="A125" s="34"/>
      <c r="B125" s="35"/>
      <c r="C125" s="191" t="s">
        <v>82</v>
      </c>
      <c r="D125" s="191" t="s">
        <v>157</v>
      </c>
      <c r="E125" s="192" t="s">
        <v>735</v>
      </c>
      <c r="F125" s="193" t="s">
        <v>736</v>
      </c>
      <c r="G125" s="194" t="s">
        <v>160</v>
      </c>
      <c r="H125" s="195">
        <v>10487.03</v>
      </c>
      <c r="I125" s="196"/>
      <c r="J125" s="197">
        <f>ROUND(I125*H125,2)</f>
        <v>0</v>
      </c>
      <c r="K125" s="193" t="s">
        <v>161</v>
      </c>
      <c r="L125" s="39"/>
      <c r="M125" s="198" t="s">
        <v>1</v>
      </c>
      <c r="N125" s="199" t="s">
        <v>40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162</v>
      </c>
      <c r="AT125" s="202" t="s">
        <v>157</v>
      </c>
      <c r="AU125" s="202" t="s">
        <v>84</v>
      </c>
      <c r="AY125" s="17" t="s">
        <v>155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82</v>
      </c>
      <c r="BK125" s="203">
        <f>ROUND(I125*H125,2)</f>
        <v>0</v>
      </c>
      <c r="BL125" s="17" t="s">
        <v>162</v>
      </c>
      <c r="BM125" s="202" t="s">
        <v>737</v>
      </c>
    </row>
    <row r="126" spans="1:47" s="2" customFormat="1" ht="11.25">
      <c r="A126" s="34"/>
      <c r="B126" s="35"/>
      <c r="C126" s="36"/>
      <c r="D126" s="204" t="s">
        <v>164</v>
      </c>
      <c r="E126" s="36"/>
      <c r="F126" s="205" t="s">
        <v>736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164</v>
      </c>
      <c r="AU126" s="17" t="s">
        <v>84</v>
      </c>
    </row>
    <row r="127" spans="1:47" s="2" customFormat="1" ht="39">
      <c r="A127" s="34"/>
      <c r="B127" s="35"/>
      <c r="C127" s="36"/>
      <c r="D127" s="204" t="s">
        <v>165</v>
      </c>
      <c r="E127" s="36"/>
      <c r="F127" s="209" t="s">
        <v>320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165</v>
      </c>
      <c r="AU127" s="17" t="s">
        <v>84</v>
      </c>
    </row>
    <row r="128" spans="2:51" s="13" customFormat="1" ht="11.25">
      <c r="B128" s="210"/>
      <c r="C128" s="211"/>
      <c r="D128" s="204" t="s">
        <v>167</v>
      </c>
      <c r="E128" s="212" t="s">
        <v>1</v>
      </c>
      <c r="F128" s="213" t="s">
        <v>738</v>
      </c>
      <c r="G128" s="211"/>
      <c r="H128" s="214">
        <v>10487.03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167</v>
      </c>
      <c r="AU128" s="220" t="s">
        <v>84</v>
      </c>
      <c r="AV128" s="13" t="s">
        <v>84</v>
      </c>
      <c r="AW128" s="13" t="s">
        <v>31</v>
      </c>
      <c r="AX128" s="13" t="s">
        <v>82</v>
      </c>
      <c r="AY128" s="220" t="s">
        <v>155</v>
      </c>
    </row>
    <row r="129" spans="1:65" s="2" customFormat="1" ht="16.5" customHeight="1">
      <c r="A129" s="34"/>
      <c r="B129" s="35"/>
      <c r="C129" s="191" t="s">
        <v>84</v>
      </c>
      <c r="D129" s="191" t="s">
        <v>157</v>
      </c>
      <c r="E129" s="192" t="s">
        <v>739</v>
      </c>
      <c r="F129" s="193" t="s">
        <v>740</v>
      </c>
      <c r="G129" s="194" t="s">
        <v>160</v>
      </c>
      <c r="H129" s="195">
        <v>10487.03</v>
      </c>
      <c r="I129" s="196"/>
      <c r="J129" s="197">
        <f>ROUND(I129*H129,2)</f>
        <v>0</v>
      </c>
      <c r="K129" s="193" t="s">
        <v>161</v>
      </c>
      <c r="L129" s="39"/>
      <c r="M129" s="198" t="s">
        <v>1</v>
      </c>
      <c r="N129" s="199" t="s">
        <v>40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162</v>
      </c>
      <c r="AT129" s="202" t="s">
        <v>157</v>
      </c>
      <c r="AU129" s="202" t="s">
        <v>84</v>
      </c>
      <c r="AY129" s="17" t="s">
        <v>155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162</v>
      </c>
      <c r="BM129" s="202" t="s">
        <v>741</v>
      </c>
    </row>
    <row r="130" spans="1:47" s="2" customFormat="1" ht="11.25">
      <c r="A130" s="34"/>
      <c r="B130" s="35"/>
      <c r="C130" s="36"/>
      <c r="D130" s="204" t="s">
        <v>164</v>
      </c>
      <c r="E130" s="36"/>
      <c r="F130" s="205" t="s">
        <v>740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164</v>
      </c>
      <c r="AU130" s="17" t="s">
        <v>84</v>
      </c>
    </row>
    <row r="131" spans="1:47" s="2" customFormat="1" ht="29.25">
      <c r="A131" s="34"/>
      <c r="B131" s="35"/>
      <c r="C131" s="36"/>
      <c r="D131" s="204" t="s">
        <v>165</v>
      </c>
      <c r="E131" s="36"/>
      <c r="F131" s="209" t="s">
        <v>327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165</v>
      </c>
      <c r="AU131" s="17" t="s">
        <v>84</v>
      </c>
    </row>
    <row r="132" spans="2:51" s="13" customFormat="1" ht="11.25">
      <c r="B132" s="210"/>
      <c r="C132" s="211"/>
      <c r="D132" s="204" t="s">
        <v>167</v>
      </c>
      <c r="E132" s="212" t="s">
        <v>1</v>
      </c>
      <c r="F132" s="213" t="s">
        <v>738</v>
      </c>
      <c r="G132" s="211"/>
      <c r="H132" s="214">
        <v>10487.03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167</v>
      </c>
      <c r="AU132" s="220" t="s">
        <v>84</v>
      </c>
      <c r="AV132" s="13" t="s">
        <v>84</v>
      </c>
      <c r="AW132" s="13" t="s">
        <v>31</v>
      </c>
      <c r="AX132" s="13" t="s">
        <v>82</v>
      </c>
      <c r="AY132" s="220" t="s">
        <v>155</v>
      </c>
    </row>
    <row r="133" spans="1:65" s="2" customFormat="1" ht="16.5" customHeight="1">
      <c r="A133" s="34"/>
      <c r="B133" s="35"/>
      <c r="C133" s="191" t="s">
        <v>174</v>
      </c>
      <c r="D133" s="191" t="s">
        <v>157</v>
      </c>
      <c r="E133" s="192" t="s">
        <v>331</v>
      </c>
      <c r="F133" s="193" t="s">
        <v>332</v>
      </c>
      <c r="G133" s="194" t="s">
        <v>160</v>
      </c>
      <c r="H133" s="195">
        <v>10487</v>
      </c>
      <c r="I133" s="196"/>
      <c r="J133" s="197">
        <f>ROUND(I133*H133,2)</f>
        <v>0</v>
      </c>
      <c r="K133" s="193" t="s">
        <v>161</v>
      </c>
      <c r="L133" s="39"/>
      <c r="M133" s="198" t="s">
        <v>1</v>
      </c>
      <c r="N133" s="199" t="s">
        <v>40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162</v>
      </c>
      <c r="AT133" s="202" t="s">
        <v>157</v>
      </c>
      <c r="AU133" s="202" t="s">
        <v>84</v>
      </c>
      <c r="AY133" s="17" t="s">
        <v>155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162</v>
      </c>
      <c r="BM133" s="202" t="s">
        <v>742</v>
      </c>
    </row>
    <row r="134" spans="1:47" s="2" customFormat="1" ht="11.25">
      <c r="A134" s="34"/>
      <c r="B134" s="35"/>
      <c r="C134" s="36"/>
      <c r="D134" s="204" t="s">
        <v>164</v>
      </c>
      <c r="E134" s="36"/>
      <c r="F134" s="205" t="s">
        <v>332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164</v>
      </c>
      <c r="AU134" s="17" t="s">
        <v>84</v>
      </c>
    </row>
    <row r="135" spans="1:47" s="2" customFormat="1" ht="29.25">
      <c r="A135" s="34"/>
      <c r="B135" s="35"/>
      <c r="C135" s="36"/>
      <c r="D135" s="204" t="s">
        <v>165</v>
      </c>
      <c r="E135" s="36"/>
      <c r="F135" s="209" t="s">
        <v>327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165</v>
      </c>
      <c r="AU135" s="17" t="s">
        <v>84</v>
      </c>
    </row>
    <row r="136" spans="2:51" s="13" customFormat="1" ht="11.25">
      <c r="B136" s="210"/>
      <c r="C136" s="211"/>
      <c r="D136" s="204" t="s">
        <v>167</v>
      </c>
      <c r="E136" s="212" t="s">
        <v>1</v>
      </c>
      <c r="F136" s="213" t="s">
        <v>743</v>
      </c>
      <c r="G136" s="211"/>
      <c r="H136" s="214">
        <v>10487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167</v>
      </c>
      <c r="AU136" s="220" t="s">
        <v>84</v>
      </c>
      <c r="AV136" s="13" t="s">
        <v>84</v>
      </c>
      <c r="AW136" s="13" t="s">
        <v>31</v>
      </c>
      <c r="AX136" s="13" t="s">
        <v>82</v>
      </c>
      <c r="AY136" s="220" t="s">
        <v>155</v>
      </c>
    </row>
    <row r="137" spans="1:65" s="2" customFormat="1" ht="16.5" customHeight="1">
      <c r="A137" s="34"/>
      <c r="B137" s="35"/>
      <c r="C137" s="191" t="s">
        <v>162</v>
      </c>
      <c r="D137" s="191" t="s">
        <v>157</v>
      </c>
      <c r="E137" s="192" t="s">
        <v>744</v>
      </c>
      <c r="F137" s="193" t="s">
        <v>745</v>
      </c>
      <c r="G137" s="194" t="s">
        <v>160</v>
      </c>
      <c r="H137" s="195">
        <v>10487.03</v>
      </c>
      <c r="I137" s="196"/>
      <c r="J137" s="197">
        <f>ROUND(I137*H137,2)</f>
        <v>0</v>
      </c>
      <c r="K137" s="193" t="s">
        <v>161</v>
      </c>
      <c r="L137" s="39"/>
      <c r="M137" s="198" t="s">
        <v>1</v>
      </c>
      <c r="N137" s="199" t="s">
        <v>40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162</v>
      </c>
      <c r="AT137" s="202" t="s">
        <v>157</v>
      </c>
      <c r="AU137" s="202" t="s">
        <v>84</v>
      </c>
      <c r="AY137" s="17" t="s">
        <v>155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162</v>
      </c>
      <c r="BM137" s="202" t="s">
        <v>746</v>
      </c>
    </row>
    <row r="138" spans="1:47" s="2" customFormat="1" ht="11.25">
      <c r="A138" s="34"/>
      <c r="B138" s="35"/>
      <c r="C138" s="36"/>
      <c r="D138" s="204" t="s">
        <v>164</v>
      </c>
      <c r="E138" s="36"/>
      <c r="F138" s="205" t="s">
        <v>745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164</v>
      </c>
      <c r="AU138" s="17" t="s">
        <v>84</v>
      </c>
    </row>
    <row r="139" spans="1:47" s="2" customFormat="1" ht="48.75">
      <c r="A139" s="34"/>
      <c r="B139" s="35"/>
      <c r="C139" s="36"/>
      <c r="D139" s="204" t="s">
        <v>165</v>
      </c>
      <c r="E139" s="36"/>
      <c r="F139" s="209" t="s">
        <v>340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165</v>
      </c>
      <c r="AU139" s="17" t="s">
        <v>84</v>
      </c>
    </row>
    <row r="140" spans="2:51" s="13" customFormat="1" ht="11.25">
      <c r="B140" s="210"/>
      <c r="C140" s="211"/>
      <c r="D140" s="204" t="s">
        <v>167</v>
      </c>
      <c r="E140" s="212" t="s">
        <v>1</v>
      </c>
      <c r="F140" s="213" t="s">
        <v>738</v>
      </c>
      <c r="G140" s="211"/>
      <c r="H140" s="214">
        <v>10487.03</v>
      </c>
      <c r="I140" s="215"/>
      <c r="J140" s="211"/>
      <c r="K140" s="211"/>
      <c r="L140" s="216"/>
      <c r="M140" s="245"/>
      <c r="N140" s="246"/>
      <c r="O140" s="246"/>
      <c r="P140" s="246"/>
      <c r="Q140" s="246"/>
      <c r="R140" s="246"/>
      <c r="S140" s="246"/>
      <c r="T140" s="247"/>
      <c r="AT140" s="220" t="s">
        <v>167</v>
      </c>
      <c r="AU140" s="220" t="s">
        <v>84</v>
      </c>
      <c r="AV140" s="13" t="s">
        <v>84</v>
      </c>
      <c r="AW140" s="13" t="s">
        <v>31</v>
      </c>
      <c r="AX140" s="13" t="s">
        <v>82</v>
      </c>
      <c r="AY140" s="220" t="s">
        <v>155</v>
      </c>
    </row>
    <row r="141" spans="1:31" s="2" customFormat="1" ht="6.95" customHeight="1">
      <c r="A141" s="34"/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39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sheetProtection algorithmName="SHA-512" hashValue="zV2oqUEEM/6WK64oqilmxuQ4PdPJgloZt65LwUeM7buCnjied3ymSsQAlITYyXvxf6PpJkOAiI1lLRt6ru5VMw==" saltValue="aBZoWW78VsLqhAXRP2959+G6EH2vfAlMXb8PuJtXXKot3hKCFEXV8WxZr97zqn3pVE5dhvBLLigYFHaHp8yaYw==" spinCount="100000" sheet="1" objects="1" scenarios="1" formatColumns="0" formatRows="0" autoFilter="0"/>
  <autoFilter ref="C121:K14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567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747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ROUND((SUM(BE126:BE193)),2)</f>
        <v>0</v>
      </c>
      <c r="G35" s="34"/>
      <c r="H35" s="34"/>
      <c r="I35" s="130">
        <v>0.21</v>
      </c>
      <c r="J35" s="129">
        <f>ROUND(((SUM(BE126:BE193))*I35),2)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ROUND((SUM(BF126:BF193)),2)</f>
        <v>0</v>
      </c>
      <c r="G36" s="34"/>
      <c r="H36" s="34"/>
      <c r="I36" s="130">
        <v>0.15</v>
      </c>
      <c r="J36" s="129">
        <f>ROUND(((SUM(BF126:BF193))*I36),2)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ROUND((SUM(BG126:BG193)),2)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ROUND((SUM(BH126:BH193)),2)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ROUND((SUM(BI126:BI193)),2)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567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SO101.1 - Sjezdy a křížení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133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135</v>
      </c>
      <c r="E101" s="161"/>
      <c r="F101" s="161"/>
      <c r="G101" s="161"/>
      <c r="H101" s="161"/>
      <c r="I101" s="161"/>
      <c r="J101" s="162">
        <f>J152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136</v>
      </c>
      <c r="E102" s="161"/>
      <c r="F102" s="161"/>
      <c r="G102" s="161"/>
      <c r="H102" s="161"/>
      <c r="I102" s="161"/>
      <c r="J102" s="162">
        <f>J153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138</v>
      </c>
      <c r="E103" s="161"/>
      <c r="F103" s="161"/>
      <c r="G103" s="161"/>
      <c r="H103" s="161"/>
      <c r="I103" s="161"/>
      <c r="J103" s="162">
        <f>J180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139</v>
      </c>
      <c r="E104" s="156"/>
      <c r="F104" s="156"/>
      <c r="G104" s="156"/>
      <c r="H104" s="156"/>
      <c r="I104" s="156"/>
      <c r="J104" s="157">
        <f>J189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140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4" t="str">
        <f>E7</f>
        <v>Modernizace silnice II/368 Třebařov - průtah</v>
      </c>
      <c r="F114" s="305"/>
      <c r="G114" s="305"/>
      <c r="H114" s="30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123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04" t="s">
        <v>567</v>
      </c>
      <c r="F116" s="306"/>
      <c r="G116" s="306"/>
      <c r="H116" s="30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125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57" t="str">
        <f>E11</f>
        <v>SO101.1 - Sjezdy a křížení</v>
      </c>
      <c r="F118" s="306"/>
      <c r="G118" s="306"/>
      <c r="H118" s="30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Třebařov</v>
      </c>
      <c r="G120" s="36"/>
      <c r="H120" s="36"/>
      <c r="I120" s="29" t="s">
        <v>22</v>
      </c>
      <c r="J120" s="66">
        <f>IF(J14="","",J14)</f>
        <v>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23</v>
      </c>
      <c r="D122" s="36"/>
      <c r="E122" s="36"/>
      <c r="F122" s="27" t="str">
        <f>E17</f>
        <v>Pardubický kraj</v>
      </c>
      <c r="G122" s="36"/>
      <c r="H122" s="36"/>
      <c r="I122" s="29" t="s">
        <v>29</v>
      </c>
      <c r="J122" s="32" t="str">
        <f>E23</f>
        <v>Laboro atelier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IF(E20="","",E20)</f>
        <v>Vyplň údaj</v>
      </c>
      <c r="G123" s="36"/>
      <c r="H123" s="36"/>
      <c r="I123" s="29" t="s">
        <v>32</v>
      </c>
      <c r="J123" s="32" t="str">
        <f>E26</f>
        <v>Laboro atelier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141</v>
      </c>
      <c r="D125" s="167" t="s">
        <v>60</v>
      </c>
      <c r="E125" s="167" t="s">
        <v>56</v>
      </c>
      <c r="F125" s="167" t="s">
        <v>57</v>
      </c>
      <c r="G125" s="167" t="s">
        <v>142</v>
      </c>
      <c r="H125" s="167" t="s">
        <v>143</v>
      </c>
      <c r="I125" s="167" t="s">
        <v>144</v>
      </c>
      <c r="J125" s="167" t="s">
        <v>129</v>
      </c>
      <c r="K125" s="168" t="s">
        <v>145</v>
      </c>
      <c r="L125" s="169"/>
      <c r="M125" s="75" t="s">
        <v>1</v>
      </c>
      <c r="N125" s="76" t="s">
        <v>39</v>
      </c>
      <c r="O125" s="76" t="s">
        <v>146</v>
      </c>
      <c r="P125" s="76" t="s">
        <v>147</v>
      </c>
      <c r="Q125" s="76" t="s">
        <v>148</v>
      </c>
      <c r="R125" s="76" t="s">
        <v>149</v>
      </c>
      <c r="S125" s="76" t="s">
        <v>150</v>
      </c>
      <c r="T125" s="77" t="s">
        <v>151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152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P127+P189</f>
        <v>0</v>
      </c>
      <c r="Q126" s="79"/>
      <c r="R126" s="172">
        <f>R127+R189</f>
        <v>0</v>
      </c>
      <c r="S126" s="79"/>
      <c r="T126" s="173">
        <f>T127+T189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74</v>
      </c>
      <c r="AU126" s="17" t="s">
        <v>131</v>
      </c>
      <c r="BK126" s="174">
        <f>BK127+BK189</f>
        <v>0</v>
      </c>
    </row>
    <row r="127" spans="2:63" s="12" customFormat="1" ht="25.9" customHeight="1">
      <c r="B127" s="175"/>
      <c r="C127" s="176"/>
      <c r="D127" s="177" t="s">
        <v>74</v>
      </c>
      <c r="E127" s="178" t="s">
        <v>153</v>
      </c>
      <c r="F127" s="178" t="s">
        <v>154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P128+P152+P153+P180</f>
        <v>0</v>
      </c>
      <c r="Q127" s="183"/>
      <c r="R127" s="184">
        <f>R128+R152+R153+R180</f>
        <v>0</v>
      </c>
      <c r="S127" s="183"/>
      <c r="T127" s="185">
        <f>T128+T152+T153+T180</f>
        <v>0</v>
      </c>
      <c r="AR127" s="186" t="s">
        <v>82</v>
      </c>
      <c r="AT127" s="187" t="s">
        <v>74</v>
      </c>
      <c r="AU127" s="187" t="s">
        <v>75</v>
      </c>
      <c r="AY127" s="186" t="s">
        <v>155</v>
      </c>
      <c r="BK127" s="188">
        <f>BK128+BK152+BK153+BK180</f>
        <v>0</v>
      </c>
    </row>
    <row r="128" spans="2:63" s="12" customFormat="1" ht="22.9" customHeight="1">
      <c r="B128" s="175"/>
      <c r="C128" s="176"/>
      <c r="D128" s="177" t="s">
        <v>74</v>
      </c>
      <c r="E128" s="189" t="s">
        <v>82</v>
      </c>
      <c r="F128" s="189" t="s">
        <v>156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SUM(P129:P151)</f>
        <v>0</v>
      </c>
      <c r="Q128" s="183"/>
      <c r="R128" s="184">
        <f>SUM(R129:R151)</f>
        <v>0</v>
      </c>
      <c r="S128" s="183"/>
      <c r="T128" s="185">
        <f>SUM(T129:T151)</f>
        <v>0</v>
      </c>
      <c r="AR128" s="186" t="s">
        <v>82</v>
      </c>
      <c r="AT128" s="187" t="s">
        <v>74</v>
      </c>
      <c r="AU128" s="187" t="s">
        <v>82</v>
      </c>
      <c r="AY128" s="186" t="s">
        <v>155</v>
      </c>
      <c r="BK128" s="188">
        <f>SUM(BK129:BK151)</f>
        <v>0</v>
      </c>
    </row>
    <row r="129" spans="1:65" s="2" customFormat="1" ht="16.5" customHeight="1">
      <c r="A129" s="34"/>
      <c r="B129" s="35"/>
      <c r="C129" s="191" t="s">
        <v>82</v>
      </c>
      <c r="D129" s="191" t="s">
        <v>157</v>
      </c>
      <c r="E129" s="192" t="s">
        <v>169</v>
      </c>
      <c r="F129" s="193" t="s">
        <v>170</v>
      </c>
      <c r="G129" s="194" t="s">
        <v>160</v>
      </c>
      <c r="H129" s="195">
        <v>100.72</v>
      </c>
      <c r="I129" s="196"/>
      <c r="J129" s="197">
        <f>ROUND(I129*H129,2)</f>
        <v>0</v>
      </c>
      <c r="K129" s="193" t="s">
        <v>161</v>
      </c>
      <c r="L129" s="39"/>
      <c r="M129" s="198" t="s">
        <v>1</v>
      </c>
      <c r="N129" s="199" t="s">
        <v>40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162</v>
      </c>
      <c r="AT129" s="202" t="s">
        <v>157</v>
      </c>
      <c r="AU129" s="202" t="s">
        <v>84</v>
      </c>
      <c r="AY129" s="17" t="s">
        <v>155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162</v>
      </c>
      <c r="BM129" s="202" t="s">
        <v>748</v>
      </c>
    </row>
    <row r="130" spans="1:47" s="2" customFormat="1" ht="11.25">
      <c r="A130" s="34"/>
      <c r="B130" s="35"/>
      <c r="C130" s="36"/>
      <c r="D130" s="204" t="s">
        <v>164</v>
      </c>
      <c r="E130" s="36"/>
      <c r="F130" s="205" t="s">
        <v>170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164</v>
      </c>
      <c r="AU130" s="17" t="s">
        <v>84</v>
      </c>
    </row>
    <row r="131" spans="1:47" s="2" customFormat="1" ht="19.5">
      <c r="A131" s="34"/>
      <c r="B131" s="35"/>
      <c r="C131" s="36"/>
      <c r="D131" s="204" t="s">
        <v>165</v>
      </c>
      <c r="E131" s="36"/>
      <c r="F131" s="209" t="s">
        <v>172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165</v>
      </c>
      <c r="AU131" s="17" t="s">
        <v>84</v>
      </c>
    </row>
    <row r="132" spans="2:51" s="13" customFormat="1" ht="11.25">
      <c r="B132" s="210"/>
      <c r="C132" s="211"/>
      <c r="D132" s="204" t="s">
        <v>167</v>
      </c>
      <c r="E132" s="212" t="s">
        <v>1</v>
      </c>
      <c r="F132" s="213" t="s">
        <v>749</v>
      </c>
      <c r="G132" s="211"/>
      <c r="H132" s="214">
        <v>100.72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167</v>
      </c>
      <c r="AU132" s="220" t="s">
        <v>84</v>
      </c>
      <c r="AV132" s="13" t="s">
        <v>84</v>
      </c>
      <c r="AW132" s="13" t="s">
        <v>31</v>
      </c>
      <c r="AX132" s="13" t="s">
        <v>82</v>
      </c>
      <c r="AY132" s="220" t="s">
        <v>155</v>
      </c>
    </row>
    <row r="133" spans="1:65" s="2" customFormat="1" ht="16.5" customHeight="1">
      <c r="A133" s="34"/>
      <c r="B133" s="35"/>
      <c r="C133" s="191" t="s">
        <v>84</v>
      </c>
      <c r="D133" s="191" t="s">
        <v>157</v>
      </c>
      <c r="E133" s="192" t="s">
        <v>182</v>
      </c>
      <c r="F133" s="193" t="s">
        <v>183</v>
      </c>
      <c r="G133" s="194" t="s">
        <v>184</v>
      </c>
      <c r="H133" s="195">
        <v>46.668</v>
      </c>
      <c r="I133" s="196"/>
      <c r="J133" s="197">
        <f>ROUND(I133*H133,2)</f>
        <v>0</v>
      </c>
      <c r="K133" s="193" t="s">
        <v>161</v>
      </c>
      <c r="L133" s="39"/>
      <c r="M133" s="198" t="s">
        <v>1</v>
      </c>
      <c r="N133" s="199" t="s">
        <v>40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162</v>
      </c>
      <c r="AT133" s="202" t="s">
        <v>157</v>
      </c>
      <c r="AU133" s="202" t="s">
        <v>84</v>
      </c>
      <c r="AY133" s="17" t="s">
        <v>155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162</v>
      </c>
      <c r="BM133" s="202" t="s">
        <v>750</v>
      </c>
    </row>
    <row r="134" spans="1:47" s="2" customFormat="1" ht="11.25">
      <c r="A134" s="34"/>
      <c r="B134" s="35"/>
      <c r="C134" s="36"/>
      <c r="D134" s="204" t="s">
        <v>164</v>
      </c>
      <c r="E134" s="36"/>
      <c r="F134" s="205" t="s">
        <v>183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164</v>
      </c>
      <c r="AU134" s="17" t="s">
        <v>84</v>
      </c>
    </row>
    <row r="135" spans="1:47" s="2" customFormat="1" ht="39">
      <c r="A135" s="34"/>
      <c r="B135" s="35"/>
      <c r="C135" s="36"/>
      <c r="D135" s="204" t="s">
        <v>165</v>
      </c>
      <c r="E135" s="36"/>
      <c r="F135" s="209" t="s">
        <v>186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165</v>
      </c>
      <c r="AU135" s="17" t="s">
        <v>84</v>
      </c>
    </row>
    <row r="136" spans="2:51" s="13" customFormat="1" ht="11.25">
      <c r="B136" s="210"/>
      <c r="C136" s="211"/>
      <c r="D136" s="204" t="s">
        <v>167</v>
      </c>
      <c r="E136" s="212" t="s">
        <v>1</v>
      </c>
      <c r="F136" s="213" t="s">
        <v>751</v>
      </c>
      <c r="G136" s="211"/>
      <c r="H136" s="214">
        <v>46.668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167</v>
      </c>
      <c r="AU136" s="220" t="s">
        <v>84</v>
      </c>
      <c r="AV136" s="13" t="s">
        <v>84</v>
      </c>
      <c r="AW136" s="13" t="s">
        <v>31</v>
      </c>
      <c r="AX136" s="13" t="s">
        <v>82</v>
      </c>
      <c r="AY136" s="220" t="s">
        <v>155</v>
      </c>
    </row>
    <row r="137" spans="1:65" s="2" customFormat="1" ht="16.5" customHeight="1">
      <c r="A137" s="34"/>
      <c r="B137" s="35"/>
      <c r="C137" s="191" t="s">
        <v>174</v>
      </c>
      <c r="D137" s="191" t="s">
        <v>157</v>
      </c>
      <c r="E137" s="192" t="s">
        <v>189</v>
      </c>
      <c r="F137" s="193" t="s">
        <v>190</v>
      </c>
      <c r="G137" s="194" t="s">
        <v>184</v>
      </c>
      <c r="H137" s="195">
        <v>1.175</v>
      </c>
      <c r="I137" s="196"/>
      <c r="J137" s="197">
        <f>ROUND(I137*H137,2)</f>
        <v>0</v>
      </c>
      <c r="K137" s="193" t="s">
        <v>161</v>
      </c>
      <c r="L137" s="39"/>
      <c r="M137" s="198" t="s">
        <v>1</v>
      </c>
      <c r="N137" s="199" t="s">
        <v>40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162</v>
      </c>
      <c r="AT137" s="202" t="s">
        <v>157</v>
      </c>
      <c r="AU137" s="202" t="s">
        <v>84</v>
      </c>
      <c r="AY137" s="17" t="s">
        <v>155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162</v>
      </c>
      <c r="BM137" s="202" t="s">
        <v>752</v>
      </c>
    </row>
    <row r="138" spans="1:47" s="2" customFormat="1" ht="11.25">
      <c r="A138" s="34"/>
      <c r="B138" s="35"/>
      <c r="C138" s="36"/>
      <c r="D138" s="204" t="s">
        <v>164</v>
      </c>
      <c r="E138" s="36"/>
      <c r="F138" s="205" t="s">
        <v>190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164</v>
      </c>
      <c r="AU138" s="17" t="s">
        <v>84</v>
      </c>
    </row>
    <row r="139" spans="1:47" s="2" customFormat="1" ht="39">
      <c r="A139" s="34"/>
      <c r="B139" s="35"/>
      <c r="C139" s="36"/>
      <c r="D139" s="204" t="s">
        <v>165</v>
      </c>
      <c r="E139" s="36"/>
      <c r="F139" s="209" t="s">
        <v>186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165</v>
      </c>
      <c r="AU139" s="17" t="s">
        <v>84</v>
      </c>
    </row>
    <row r="140" spans="1:47" s="2" customFormat="1" ht="19.5">
      <c r="A140" s="34"/>
      <c r="B140" s="35"/>
      <c r="C140" s="36"/>
      <c r="D140" s="204" t="s">
        <v>179</v>
      </c>
      <c r="E140" s="36"/>
      <c r="F140" s="209" t="s">
        <v>180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179</v>
      </c>
      <c r="AU140" s="17" t="s">
        <v>84</v>
      </c>
    </row>
    <row r="141" spans="2:51" s="13" customFormat="1" ht="11.25">
      <c r="B141" s="210"/>
      <c r="C141" s="211"/>
      <c r="D141" s="204" t="s">
        <v>167</v>
      </c>
      <c r="E141" s="212" t="s">
        <v>1</v>
      </c>
      <c r="F141" s="213" t="s">
        <v>753</v>
      </c>
      <c r="G141" s="211"/>
      <c r="H141" s="214">
        <v>1.175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167</v>
      </c>
      <c r="AU141" s="220" t="s">
        <v>84</v>
      </c>
      <c r="AV141" s="13" t="s">
        <v>84</v>
      </c>
      <c r="AW141" s="13" t="s">
        <v>31</v>
      </c>
      <c r="AX141" s="13" t="s">
        <v>82</v>
      </c>
      <c r="AY141" s="220" t="s">
        <v>155</v>
      </c>
    </row>
    <row r="142" spans="1:65" s="2" customFormat="1" ht="16.5" customHeight="1">
      <c r="A142" s="34"/>
      <c r="B142" s="35"/>
      <c r="C142" s="191" t="s">
        <v>162</v>
      </c>
      <c r="D142" s="191" t="s">
        <v>157</v>
      </c>
      <c r="E142" s="192" t="s">
        <v>194</v>
      </c>
      <c r="F142" s="193" t="s">
        <v>195</v>
      </c>
      <c r="G142" s="194" t="s">
        <v>184</v>
      </c>
      <c r="H142" s="195">
        <v>42.815</v>
      </c>
      <c r="I142" s="196"/>
      <c r="J142" s="197">
        <f>ROUND(I142*H142,2)</f>
        <v>0</v>
      </c>
      <c r="K142" s="193" t="s">
        <v>161</v>
      </c>
      <c r="L142" s="39"/>
      <c r="M142" s="198" t="s">
        <v>1</v>
      </c>
      <c r="N142" s="199" t="s">
        <v>40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162</v>
      </c>
      <c r="AT142" s="202" t="s">
        <v>157</v>
      </c>
      <c r="AU142" s="202" t="s">
        <v>84</v>
      </c>
      <c r="AY142" s="17" t="s">
        <v>155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162</v>
      </c>
      <c r="BM142" s="202" t="s">
        <v>754</v>
      </c>
    </row>
    <row r="143" spans="1:47" s="2" customFormat="1" ht="11.25">
      <c r="A143" s="34"/>
      <c r="B143" s="35"/>
      <c r="C143" s="36"/>
      <c r="D143" s="204" t="s">
        <v>164</v>
      </c>
      <c r="E143" s="36"/>
      <c r="F143" s="205" t="s">
        <v>195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164</v>
      </c>
      <c r="AU143" s="17" t="s">
        <v>84</v>
      </c>
    </row>
    <row r="144" spans="1:47" s="2" customFormat="1" ht="39">
      <c r="A144" s="34"/>
      <c r="B144" s="35"/>
      <c r="C144" s="36"/>
      <c r="D144" s="204" t="s">
        <v>165</v>
      </c>
      <c r="E144" s="36"/>
      <c r="F144" s="209" t="s">
        <v>186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165</v>
      </c>
      <c r="AU144" s="17" t="s">
        <v>84</v>
      </c>
    </row>
    <row r="145" spans="1:47" s="2" customFormat="1" ht="19.5">
      <c r="A145" s="34"/>
      <c r="B145" s="35"/>
      <c r="C145" s="36"/>
      <c r="D145" s="204" t="s">
        <v>179</v>
      </c>
      <c r="E145" s="36"/>
      <c r="F145" s="209" t="s">
        <v>197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179</v>
      </c>
      <c r="AU145" s="17" t="s">
        <v>84</v>
      </c>
    </row>
    <row r="146" spans="2:51" s="13" customFormat="1" ht="11.25">
      <c r="B146" s="210"/>
      <c r="C146" s="211"/>
      <c r="D146" s="204" t="s">
        <v>167</v>
      </c>
      <c r="E146" s="212" t="s">
        <v>1</v>
      </c>
      <c r="F146" s="213" t="s">
        <v>755</v>
      </c>
      <c r="G146" s="211"/>
      <c r="H146" s="214">
        <v>42.815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167</v>
      </c>
      <c r="AU146" s="220" t="s">
        <v>84</v>
      </c>
      <c r="AV146" s="13" t="s">
        <v>84</v>
      </c>
      <c r="AW146" s="13" t="s">
        <v>31</v>
      </c>
      <c r="AX146" s="13" t="s">
        <v>82</v>
      </c>
      <c r="AY146" s="220" t="s">
        <v>155</v>
      </c>
    </row>
    <row r="147" spans="1:65" s="2" customFormat="1" ht="16.5" customHeight="1">
      <c r="A147" s="34"/>
      <c r="B147" s="35"/>
      <c r="C147" s="191" t="s">
        <v>188</v>
      </c>
      <c r="D147" s="191" t="s">
        <v>157</v>
      </c>
      <c r="E147" s="192" t="s">
        <v>240</v>
      </c>
      <c r="F147" s="193" t="s">
        <v>241</v>
      </c>
      <c r="G147" s="194" t="s">
        <v>184</v>
      </c>
      <c r="H147" s="195">
        <v>46.668</v>
      </c>
      <c r="I147" s="196"/>
      <c r="J147" s="197">
        <f>ROUND(I147*H147,2)</f>
        <v>0</v>
      </c>
      <c r="K147" s="193" t="s">
        <v>161</v>
      </c>
      <c r="L147" s="39"/>
      <c r="M147" s="198" t="s">
        <v>1</v>
      </c>
      <c r="N147" s="199" t="s">
        <v>40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162</v>
      </c>
      <c r="AT147" s="202" t="s">
        <v>157</v>
      </c>
      <c r="AU147" s="202" t="s">
        <v>84</v>
      </c>
      <c r="AY147" s="17" t="s">
        <v>155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162</v>
      </c>
      <c r="BM147" s="202" t="s">
        <v>756</v>
      </c>
    </row>
    <row r="148" spans="1:47" s="2" customFormat="1" ht="11.25">
      <c r="A148" s="34"/>
      <c r="B148" s="35"/>
      <c r="C148" s="36"/>
      <c r="D148" s="204" t="s">
        <v>164</v>
      </c>
      <c r="E148" s="36"/>
      <c r="F148" s="205" t="s">
        <v>241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164</v>
      </c>
      <c r="AU148" s="17" t="s">
        <v>84</v>
      </c>
    </row>
    <row r="149" spans="1:47" s="2" customFormat="1" ht="68.25">
      <c r="A149" s="34"/>
      <c r="B149" s="35"/>
      <c r="C149" s="36"/>
      <c r="D149" s="204" t="s">
        <v>165</v>
      </c>
      <c r="E149" s="36"/>
      <c r="F149" s="209" t="s">
        <v>243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165</v>
      </c>
      <c r="AU149" s="17" t="s">
        <v>84</v>
      </c>
    </row>
    <row r="150" spans="2:51" s="15" customFormat="1" ht="11.25">
      <c r="B150" s="232"/>
      <c r="C150" s="233"/>
      <c r="D150" s="204" t="s">
        <v>167</v>
      </c>
      <c r="E150" s="234" t="s">
        <v>1</v>
      </c>
      <c r="F150" s="235" t="s">
        <v>244</v>
      </c>
      <c r="G150" s="233"/>
      <c r="H150" s="234" t="s">
        <v>1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167</v>
      </c>
      <c r="AU150" s="241" t="s">
        <v>84</v>
      </c>
      <c r="AV150" s="15" t="s">
        <v>82</v>
      </c>
      <c r="AW150" s="15" t="s">
        <v>31</v>
      </c>
      <c r="AX150" s="15" t="s">
        <v>75</v>
      </c>
      <c r="AY150" s="241" t="s">
        <v>155</v>
      </c>
    </row>
    <row r="151" spans="2:51" s="13" customFormat="1" ht="11.25">
      <c r="B151" s="210"/>
      <c r="C151" s="211"/>
      <c r="D151" s="204" t="s">
        <v>167</v>
      </c>
      <c r="E151" s="212" t="s">
        <v>1</v>
      </c>
      <c r="F151" s="213" t="s">
        <v>757</v>
      </c>
      <c r="G151" s="211"/>
      <c r="H151" s="214">
        <v>46.668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167</v>
      </c>
      <c r="AU151" s="220" t="s">
        <v>84</v>
      </c>
      <c r="AV151" s="13" t="s">
        <v>84</v>
      </c>
      <c r="AW151" s="13" t="s">
        <v>31</v>
      </c>
      <c r="AX151" s="13" t="s">
        <v>82</v>
      </c>
      <c r="AY151" s="220" t="s">
        <v>155</v>
      </c>
    </row>
    <row r="152" spans="2:63" s="12" customFormat="1" ht="22.9" customHeight="1">
      <c r="B152" s="175"/>
      <c r="C152" s="176"/>
      <c r="D152" s="177" t="s">
        <v>74</v>
      </c>
      <c r="E152" s="189" t="s">
        <v>162</v>
      </c>
      <c r="F152" s="189" t="s">
        <v>301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v>0</v>
      </c>
      <c r="Q152" s="183"/>
      <c r="R152" s="184">
        <v>0</v>
      </c>
      <c r="S152" s="183"/>
      <c r="T152" s="185">
        <v>0</v>
      </c>
      <c r="AR152" s="186" t="s">
        <v>82</v>
      </c>
      <c r="AT152" s="187" t="s">
        <v>74</v>
      </c>
      <c r="AU152" s="187" t="s">
        <v>82</v>
      </c>
      <c r="AY152" s="186" t="s">
        <v>155</v>
      </c>
      <c r="BK152" s="188">
        <v>0</v>
      </c>
    </row>
    <row r="153" spans="2:63" s="12" customFormat="1" ht="22.9" customHeight="1">
      <c r="B153" s="175"/>
      <c r="C153" s="176"/>
      <c r="D153" s="177" t="s">
        <v>74</v>
      </c>
      <c r="E153" s="189" t="s">
        <v>188</v>
      </c>
      <c r="F153" s="189" t="s">
        <v>302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SUM(P154:P179)</f>
        <v>0</v>
      </c>
      <c r="Q153" s="183"/>
      <c r="R153" s="184">
        <f>SUM(R154:R179)</f>
        <v>0</v>
      </c>
      <c r="S153" s="183"/>
      <c r="T153" s="185">
        <f>SUM(T154:T179)</f>
        <v>0</v>
      </c>
      <c r="AR153" s="186" t="s">
        <v>82</v>
      </c>
      <c r="AT153" s="187" t="s">
        <v>74</v>
      </c>
      <c r="AU153" s="187" t="s">
        <v>82</v>
      </c>
      <c r="AY153" s="186" t="s">
        <v>155</v>
      </c>
      <c r="BK153" s="188">
        <f>SUM(BK154:BK179)</f>
        <v>0</v>
      </c>
    </row>
    <row r="154" spans="1:65" s="2" customFormat="1" ht="16.5" customHeight="1">
      <c r="A154" s="34"/>
      <c r="B154" s="35"/>
      <c r="C154" s="191" t="s">
        <v>193</v>
      </c>
      <c r="D154" s="191" t="s">
        <v>157</v>
      </c>
      <c r="E154" s="192" t="s">
        <v>758</v>
      </c>
      <c r="F154" s="193" t="s">
        <v>759</v>
      </c>
      <c r="G154" s="194" t="s">
        <v>160</v>
      </c>
      <c r="H154" s="195">
        <v>421.56</v>
      </c>
      <c r="I154" s="196"/>
      <c r="J154" s="197">
        <f>ROUND(I154*H154,2)</f>
        <v>0</v>
      </c>
      <c r="K154" s="193" t="s">
        <v>161</v>
      </c>
      <c r="L154" s="39"/>
      <c r="M154" s="198" t="s">
        <v>1</v>
      </c>
      <c r="N154" s="199" t="s">
        <v>40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162</v>
      </c>
      <c r="AT154" s="202" t="s">
        <v>157</v>
      </c>
      <c r="AU154" s="202" t="s">
        <v>84</v>
      </c>
      <c r="AY154" s="17" t="s">
        <v>155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162</v>
      </c>
      <c r="BM154" s="202" t="s">
        <v>760</v>
      </c>
    </row>
    <row r="155" spans="1:47" s="2" customFormat="1" ht="11.25">
      <c r="A155" s="34"/>
      <c r="B155" s="35"/>
      <c r="C155" s="36"/>
      <c r="D155" s="204" t="s">
        <v>164</v>
      </c>
      <c r="E155" s="36"/>
      <c r="F155" s="205" t="s">
        <v>759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164</v>
      </c>
      <c r="AU155" s="17" t="s">
        <v>84</v>
      </c>
    </row>
    <row r="156" spans="1:47" s="2" customFormat="1" ht="39">
      <c r="A156" s="34"/>
      <c r="B156" s="35"/>
      <c r="C156" s="36"/>
      <c r="D156" s="204" t="s">
        <v>165</v>
      </c>
      <c r="E156" s="36"/>
      <c r="F156" s="209" t="s">
        <v>320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165</v>
      </c>
      <c r="AU156" s="17" t="s">
        <v>84</v>
      </c>
    </row>
    <row r="157" spans="2:51" s="13" customFormat="1" ht="11.25">
      <c r="B157" s="210"/>
      <c r="C157" s="211"/>
      <c r="D157" s="204" t="s">
        <v>167</v>
      </c>
      <c r="E157" s="212" t="s">
        <v>1</v>
      </c>
      <c r="F157" s="213" t="s">
        <v>761</v>
      </c>
      <c r="G157" s="211"/>
      <c r="H157" s="214">
        <v>421.56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167</v>
      </c>
      <c r="AU157" s="220" t="s">
        <v>84</v>
      </c>
      <c r="AV157" s="13" t="s">
        <v>84</v>
      </c>
      <c r="AW157" s="13" t="s">
        <v>31</v>
      </c>
      <c r="AX157" s="13" t="s">
        <v>82</v>
      </c>
      <c r="AY157" s="220" t="s">
        <v>155</v>
      </c>
    </row>
    <row r="158" spans="1:65" s="2" customFormat="1" ht="16.5" customHeight="1">
      <c r="A158" s="34"/>
      <c r="B158" s="35"/>
      <c r="C158" s="191" t="s">
        <v>202</v>
      </c>
      <c r="D158" s="191" t="s">
        <v>157</v>
      </c>
      <c r="E158" s="192" t="s">
        <v>324</v>
      </c>
      <c r="F158" s="193" t="s">
        <v>325</v>
      </c>
      <c r="G158" s="194" t="s">
        <v>160</v>
      </c>
      <c r="H158" s="195">
        <v>636.74</v>
      </c>
      <c r="I158" s="196"/>
      <c r="J158" s="197">
        <f>ROUND(I158*H158,2)</f>
        <v>0</v>
      </c>
      <c r="K158" s="193" t="s">
        <v>161</v>
      </c>
      <c r="L158" s="39"/>
      <c r="M158" s="198" t="s">
        <v>1</v>
      </c>
      <c r="N158" s="199" t="s">
        <v>40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162</v>
      </c>
      <c r="AT158" s="202" t="s">
        <v>157</v>
      </c>
      <c r="AU158" s="202" t="s">
        <v>84</v>
      </c>
      <c r="AY158" s="17" t="s">
        <v>155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162</v>
      </c>
      <c r="BM158" s="202" t="s">
        <v>762</v>
      </c>
    </row>
    <row r="159" spans="1:47" s="2" customFormat="1" ht="11.25">
      <c r="A159" s="34"/>
      <c r="B159" s="35"/>
      <c r="C159" s="36"/>
      <c r="D159" s="204" t="s">
        <v>164</v>
      </c>
      <c r="E159" s="36"/>
      <c r="F159" s="205" t="s">
        <v>325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164</v>
      </c>
      <c r="AU159" s="17" t="s">
        <v>84</v>
      </c>
    </row>
    <row r="160" spans="1:47" s="2" customFormat="1" ht="29.25">
      <c r="A160" s="34"/>
      <c r="B160" s="35"/>
      <c r="C160" s="36"/>
      <c r="D160" s="204" t="s">
        <v>165</v>
      </c>
      <c r="E160" s="36"/>
      <c r="F160" s="209" t="s">
        <v>327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165</v>
      </c>
      <c r="AU160" s="17" t="s">
        <v>84</v>
      </c>
    </row>
    <row r="161" spans="2:51" s="13" customFormat="1" ht="11.25">
      <c r="B161" s="210"/>
      <c r="C161" s="211"/>
      <c r="D161" s="204" t="s">
        <v>167</v>
      </c>
      <c r="E161" s="212" t="s">
        <v>1</v>
      </c>
      <c r="F161" s="213" t="s">
        <v>763</v>
      </c>
      <c r="G161" s="211"/>
      <c r="H161" s="214">
        <v>636.74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167</v>
      </c>
      <c r="AU161" s="220" t="s">
        <v>84</v>
      </c>
      <c r="AV161" s="13" t="s">
        <v>84</v>
      </c>
      <c r="AW161" s="13" t="s">
        <v>31</v>
      </c>
      <c r="AX161" s="13" t="s">
        <v>82</v>
      </c>
      <c r="AY161" s="220" t="s">
        <v>155</v>
      </c>
    </row>
    <row r="162" spans="1:65" s="2" customFormat="1" ht="16.5" customHeight="1">
      <c r="A162" s="34"/>
      <c r="B162" s="35"/>
      <c r="C162" s="191" t="s">
        <v>209</v>
      </c>
      <c r="D162" s="191" t="s">
        <v>157</v>
      </c>
      <c r="E162" s="192" t="s">
        <v>331</v>
      </c>
      <c r="F162" s="193" t="s">
        <v>332</v>
      </c>
      <c r="G162" s="194" t="s">
        <v>160</v>
      </c>
      <c r="H162" s="195">
        <v>1273.48</v>
      </c>
      <c r="I162" s="196"/>
      <c r="J162" s="197">
        <f>ROUND(I162*H162,2)</f>
        <v>0</v>
      </c>
      <c r="K162" s="193" t="s">
        <v>161</v>
      </c>
      <c r="L162" s="39"/>
      <c r="M162" s="198" t="s">
        <v>1</v>
      </c>
      <c r="N162" s="199" t="s">
        <v>40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162</v>
      </c>
      <c r="AT162" s="202" t="s">
        <v>157</v>
      </c>
      <c r="AU162" s="202" t="s">
        <v>84</v>
      </c>
      <c r="AY162" s="17" t="s">
        <v>155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162</v>
      </c>
      <c r="BM162" s="202" t="s">
        <v>764</v>
      </c>
    </row>
    <row r="163" spans="1:47" s="2" customFormat="1" ht="11.25">
      <c r="A163" s="34"/>
      <c r="B163" s="35"/>
      <c r="C163" s="36"/>
      <c r="D163" s="204" t="s">
        <v>164</v>
      </c>
      <c r="E163" s="36"/>
      <c r="F163" s="205" t="s">
        <v>332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164</v>
      </c>
      <c r="AU163" s="17" t="s">
        <v>84</v>
      </c>
    </row>
    <row r="164" spans="1:47" s="2" customFormat="1" ht="29.25">
      <c r="A164" s="34"/>
      <c r="B164" s="35"/>
      <c r="C164" s="36"/>
      <c r="D164" s="204" t="s">
        <v>165</v>
      </c>
      <c r="E164" s="36"/>
      <c r="F164" s="209" t="s">
        <v>327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165</v>
      </c>
      <c r="AU164" s="17" t="s">
        <v>84</v>
      </c>
    </row>
    <row r="165" spans="2:51" s="13" customFormat="1" ht="11.25">
      <c r="B165" s="210"/>
      <c r="C165" s="211"/>
      <c r="D165" s="204" t="s">
        <v>167</v>
      </c>
      <c r="E165" s="212" t="s">
        <v>1</v>
      </c>
      <c r="F165" s="213" t="s">
        <v>763</v>
      </c>
      <c r="G165" s="211"/>
      <c r="H165" s="214">
        <v>636.74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167</v>
      </c>
      <c r="AU165" s="220" t="s">
        <v>84</v>
      </c>
      <c r="AV165" s="13" t="s">
        <v>84</v>
      </c>
      <c r="AW165" s="13" t="s">
        <v>31</v>
      </c>
      <c r="AX165" s="13" t="s">
        <v>75</v>
      </c>
      <c r="AY165" s="220" t="s">
        <v>155</v>
      </c>
    </row>
    <row r="166" spans="2:51" s="13" customFormat="1" ht="11.25">
      <c r="B166" s="210"/>
      <c r="C166" s="211"/>
      <c r="D166" s="204" t="s">
        <v>167</v>
      </c>
      <c r="E166" s="212" t="s">
        <v>1</v>
      </c>
      <c r="F166" s="213" t="s">
        <v>765</v>
      </c>
      <c r="G166" s="211"/>
      <c r="H166" s="214">
        <v>636.74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167</v>
      </c>
      <c r="AU166" s="220" t="s">
        <v>84</v>
      </c>
      <c r="AV166" s="13" t="s">
        <v>84</v>
      </c>
      <c r="AW166" s="13" t="s">
        <v>31</v>
      </c>
      <c r="AX166" s="13" t="s">
        <v>75</v>
      </c>
      <c r="AY166" s="220" t="s">
        <v>155</v>
      </c>
    </row>
    <row r="167" spans="2:51" s="14" customFormat="1" ht="11.25">
      <c r="B167" s="221"/>
      <c r="C167" s="222"/>
      <c r="D167" s="204" t="s">
        <v>167</v>
      </c>
      <c r="E167" s="223" t="s">
        <v>1</v>
      </c>
      <c r="F167" s="224" t="s">
        <v>201</v>
      </c>
      <c r="G167" s="222"/>
      <c r="H167" s="225">
        <v>1273.48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167</v>
      </c>
      <c r="AU167" s="231" t="s">
        <v>84</v>
      </c>
      <c r="AV167" s="14" t="s">
        <v>162</v>
      </c>
      <c r="AW167" s="14" t="s">
        <v>31</v>
      </c>
      <c r="AX167" s="14" t="s">
        <v>82</v>
      </c>
      <c r="AY167" s="231" t="s">
        <v>155</v>
      </c>
    </row>
    <row r="168" spans="1:65" s="2" customFormat="1" ht="16.5" customHeight="1">
      <c r="A168" s="34"/>
      <c r="B168" s="35"/>
      <c r="C168" s="191" t="s">
        <v>216</v>
      </c>
      <c r="D168" s="191" t="s">
        <v>157</v>
      </c>
      <c r="E168" s="192" t="s">
        <v>337</v>
      </c>
      <c r="F168" s="193" t="s">
        <v>338</v>
      </c>
      <c r="G168" s="194" t="s">
        <v>160</v>
      </c>
      <c r="H168" s="195">
        <v>636.74</v>
      </c>
      <c r="I168" s="196"/>
      <c r="J168" s="197">
        <f>ROUND(I168*H168,2)</f>
        <v>0</v>
      </c>
      <c r="K168" s="193" t="s">
        <v>161</v>
      </c>
      <c r="L168" s="39"/>
      <c r="M168" s="198" t="s">
        <v>1</v>
      </c>
      <c r="N168" s="199" t="s">
        <v>40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162</v>
      </c>
      <c r="AT168" s="202" t="s">
        <v>157</v>
      </c>
      <c r="AU168" s="202" t="s">
        <v>84</v>
      </c>
      <c r="AY168" s="17" t="s">
        <v>155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162</v>
      </c>
      <c r="BM168" s="202" t="s">
        <v>766</v>
      </c>
    </row>
    <row r="169" spans="1:47" s="2" customFormat="1" ht="11.25">
      <c r="A169" s="34"/>
      <c r="B169" s="35"/>
      <c r="C169" s="36"/>
      <c r="D169" s="204" t="s">
        <v>164</v>
      </c>
      <c r="E169" s="36"/>
      <c r="F169" s="205" t="s">
        <v>338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164</v>
      </c>
      <c r="AU169" s="17" t="s">
        <v>84</v>
      </c>
    </row>
    <row r="170" spans="1:47" s="2" customFormat="1" ht="48.75">
      <c r="A170" s="34"/>
      <c r="B170" s="35"/>
      <c r="C170" s="36"/>
      <c r="D170" s="204" t="s">
        <v>165</v>
      </c>
      <c r="E170" s="36"/>
      <c r="F170" s="209" t="s">
        <v>340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165</v>
      </c>
      <c r="AU170" s="17" t="s">
        <v>84</v>
      </c>
    </row>
    <row r="171" spans="2:51" s="13" customFormat="1" ht="11.25">
      <c r="B171" s="210"/>
      <c r="C171" s="211"/>
      <c r="D171" s="204" t="s">
        <v>167</v>
      </c>
      <c r="E171" s="212" t="s">
        <v>1</v>
      </c>
      <c r="F171" s="213" t="s">
        <v>767</v>
      </c>
      <c r="G171" s="211"/>
      <c r="H171" s="214">
        <v>636.74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167</v>
      </c>
      <c r="AU171" s="220" t="s">
        <v>84</v>
      </c>
      <c r="AV171" s="13" t="s">
        <v>84</v>
      </c>
      <c r="AW171" s="13" t="s">
        <v>31</v>
      </c>
      <c r="AX171" s="13" t="s">
        <v>82</v>
      </c>
      <c r="AY171" s="220" t="s">
        <v>155</v>
      </c>
    </row>
    <row r="172" spans="1:65" s="2" customFormat="1" ht="16.5" customHeight="1">
      <c r="A172" s="34"/>
      <c r="B172" s="35"/>
      <c r="C172" s="191" t="s">
        <v>222</v>
      </c>
      <c r="D172" s="191" t="s">
        <v>157</v>
      </c>
      <c r="E172" s="192" t="s">
        <v>345</v>
      </c>
      <c r="F172" s="193" t="s">
        <v>346</v>
      </c>
      <c r="G172" s="194" t="s">
        <v>160</v>
      </c>
      <c r="H172" s="195">
        <v>636.74</v>
      </c>
      <c r="I172" s="196"/>
      <c r="J172" s="197">
        <f>ROUND(I172*H172,2)</f>
        <v>0</v>
      </c>
      <c r="K172" s="193" t="s">
        <v>161</v>
      </c>
      <c r="L172" s="39"/>
      <c r="M172" s="198" t="s">
        <v>1</v>
      </c>
      <c r="N172" s="199" t="s">
        <v>40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162</v>
      </c>
      <c r="AT172" s="202" t="s">
        <v>157</v>
      </c>
      <c r="AU172" s="202" t="s">
        <v>84</v>
      </c>
      <c r="AY172" s="17" t="s">
        <v>155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162</v>
      </c>
      <c r="BM172" s="202" t="s">
        <v>768</v>
      </c>
    </row>
    <row r="173" spans="1:47" s="2" customFormat="1" ht="11.25">
      <c r="A173" s="34"/>
      <c r="B173" s="35"/>
      <c r="C173" s="36"/>
      <c r="D173" s="204" t="s">
        <v>164</v>
      </c>
      <c r="E173" s="36"/>
      <c r="F173" s="205" t="s">
        <v>346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164</v>
      </c>
      <c r="AU173" s="17" t="s">
        <v>84</v>
      </c>
    </row>
    <row r="174" spans="1:47" s="2" customFormat="1" ht="48.75">
      <c r="A174" s="34"/>
      <c r="B174" s="35"/>
      <c r="C174" s="36"/>
      <c r="D174" s="204" t="s">
        <v>165</v>
      </c>
      <c r="E174" s="36"/>
      <c r="F174" s="209" t="s">
        <v>340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165</v>
      </c>
      <c r="AU174" s="17" t="s">
        <v>84</v>
      </c>
    </row>
    <row r="175" spans="2:51" s="13" customFormat="1" ht="11.25">
      <c r="B175" s="210"/>
      <c r="C175" s="211"/>
      <c r="D175" s="204" t="s">
        <v>167</v>
      </c>
      <c r="E175" s="212" t="s">
        <v>1</v>
      </c>
      <c r="F175" s="213" t="s">
        <v>767</v>
      </c>
      <c r="G175" s="211"/>
      <c r="H175" s="214">
        <v>636.74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167</v>
      </c>
      <c r="AU175" s="220" t="s">
        <v>84</v>
      </c>
      <c r="AV175" s="13" t="s">
        <v>84</v>
      </c>
      <c r="AW175" s="13" t="s">
        <v>31</v>
      </c>
      <c r="AX175" s="13" t="s">
        <v>82</v>
      </c>
      <c r="AY175" s="220" t="s">
        <v>155</v>
      </c>
    </row>
    <row r="176" spans="1:65" s="2" customFormat="1" ht="16.5" customHeight="1">
      <c r="A176" s="34"/>
      <c r="B176" s="35"/>
      <c r="C176" s="191" t="s">
        <v>227</v>
      </c>
      <c r="D176" s="191" t="s">
        <v>157</v>
      </c>
      <c r="E176" s="192" t="s">
        <v>350</v>
      </c>
      <c r="F176" s="193" t="s">
        <v>351</v>
      </c>
      <c r="G176" s="194" t="s">
        <v>278</v>
      </c>
      <c r="H176" s="195">
        <v>577.16</v>
      </c>
      <c r="I176" s="196"/>
      <c r="J176" s="197">
        <f>ROUND(I176*H176,2)</f>
        <v>0</v>
      </c>
      <c r="K176" s="193" t="s">
        <v>161</v>
      </c>
      <c r="L176" s="39"/>
      <c r="M176" s="198" t="s">
        <v>1</v>
      </c>
      <c r="N176" s="199" t="s">
        <v>40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162</v>
      </c>
      <c r="AT176" s="202" t="s">
        <v>157</v>
      </c>
      <c r="AU176" s="202" t="s">
        <v>84</v>
      </c>
      <c r="AY176" s="17" t="s">
        <v>155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162</v>
      </c>
      <c r="BM176" s="202" t="s">
        <v>769</v>
      </c>
    </row>
    <row r="177" spans="1:47" s="2" customFormat="1" ht="11.25">
      <c r="A177" s="34"/>
      <c r="B177" s="35"/>
      <c r="C177" s="36"/>
      <c r="D177" s="204" t="s">
        <v>164</v>
      </c>
      <c r="E177" s="36"/>
      <c r="F177" s="205" t="s">
        <v>351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164</v>
      </c>
      <c r="AU177" s="17" t="s">
        <v>84</v>
      </c>
    </row>
    <row r="178" spans="1:47" s="2" customFormat="1" ht="19.5">
      <c r="A178" s="34"/>
      <c r="B178" s="35"/>
      <c r="C178" s="36"/>
      <c r="D178" s="204" t="s">
        <v>165</v>
      </c>
      <c r="E178" s="36"/>
      <c r="F178" s="209" t="s">
        <v>353</v>
      </c>
      <c r="G178" s="36"/>
      <c r="H178" s="36"/>
      <c r="I178" s="206"/>
      <c r="J178" s="36"/>
      <c r="K178" s="36"/>
      <c r="L178" s="39"/>
      <c r="M178" s="207"/>
      <c r="N178" s="208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165</v>
      </c>
      <c r="AU178" s="17" t="s">
        <v>84</v>
      </c>
    </row>
    <row r="179" spans="2:51" s="13" customFormat="1" ht="11.25">
      <c r="B179" s="210"/>
      <c r="C179" s="211"/>
      <c r="D179" s="204" t="s">
        <v>167</v>
      </c>
      <c r="E179" s="212" t="s">
        <v>1</v>
      </c>
      <c r="F179" s="213" t="s">
        <v>770</v>
      </c>
      <c r="G179" s="211"/>
      <c r="H179" s="214">
        <v>577.16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167</v>
      </c>
      <c r="AU179" s="220" t="s">
        <v>84</v>
      </c>
      <c r="AV179" s="13" t="s">
        <v>84</v>
      </c>
      <c r="AW179" s="13" t="s">
        <v>31</v>
      </c>
      <c r="AX179" s="13" t="s">
        <v>82</v>
      </c>
      <c r="AY179" s="220" t="s">
        <v>155</v>
      </c>
    </row>
    <row r="180" spans="2:63" s="12" customFormat="1" ht="22.9" customHeight="1">
      <c r="B180" s="175"/>
      <c r="C180" s="176"/>
      <c r="D180" s="177" t="s">
        <v>74</v>
      </c>
      <c r="E180" s="189" t="s">
        <v>216</v>
      </c>
      <c r="F180" s="189" t="s">
        <v>389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SUM(P181:P188)</f>
        <v>0</v>
      </c>
      <c r="Q180" s="183"/>
      <c r="R180" s="184">
        <f>SUM(R181:R188)</f>
        <v>0</v>
      </c>
      <c r="S180" s="183"/>
      <c r="T180" s="185">
        <f>SUM(T181:T188)</f>
        <v>0</v>
      </c>
      <c r="AR180" s="186" t="s">
        <v>82</v>
      </c>
      <c r="AT180" s="187" t="s">
        <v>74</v>
      </c>
      <c r="AU180" s="187" t="s">
        <v>82</v>
      </c>
      <c r="AY180" s="186" t="s">
        <v>155</v>
      </c>
      <c r="BK180" s="188">
        <f>SUM(BK181:BK188)</f>
        <v>0</v>
      </c>
    </row>
    <row r="181" spans="1:65" s="2" customFormat="1" ht="16.5" customHeight="1">
      <c r="A181" s="34"/>
      <c r="B181" s="35"/>
      <c r="C181" s="191" t="s">
        <v>234</v>
      </c>
      <c r="D181" s="191" t="s">
        <v>157</v>
      </c>
      <c r="E181" s="192" t="s">
        <v>466</v>
      </c>
      <c r="F181" s="193" t="s">
        <v>467</v>
      </c>
      <c r="G181" s="194" t="s">
        <v>278</v>
      </c>
      <c r="H181" s="195">
        <v>83.05</v>
      </c>
      <c r="I181" s="196"/>
      <c r="J181" s="197">
        <f>ROUND(I181*H181,2)</f>
        <v>0</v>
      </c>
      <c r="K181" s="193" t="s">
        <v>161</v>
      </c>
      <c r="L181" s="39"/>
      <c r="M181" s="198" t="s">
        <v>1</v>
      </c>
      <c r="N181" s="199" t="s">
        <v>40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162</v>
      </c>
      <c r="AT181" s="202" t="s">
        <v>157</v>
      </c>
      <c r="AU181" s="202" t="s">
        <v>84</v>
      </c>
      <c r="AY181" s="17" t="s">
        <v>155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162</v>
      </c>
      <c r="BM181" s="202" t="s">
        <v>771</v>
      </c>
    </row>
    <row r="182" spans="1:47" s="2" customFormat="1" ht="11.25">
      <c r="A182" s="34"/>
      <c r="B182" s="35"/>
      <c r="C182" s="36"/>
      <c r="D182" s="204" t="s">
        <v>164</v>
      </c>
      <c r="E182" s="36"/>
      <c r="F182" s="205" t="s">
        <v>467</v>
      </c>
      <c r="G182" s="36"/>
      <c r="H182" s="36"/>
      <c r="I182" s="206"/>
      <c r="J182" s="36"/>
      <c r="K182" s="36"/>
      <c r="L182" s="39"/>
      <c r="M182" s="207"/>
      <c r="N182" s="20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164</v>
      </c>
      <c r="AU182" s="17" t="s">
        <v>84</v>
      </c>
    </row>
    <row r="183" spans="1:47" s="2" customFormat="1" ht="19.5">
      <c r="A183" s="34"/>
      <c r="B183" s="35"/>
      <c r="C183" s="36"/>
      <c r="D183" s="204" t="s">
        <v>165</v>
      </c>
      <c r="E183" s="36"/>
      <c r="F183" s="209" t="s">
        <v>469</v>
      </c>
      <c r="G183" s="36"/>
      <c r="H183" s="36"/>
      <c r="I183" s="206"/>
      <c r="J183" s="36"/>
      <c r="K183" s="36"/>
      <c r="L183" s="39"/>
      <c r="M183" s="207"/>
      <c r="N183" s="20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165</v>
      </c>
      <c r="AU183" s="17" t="s">
        <v>84</v>
      </c>
    </row>
    <row r="184" spans="2:51" s="13" customFormat="1" ht="11.25">
      <c r="B184" s="210"/>
      <c r="C184" s="211"/>
      <c r="D184" s="204" t="s">
        <v>167</v>
      </c>
      <c r="E184" s="212" t="s">
        <v>1</v>
      </c>
      <c r="F184" s="213" t="s">
        <v>772</v>
      </c>
      <c r="G184" s="211"/>
      <c r="H184" s="214">
        <v>83.05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167</v>
      </c>
      <c r="AU184" s="220" t="s">
        <v>84</v>
      </c>
      <c r="AV184" s="13" t="s">
        <v>84</v>
      </c>
      <c r="AW184" s="13" t="s">
        <v>31</v>
      </c>
      <c r="AX184" s="13" t="s">
        <v>82</v>
      </c>
      <c r="AY184" s="220" t="s">
        <v>155</v>
      </c>
    </row>
    <row r="185" spans="1:65" s="2" customFormat="1" ht="16.5" customHeight="1">
      <c r="A185" s="34"/>
      <c r="B185" s="35"/>
      <c r="C185" s="191" t="s">
        <v>239</v>
      </c>
      <c r="D185" s="191" t="s">
        <v>157</v>
      </c>
      <c r="E185" s="192" t="s">
        <v>471</v>
      </c>
      <c r="F185" s="193" t="s">
        <v>472</v>
      </c>
      <c r="G185" s="194" t="s">
        <v>278</v>
      </c>
      <c r="H185" s="195">
        <v>494.11</v>
      </c>
      <c r="I185" s="196"/>
      <c r="J185" s="197">
        <f>ROUND(I185*H185,2)</f>
        <v>0</v>
      </c>
      <c r="K185" s="193" t="s">
        <v>161</v>
      </c>
      <c r="L185" s="39"/>
      <c r="M185" s="198" t="s">
        <v>1</v>
      </c>
      <c r="N185" s="199" t="s">
        <v>40</v>
      </c>
      <c r="O185" s="7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162</v>
      </c>
      <c r="AT185" s="202" t="s">
        <v>157</v>
      </c>
      <c r="AU185" s="202" t="s">
        <v>84</v>
      </c>
      <c r="AY185" s="17" t="s">
        <v>155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82</v>
      </c>
      <c r="BK185" s="203">
        <f>ROUND(I185*H185,2)</f>
        <v>0</v>
      </c>
      <c r="BL185" s="17" t="s">
        <v>162</v>
      </c>
      <c r="BM185" s="202" t="s">
        <v>773</v>
      </c>
    </row>
    <row r="186" spans="1:47" s="2" customFormat="1" ht="11.25">
      <c r="A186" s="34"/>
      <c r="B186" s="35"/>
      <c r="C186" s="36"/>
      <c r="D186" s="204" t="s">
        <v>164</v>
      </c>
      <c r="E186" s="36"/>
      <c r="F186" s="205" t="s">
        <v>472</v>
      </c>
      <c r="G186" s="36"/>
      <c r="H186" s="36"/>
      <c r="I186" s="206"/>
      <c r="J186" s="36"/>
      <c r="K186" s="36"/>
      <c r="L186" s="39"/>
      <c r="M186" s="207"/>
      <c r="N186" s="208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164</v>
      </c>
      <c r="AU186" s="17" t="s">
        <v>84</v>
      </c>
    </row>
    <row r="187" spans="1:47" s="2" customFormat="1" ht="19.5">
      <c r="A187" s="34"/>
      <c r="B187" s="35"/>
      <c r="C187" s="36"/>
      <c r="D187" s="204" t="s">
        <v>165</v>
      </c>
      <c r="E187" s="36"/>
      <c r="F187" s="209" t="s">
        <v>469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165</v>
      </c>
      <c r="AU187" s="17" t="s">
        <v>84</v>
      </c>
    </row>
    <row r="188" spans="2:51" s="13" customFormat="1" ht="11.25">
      <c r="B188" s="210"/>
      <c r="C188" s="211"/>
      <c r="D188" s="204" t="s">
        <v>167</v>
      </c>
      <c r="E188" s="212" t="s">
        <v>1</v>
      </c>
      <c r="F188" s="213" t="s">
        <v>774</v>
      </c>
      <c r="G188" s="211"/>
      <c r="H188" s="214">
        <v>494.11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167</v>
      </c>
      <c r="AU188" s="220" t="s">
        <v>84</v>
      </c>
      <c r="AV188" s="13" t="s">
        <v>84</v>
      </c>
      <c r="AW188" s="13" t="s">
        <v>31</v>
      </c>
      <c r="AX188" s="13" t="s">
        <v>82</v>
      </c>
      <c r="AY188" s="220" t="s">
        <v>155</v>
      </c>
    </row>
    <row r="189" spans="2:63" s="12" customFormat="1" ht="25.9" customHeight="1">
      <c r="B189" s="175"/>
      <c r="C189" s="176"/>
      <c r="D189" s="177" t="s">
        <v>74</v>
      </c>
      <c r="E189" s="178" t="s">
        <v>487</v>
      </c>
      <c r="F189" s="178" t="s">
        <v>488</v>
      </c>
      <c r="G189" s="176"/>
      <c r="H189" s="176"/>
      <c r="I189" s="179"/>
      <c r="J189" s="180">
        <f>BK189</f>
        <v>0</v>
      </c>
      <c r="K189" s="176"/>
      <c r="L189" s="181"/>
      <c r="M189" s="182"/>
      <c r="N189" s="183"/>
      <c r="O189" s="183"/>
      <c r="P189" s="184">
        <f>SUM(P190:P193)</f>
        <v>0</v>
      </c>
      <c r="Q189" s="183"/>
      <c r="R189" s="184">
        <f>SUM(R190:R193)</f>
        <v>0</v>
      </c>
      <c r="S189" s="183"/>
      <c r="T189" s="185">
        <f>SUM(T190:T193)</f>
        <v>0</v>
      </c>
      <c r="AR189" s="186" t="s">
        <v>162</v>
      </c>
      <c r="AT189" s="187" t="s">
        <v>74</v>
      </c>
      <c r="AU189" s="187" t="s">
        <v>75</v>
      </c>
      <c r="AY189" s="186" t="s">
        <v>155</v>
      </c>
      <c r="BK189" s="188">
        <f>SUM(BK190:BK193)</f>
        <v>0</v>
      </c>
    </row>
    <row r="190" spans="1:65" s="2" customFormat="1" ht="16.5" customHeight="1">
      <c r="A190" s="34"/>
      <c r="B190" s="35"/>
      <c r="C190" s="191" t="s">
        <v>248</v>
      </c>
      <c r="D190" s="191" t="s">
        <v>157</v>
      </c>
      <c r="E190" s="192" t="s">
        <v>490</v>
      </c>
      <c r="F190" s="193" t="s">
        <v>491</v>
      </c>
      <c r="G190" s="194" t="s">
        <v>184</v>
      </c>
      <c r="H190" s="195">
        <v>46.668</v>
      </c>
      <c r="I190" s="196"/>
      <c r="J190" s="197">
        <f>ROUND(I190*H190,2)</f>
        <v>0</v>
      </c>
      <c r="K190" s="193" t="s">
        <v>161</v>
      </c>
      <c r="L190" s="39"/>
      <c r="M190" s="198" t="s">
        <v>1</v>
      </c>
      <c r="N190" s="199" t="s">
        <v>40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162</v>
      </c>
      <c r="AT190" s="202" t="s">
        <v>157</v>
      </c>
      <c r="AU190" s="202" t="s">
        <v>82</v>
      </c>
      <c r="AY190" s="17" t="s">
        <v>155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162</v>
      </c>
      <c r="BM190" s="202" t="s">
        <v>775</v>
      </c>
    </row>
    <row r="191" spans="1:47" s="2" customFormat="1" ht="11.25">
      <c r="A191" s="34"/>
      <c r="B191" s="35"/>
      <c r="C191" s="36"/>
      <c r="D191" s="204" t="s">
        <v>164</v>
      </c>
      <c r="E191" s="36"/>
      <c r="F191" s="205" t="s">
        <v>491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164</v>
      </c>
      <c r="AU191" s="17" t="s">
        <v>82</v>
      </c>
    </row>
    <row r="192" spans="1:47" s="2" customFormat="1" ht="19.5">
      <c r="A192" s="34"/>
      <c r="B192" s="35"/>
      <c r="C192" s="36"/>
      <c r="D192" s="204" t="s">
        <v>165</v>
      </c>
      <c r="E192" s="36"/>
      <c r="F192" s="209" t="s">
        <v>494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165</v>
      </c>
      <c r="AU192" s="17" t="s">
        <v>82</v>
      </c>
    </row>
    <row r="193" spans="2:51" s="13" customFormat="1" ht="11.25">
      <c r="B193" s="210"/>
      <c r="C193" s="211"/>
      <c r="D193" s="204" t="s">
        <v>167</v>
      </c>
      <c r="E193" s="212" t="s">
        <v>1</v>
      </c>
      <c r="F193" s="213" t="s">
        <v>776</v>
      </c>
      <c r="G193" s="211"/>
      <c r="H193" s="214">
        <v>46.668</v>
      </c>
      <c r="I193" s="215"/>
      <c r="J193" s="211"/>
      <c r="K193" s="211"/>
      <c r="L193" s="216"/>
      <c r="M193" s="245"/>
      <c r="N193" s="246"/>
      <c r="O193" s="246"/>
      <c r="P193" s="246"/>
      <c r="Q193" s="246"/>
      <c r="R193" s="246"/>
      <c r="S193" s="246"/>
      <c r="T193" s="247"/>
      <c r="AT193" s="220" t="s">
        <v>167</v>
      </c>
      <c r="AU193" s="220" t="s">
        <v>82</v>
      </c>
      <c r="AV193" s="13" t="s">
        <v>84</v>
      </c>
      <c r="AW193" s="13" t="s">
        <v>31</v>
      </c>
      <c r="AX193" s="13" t="s">
        <v>82</v>
      </c>
      <c r="AY193" s="220" t="s">
        <v>155</v>
      </c>
    </row>
    <row r="194" spans="1:31" s="2" customFormat="1" ht="6.95" customHeight="1">
      <c r="A194" s="34"/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39"/>
      <c r="M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</sheetData>
  <sheetProtection algorithmName="SHA-512" hashValue="SYZQkryvuH1SfWaQrqzo+hJIiadQ3E2y2aF4bKid5fcwEzI4PKQc4SW5qC1Bo0y7WcM/KS0yZ6sjNJLwWX8Ksw==" saltValue="4FvpbsdoCZFLV4tW+l4EH41vYNQ7mnYgYgpvArf7dE6wYcorY00x69E0oFFSIWjZ66mL6wRkNqE6VpTE6IZyyQ==" spinCount="100000" sheet="1" objects="1" scenarios="1" formatColumns="0" formatRows="0" autoFilter="0"/>
  <autoFilter ref="C125:K19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112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777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778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ROUND((SUM(BE121:BE130)),2)</f>
        <v>0</v>
      </c>
      <c r="G35" s="34"/>
      <c r="H35" s="34"/>
      <c r="I35" s="130">
        <v>0.21</v>
      </c>
      <c r="J35" s="129">
        <f>ROUND(((SUM(BE121:BE130))*I35),2)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ROUND((SUM(BF121:BF130)),2)</f>
        <v>0</v>
      </c>
      <c r="G36" s="34"/>
      <c r="H36" s="34"/>
      <c r="I36" s="130">
        <v>0.15</v>
      </c>
      <c r="J36" s="129">
        <f>ROUND(((SUM(BF121:BF130))*I36),2)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ROUND((SUM(BG121:BG130)),2)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ROUND((SUM(BH121:BH130)),2)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ROUND((SUM(BI121:BI130)),2)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777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000N - Ostatní a vedlejší náklady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139</v>
      </c>
      <c r="E99" s="156"/>
      <c r="F99" s="156"/>
      <c r="G99" s="156"/>
      <c r="H99" s="156"/>
      <c r="I99" s="156"/>
      <c r="J99" s="157">
        <f>J122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140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04" t="str">
        <f>E7</f>
        <v>Modernizace silnice II/368 Třebařov - průtah</v>
      </c>
      <c r="F109" s="305"/>
      <c r="G109" s="305"/>
      <c r="H109" s="305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2:12" s="1" customFormat="1" ht="12" customHeight="1">
      <c r="B110" s="21"/>
      <c r="C110" s="29" t="s">
        <v>123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4"/>
      <c r="B111" s="35"/>
      <c r="C111" s="36"/>
      <c r="D111" s="36"/>
      <c r="E111" s="304" t="s">
        <v>777</v>
      </c>
      <c r="F111" s="306"/>
      <c r="G111" s="306"/>
      <c r="H111" s="30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125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7" t="str">
        <f>E11</f>
        <v>000N - Ostatní a vedlejší náklady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F14</f>
        <v>Třebařov</v>
      </c>
      <c r="G115" s="36"/>
      <c r="H115" s="36"/>
      <c r="I115" s="29" t="s">
        <v>22</v>
      </c>
      <c r="J115" s="66">
        <f>IF(J14="","",J14)</f>
        <v>0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23</v>
      </c>
      <c r="D117" s="36"/>
      <c r="E117" s="36"/>
      <c r="F117" s="27" t="str">
        <f>E17</f>
        <v>Pardubický kraj</v>
      </c>
      <c r="G117" s="36"/>
      <c r="H117" s="36"/>
      <c r="I117" s="29" t="s">
        <v>29</v>
      </c>
      <c r="J117" s="32" t="str">
        <f>E23</f>
        <v>Laboro atelier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27</v>
      </c>
      <c r="D118" s="36"/>
      <c r="E118" s="36"/>
      <c r="F118" s="27" t="str">
        <f>IF(E20="","",E20)</f>
        <v>Vyplň údaj</v>
      </c>
      <c r="G118" s="36"/>
      <c r="H118" s="36"/>
      <c r="I118" s="29" t="s">
        <v>32</v>
      </c>
      <c r="J118" s="32" t="str">
        <f>E26</f>
        <v>Laboro atelier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64"/>
      <c r="B120" s="165"/>
      <c r="C120" s="166" t="s">
        <v>141</v>
      </c>
      <c r="D120" s="167" t="s">
        <v>60</v>
      </c>
      <c r="E120" s="167" t="s">
        <v>56</v>
      </c>
      <c r="F120" s="167" t="s">
        <v>57</v>
      </c>
      <c r="G120" s="167" t="s">
        <v>142</v>
      </c>
      <c r="H120" s="167" t="s">
        <v>143</v>
      </c>
      <c r="I120" s="167" t="s">
        <v>144</v>
      </c>
      <c r="J120" s="167" t="s">
        <v>129</v>
      </c>
      <c r="K120" s="168" t="s">
        <v>145</v>
      </c>
      <c r="L120" s="169"/>
      <c r="M120" s="75" t="s">
        <v>1</v>
      </c>
      <c r="N120" s="76" t="s">
        <v>39</v>
      </c>
      <c r="O120" s="76" t="s">
        <v>146</v>
      </c>
      <c r="P120" s="76" t="s">
        <v>147</v>
      </c>
      <c r="Q120" s="76" t="s">
        <v>148</v>
      </c>
      <c r="R120" s="76" t="s">
        <v>149</v>
      </c>
      <c r="S120" s="76" t="s">
        <v>150</v>
      </c>
      <c r="T120" s="77" t="s">
        <v>151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4"/>
      <c r="B121" s="35"/>
      <c r="C121" s="82" t="s">
        <v>152</v>
      </c>
      <c r="D121" s="36"/>
      <c r="E121" s="36"/>
      <c r="F121" s="36"/>
      <c r="G121" s="36"/>
      <c r="H121" s="36"/>
      <c r="I121" s="36"/>
      <c r="J121" s="170">
        <f>BK121</f>
        <v>0</v>
      </c>
      <c r="K121" s="36"/>
      <c r="L121" s="39"/>
      <c r="M121" s="78"/>
      <c r="N121" s="171"/>
      <c r="O121" s="79"/>
      <c r="P121" s="172">
        <f>P122</f>
        <v>0</v>
      </c>
      <c r="Q121" s="79"/>
      <c r="R121" s="172">
        <f>R122</f>
        <v>0</v>
      </c>
      <c r="S121" s="79"/>
      <c r="T121" s="173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74</v>
      </c>
      <c r="AU121" s="17" t="s">
        <v>131</v>
      </c>
      <c r="BK121" s="174">
        <f>BK122</f>
        <v>0</v>
      </c>
    </row>
    <row r="122" spans="2:63" s="12" customFormat="1" ht="25.9" customHeight="1">
      <c r="B122" s="175"/>
      <c r="C122" s="176"/>
      <c r="D122" s="177" t="s">
        <v>74</v>
      </c>
      <c r="E122" s="178" t="s">
        <v>487</v>
      </c>
      <c r="F122" s="178" t="s">
        <v>488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SUM(P123:P130)</f>
        <v>0</v>
      </c>
      <c r="Q122" s="183"/>
      <c r="R122" s="184">
        <f>SUM(R123:R130)</f>
        <v>0</v>
      </c>
      <c r="S122" s="183"/>
      <c r="T122" s="185">
        <f>SUM(T123:T130)</f>
        <v>0</v>
      </c>
      <c r="AR122" s="186" t="s">
        <v>162</v>
      </c>
      <c r="AT122" s="187" t="s">
        <v>74</v>
      </c>
      <c r="AU122" s="187" t="s">
        <v>75</v>
      </c>
      <c r="AY122" s="186" t="s">
        <v>155</v>
      </c>
      <c r="BK122" s="188">
        <f>SUM(BK123:BK130)</f>
        <v>0</v>
      </c>
    </row>
    <row r="123" spans="1:65" s="2" customFormat="1" ht="16.5" customHeight="1">
      <c r="A123" s="34"/>
      <c r="B123" s="35"/>
      <c r="C123" s="191" t="s">
        <v>82</v>
      </c>
      <c r="D123" s="191" t="s">
        <v>157</v>
      </c>
      <c r="E123" s="192" t="s">
        <v>779</v>
      </c>
      <c r="F123" s="193" t="s">
        <v>780</v>
      </c>
      <c r="G123" s="194" t="s">
        <v>571</v>
      </c>
      <c r="H123" s="195">
        <v>1</v>
      </c>
      <c r="I123" s="196"/>
      <c r="J123" s="197">
        <f>ROUND(I123*H123,2)</f>
        <v>0</v>
      </c>
      <c r="K123" s="193" t="s">
        <v>161</v>
      </c>
      <c r="L123" s="39"/>
      <c r="M123" s="198" t="s">
        <v>1</v>
      </c>
      <c r="N123" s="199" t="s">
        <v>40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492</v>
      </c>
      <c r="AT123" s="202" t="s">
        <v>157</v>
      </c>
      <c r="AU123" s="202" t="s">
        <v>82</v>
      </c>
      <c r="AY123" s="17" t="s">
        <v>155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82</v>
      </c>
      <c r="BK123" s="203">
        <f>ROUND(I123*H123,2)</f>
        <v>0</v>
      </c>
      <c r="BL123" s="17" t="s">
        <v>492</v>
      </c>
      <c r="BM123" s="202" t="s">
        <v>781</v>
      </c>
    </row>
    <row r="124" spans="1:47" s="2" customFormat="1" ht="11.25">
      <c r="A124" s="34"/>
      <c r="B124" s="35"/>
      <c r="C124" s="36"/>
      <c r="D124" s="204" t="s">
        <v>164</v>
      </c>
      <c r="E124" s="36"/>
      <c r="F124" s="205" t="s">
        <v>780</v>
      </c>
      <c r="G124" s="36"/>
      <c r="H124" s="36"/>
      <c r="I124" s="206"/>
      <c r="J124" s="36"/>
      <c r="K124" s="36"/>
      <c r="L124" s="39"/>
      <c r="M124" s="207"/>
      <c r="N124" s="208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164</v>
      </c>
      <c r="AU124" s="17" t="s">
        <v>82</v>
      </c>
    </row>
    <row r="125" spans="1:47" s="2" customFormat="1" ht="19.5">
      <c r="A125" s="34"/>
      <c r="B125" s="35"/>
      <c r="C125" s="36"/>
      <c r="D125" s="204" t="s">
        <v>165</v>
      </c>
      <c r="E125" s="36"/>
      <c r="F125" s="209" t="s">
        <v>782</v>
      </c>
      <c r="G125" s="36"/>
      <c r="H125" s="36"/>
      <c r="I125" s="206"/>
      <c r="J125" s="36"/>
      <c r="K125" s="36"/>
      <c r="L125" s="39"/>
      <c r="M125" s="207"/>
      <c r="N125" s="208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165</v>
      </c>
      <c r="AU125" s="17" t="s">
        <v>82</v>
      </c>
    </row>
    <row r="126" spans="1:47" s="2" customFormat="1" ht="39">
      <c r="A126" s="34"/>
      <c r="B126" s="35"/>
      <c r="C126" s="36"/>
      <c r="D126" s="204" t="s">
        <v>179</v>
      </c>
      <c r="E126" s="36"/>
      <c r="F126" s="209" t="s">
        <v>783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179</v>
      </c>
      <c r="AU126" s="17" t="s">
        <v>82</v>
      </c>
    </row>
    <row r="127" spans="1:65" s="2" customFormat="1" ht="16.5" customHeight="1">
      <c r="A127" s="34"/>
      <c r="B127" s="35"/>
      <c r="C127" s="191" t="s">
        <v>84</v>
      </c>
      <c r="D127" s="191" t="s">
        <v>157</v>
      </c>
      <c r="E127" s="192" t="s">
        <v>784</v>
      </c>
      <c r="F127" s="193" t="s">
        <v>785</v>
      </c>
      <c r="G127" s="194" t="s">
        <v>571</v>
      </c>
      <c r="H127" s="195">
        <v>1</v>
      </c>
      <c r="I127" s="196"/>
      <c r="J127" s="197">
        <f>ROUND(I127*H127,2)</f>
        <v>0</v>
      </c>
      <c r="K127" s="193" t="s">
        <v>161</v>
      </c>
      <c r="L127" s="39"/>
      <c r="M127" s="198" t="s">
        <v>1</v>
      </c>
      <c r="N127" s="199" t="s">
        <v>40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492</v>
      </c>
      <c r="AT127" s="202" t="s">
        <v>157</v>
      </c>
      <c r="AU127" s="202" t="s">
        <v>82</v>
      </c>
      <c r="AY127" s="17" t="s">
        <v>155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492</v>
      </c>
      <c r="BM127" s="202" t="s">
        <v>786</v>
      </c>
    </row>
    <row r="128" spans="1:47" s="2" customFormat="1" ht="11.25">
      <c r="A128" s="34"/>
      <c r="B128" s="35"/>
      <c r="C128" s="36"/>
      <c r="D128" s="204" t="s">
        <v>164</v>
      </c>
      <c r="E128" s="36"/>
      <c r="F128" s="205" t="s">
        <v>785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164</v>
      </c>
      <c r="AU128" s="17" t="s">
        <v>82</v>
      </c>
    </row>
    <row r="129" spans="1:47" s="2" customFormat="1" ht="19.5">
      <c r="A129" s="34"/>
      <c r="B129" s="35"/>
      <c r="C129" s="36"/>
      <c r="D129" s="204" t="s">
        <v>165</v>
      </c>
      <c r="E129" s="36"/>
      <c r="F129" s="209" t="s">
        <v>787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165</v>
      </c>
      <c r="AU129" s="17" t="s">
        <v>82</v>
      </c>
    </row>
    <row r="130" spans="1:47" s="2" customFormat="1" ht="29.25">
      <c r="A130" s="34"/>
      <c r="B130" s="35"/>
      <c r="C130" s="36"/>
      <c r="D130" s="204" t="s">
        <v>179</v>
      </c>
      <c r="E130" s="36"/>
      <c r="F130" s="209" t="s">
        <v>788</v>
      </c>
      <c r="G130" s="36"/>
      <c r="H130" s="36"/>
      <c r="I130" s="206"/>
      <c r="J130" s="36"/>
      <c r="K130" s="36"/>
      <c r="L130" s="39"/>
      <c r="M130" s="248"/>
      <c r="N130" s="249"/>
      <c r="O130" s="250"/>
      <c r="P130" s="250"/>
      <c r="Q130" s="250"/>
      <c r="R130" s="250"/>
      <c r="S130" s="250"/>
      <c r="T130" s="251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179</v>
      </c>
      <c r="AU130" s="17" t="s">
        <v>82</v>
      </c>
    </row>
    <row r="131" spans="1:31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nJgRpZDP7b1mQioF0rok0Z6envhLm+O2P1gqsiKkeBXN7GjzPSs+TpL879aKMh49IZty/Jai2HrfzXRjhJi36A==" saltValue="cPsWMlnOQF8vhwjTsKYOaQVfrKtRn/5Q4DIEslrb0lnMOgPCL7jjPPRsMTwxqEoI7RqusFRMta9v/A6uVWgeMg==" spinCount="100000" sheet="1" objects="1" scenarios="1" formatColumns="0" formatRows="0" autoFilter="0"/>
  <autoFilter ref="C120:K130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115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122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297" t="str">
        <f>'Rekapitulace stavby'!K6</f>
        <v>Modernizace silnice II/368 Třebařov - průtah</v>
      </c>
      <c r="F7" s="298"/>
      <c r="G7" s="298"/>
      <c r="H7" s="298"/>
      <c r="L7" s="20"/>
    </row>
    <row r="8" spans="2:12" s="1" customFormat="1" ht="12" customHeight="1">
      <c r="B8" s="20"/>
      <c r="D8" s="119" t="s">
        <v>123</v>
      </c>
      <c r="L8" s="20"/>
    </row>
    <row r="9" spans="1:31" s="2" customFormat="1" ht="16.5" customHeight="1">
      <c r="A9" s="34"/>
      <c r="B9" s="39"/>
      <c r="C9" s="34"/>
      <c r="D9" s="34"/>
      <c r="E9" s="297" t="s">
        <v>777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0" t="s">
        <v>789</v>
      </c>
      <c r="F11" s="299"/>
      <c r="G11" s="299"/>
      <c r="H11" s="299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25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1" t="str">
        <f>'Rekapitulace stavby'!E14</f>
        <v>Vyplň údaj</v>
      </c>
      <c r="F20" s="302"/>
      <c r="G20" s="302"/>
      <c r="H20" s="30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30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33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3" t="s">
        <v>1</v>
      </c>
      <c r="F29" s="303"/>
      <c r="G29" s="303"/>
      <c r="H29" s="3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39</v>
      </c>
      <c r="E35" s="119" t="s">
        <v>40</v>
      </c>
      <c r="F35" s="129">
        <f>ROUND((SUM(BE126:BE173)),2)</f>
        <v>0</v>
      </c>
      <c r="G35" s="34"/>
      <c r="H35" s="34"/>
      <c r="I35" s="130">
        <v>0.21</v>
      </c>
      <c r="J35" s="129">
        <f>ROUND(((SUM(BE126:BE173))*I35),2)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41</v>
      </c>
      <c r="F36" s="129">
        <f>ROUND((SUM(BF126:BF173)),2)</f>
        <v>0</v>
      </c>
      <c r="G36" s="34"/>
      <c r="H36" s="34"/>
      <c r="I36" s="130">
        <v>0.15</v>
      </c>
      <c r="J36" s="129">
        <f>ROUND(((SUM(BF126:BF173))*I36),2)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ROUND((SUM(BG126:BG173)),2)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ROUND((SUM(BH126:BH173)),2)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ROUND((SUM(BI126:BI173)),2)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Modernizace silnice II/368 Třebařov - průtah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4" t="s">
        <v>777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7" t="str">
        <f>E11</f>
        <v>SO101.2 - Autobusová nástupiště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Třebařov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>Pardubický kraj</v>
      </c>
      <c r="G93" s="36"/>
      <c r="H93" s="36"/>
      <c r="I93" s="29" t="s">
        <v>29</v>
      </c>
      <c r="J93" s="32" t="str">
        <f>E23</f>
        <v>Laboro atelier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Laboro atelier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128</v>
      </c>
      <c r="D96" s="150"/>
      <c r="E96" s="150"/>
      <c r="F96" s="150"/>
      <c r="G96" s="150"/>
      <c r="H96" s="150"/>
      <c r="I96" s="150"/>
      <c r="J96" s="151" t="s">
        <v>129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130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131</v>
      </c>
    </row>
    <row r="99" spans="2:12" s="9" customFormat="1" ht="24.95" customHeight="1">
      <c r="B99" s="153"/>
      <c r="C99" s="154"/>
      <c r="D99" s="155" t="s">
        <v>132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133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135</v>
      </c>
      <c r="E101" s="161"/>
      <c r="F101" s="161"/>
      <c r="G101" s="161"/>
      <c r="H101" s="161"/>
      <c r="I101" s="161"/>
      <c r="J101" s="162">
        <f>J152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136</v>
      </c>
      <c r="E102" s="161"/>
      <c r="F102" s="161"/>
      <c r="G102" s="161"/>
      <c r="H102" s="161"/>
      <c r="I102" s="161"/>
      <c r="J102" s="162">
        <f>J157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138</v>
      </c>
      <c r="E103" s="161"/>
      <c r="F103" s="161"/>
      <c r="G103" s="161"/>
      <c r="H103" s="161"/>
      <c r="I103" s="161"/>
      <c r="J103" s="162">
        <f>J162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139</v>
      </c>
      <c r="E104" s="156"/>
      <c r="F104" s="156"/>
      <c r="G104" s="156"/>
      <c r="H104" s="156"/>
      <c r="I104" s="156"/>
      <c r="J104" s="157">
        <f>J167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140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4" t="str">
        <f>E7</f>
        <v>Modernizace silnice II/368 Třebařov - průtah</v>
      </c>
      <c r="F114" s="305"/>
      <c r="G114" s="305"/>
      <c r="H114" s="30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123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04" t="s">
        <v>777</v>
      </c>
      <c r="F116" s="306"/>
      <c r="G116" s="306"/>
      <c r="H116" s="30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125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57" t="str">
        <f>E11</f>
        <v>SO101.2 - Autobusová nástupiště</v>
      </c>
      <c r="F118" s="306"/>
      <c r="G118" s="306"/>
      <c r="H118" s="30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Třebařov</v>
      </c>
      <c r="G120" s="36"/>
      <c r="H120" s="36"/>
      <c r="I120" s="29" t="s">
        <v>22</v>
      </c>
      <c r="J120" s="66">
        <f>IF(J14="","",J14)</f>
        <v>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23</v>
      </c>
      <c r="D122" s="36"/>
      <c r="E122" s="36"/>
      <c r="F122" s="27" t="str">
        <f>E17</f>
        <v>Pardubický kraj</v>
      </c>
      <c r="G122" s="36"/>
      <c r="H122" s="36"/>
      <c r="I122" s="29" t="s">
        <v>29</v>
      </c>
      <c r="J122" s="32" t="str">
        <f>E23</f>
        <v>Laboro atelier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IF(E20="","",E20)</f>
        <v>Vyplň údaj</v>
      </c>
      <c r="G123" s="36"/>
      <c r="H123" s="36"/>
      <c r="I123" s="29" t="s">
        <v>32</v>
      </c>
      <c r="J123" s="32" t="str">
        <f>E26</f>
        <v>Laboro atelier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141</v>
      </c>
      <c r="D125" s="167" t="s">
        <v>60</v>
      </c>
      <c r="E125" s="167" t="s">
        <v>56</v>
      </c>
      <c r="F125" s="167" t="s">
        <v>57</v>
      </c>
      <c r="G125" s="167" t="s">
        <v>142</v>
      </c>
      <c r="H125" s="167" t="s">
        <v>143</v>
      </c>
      <c r="I125" s="167" t="s">
        <v>144</v>
      </c>
      <c r="J125" s="167" t="s">
        <v>129</v>
      </c>
      <c r="K125" s="168" t="s">
        <v>145</v>
      </c>
      <c r="L125" s="169"/>
      <c r="M125" s="75" t="s">
        <v>1</v>
      </c>
      <c r="N125" s="76" t="s">
        <v>39</v>
      </c>
      <c r="O125" s="76" t="s">
        <v>146</v>
      </c>
      <c r="P125" s="76" t="s">
        <v>147</v>
      </c>
      <c r="Q125" s="76" t="s">
        <v>148</v>
      </c>
      <c r="R125" s="76" t="s">
        <v>149</v>
      </c>
      <c r="S125" s="76" t="s">
        <v>150</v>
      </c>
      <c r="T125" s="77" t="s">
        <v>151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152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P127+P167</f>
        <v>0</v>
      </c>
      <c r="Q126" s="79"/>
      <c r="R126" s="172">
        <f>R127+R167</f>
        <v>0</v>
      </c>
      <c r="S126" s="79"/>
      <c r="T126" s="173">
        <f>T127+T167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74</v>
      </c>
      <c r="AU126" s="17" t="s">
        <v>131</v>
      </c>
      <c r="BK126" s="174">
        <f>BK127+BK167</f>
        <v>0</v>
      </c>
    </row>
    <row r="127" spans="2:63" s="12" customFormat="1" ht="25.9" customHeight="1">
      <c r="B127" s="175"/>
      <c r="C127" s="176"/>
      <c r="D127" s="177" t="s">
        <v>74</v>
      </c>
      <c r="E127" s="178" t="s">
        <v>153</v>
      </c>
      <c r="F127" s="178" t="s">
        <v>154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P128+P152+P157+P162</f>
        <v>0</v>
      </c>
      <c r="Q127" s="183"/>
      <c r="R127" s="184">
        <f>R128+R152+R157+R162</f>
        <v>0</v>
      </c>
      <c r="S127" s="183"/>
      <c r="T127" s="185">
        <f>T128+T152+T157+T162</f>
        <v>0</v>
      </c>
      <c r="AR127" s="186" t="s">
        <v>82</v>
      </c>
      <c r="AT127" s="187" t="s">
        <v>74</v>
      </c>
      <c r="AU127" s="187" t="s">
        <v>75</v>
      </c>
      <c r="AY127" s="186" t="s">
        <v>155</v>
      </c>
      <c r="BK127" s="188">
        <f>BK128+BK152+BK157+BK162</f>
        <v>0</v>
      </c>
    </row>
    <row r="128" spans="2:63" s="12" customFormat="1" ht="22.9" customHeight="1">
      <c r="B128" s="175"/>
      <c r="C128" s="176"/>
      <c r="D128" s="177" t="s">
        <v>74</v>
      </c>
      <c r="E128" s="189" t="s">
        <v>82</v>
      </c>
      <c r="F128" s="189" t="s">
        <v>156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SUM(P129:P151)</f>
        <v>0</v>
      </c>
      <c r="Q128" s="183"/>
      <c r="R128" s="184">
        <f>SUM(R129:R151)</f>
        <v>0</v>
      </c>
      <c r="S128" s="183"/>
      <c r="T128" s="185">
        <f>SUM(T129:T151)</f>
        <v>0</v>
      </c>
      <c r="AR128" s="186" t="s">
        <v>82</v>
      </c>
      <c r="AT128" s="187" t="s">
        <v>74</v>
      </c>
      <c r="AU128" s="187" t="s">
        <v>82</v>
      </c>
      <c r="AY128" s="186" t="s">
        <v>155</v>
      </c>
      <c r="BK128" s="188">
        <f>SUM(BK129:BK151)</f>
        <v>0</v>
      </c>
    </row>
    <row r="129" spans="1:65" s="2" customFormat="1" ht="16.5" customHeight="1">
      <c r="A129" s="34"/>
      <c r="B129" s="35"/>
      <c r="C129" s="191" t="s">
        <v>82</v>
      </c>
      <c r="D129" s="191" t="s">
        <v>157</v>
      </c>
      <c r="E129" s="192" t="s">
        <v>169</v>
      </c>
      <c r="F129" s="193" t="s">
        <v>170</v>
      </c>
      <c r="G129" s="194" t="s">
        <v>160</v>
      </c>
      <c r="H129" s="195">
        <v>110.01</v>
      </c>
      <c r="I129" s="196"/>
      <c r="J129" s="197">
        <f>ROUND(I129*H129,2)</f>
        <v>0</v>
      </c>
      <c r="K129" s="193" t="s">
        <v>161</v>
      </c>
      <c r="L129" s="39"/>
      <c r="M129" s="198" t="s">
        <v>1</v>
      </c>
      <c r="N129" s="199" t="s">
        <v>40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162</v>
      </c>
      <c r="AT129" s="202" t="s">
        <v>157</v>
      </c>
      <c r="AU129" s="202" t="s">
        <v>84</v>
      </c>
      <c r="AY129" s="17" t="s">
        <v>155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162</v>
      </c>
      <c r="BM129" s="202" t="s">
        <v>790</v>
      </c>
    </row>
    <row r="130" spans="1:47" s="2" customFormat="1" ht="11.25">
      <c r="A130" s="34"/>
      <c r="B130" s="35"/>
      <c r="C130" s="36"/>
      <c r="D130" s="204" t="s">
        <v>164</v>
      </c>
      <c r="E130" s="36"/>
      <c r="F130" s="205" t="s">
        <v>170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164</v>
      </c>
      <c r="AU130" s="17" t="s">
        <v>84</v>
      </c>
    </row>
    <row r="131" spans="1:47" s="2" customFormat="1" ht="19.5">
      <c r="A131" s="34"/>
      <c r="B131" s="35"/>
      <c r="C131" s="36"/>
      <c r="D131" s="204" t="s">
        <v>165</v>
      </c>
      <c r="E131" s="36"/>
      <c r="F131" s="209" t="s">
        <v>172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165</v>
      </c>
      <c r="AU131" s="17" t="s">
        <v>84</v>
      </c>
    </row>
    <row r="132" spans="2:51" s="13" customFormat="1" ht="11.25">
      <c r="B132" s="210"/>
      <c r="C132" s="211"/>
      <c r="D132" s="204" t="s">
        <v>167</v>
      </c>
      <c r="E132" s="212" t="s">
        <v>1</v>
      </c>
      <c r="F132" s="213" t="s">
        <v>791</v>
      </c>
      <c r="G132" s="211"/>
      <c r="H132" s="214">
        <v>110.01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167</v>
      </c>
      <c r="AU132" s="220" t="s">
        <v>84</v>
      </c>
      <c r="AV132" s="13" t="s">
        <v>84</v>
      </c>
      <c r="AW132" s="13" t="s">
        <v>31</v>
      </c>
      <c r="AX132" s="13" t="s">
        <v>82</v>
      </c>
      <c r="AY132" s="220" t="s">
        <v>155</v>
      </c>
    </row>
    <row r="133" spans="1:65" s="2" customFormat="1" ht="16.5" customHeight="1">
      <c r="A133" s="34"/>
      <c r="B133" s="35"/>
      <c r="C133" s="191" t="s">
        <v>84</v>
      </c>
      <c r="D133" s="191" t="s">
        <v>157</v>
      </c>
      <c r="E133" s="192" t="s">
        <v>182</v>
      </c>
      <c r="F133" s="193" t="s">
        <v>183</v>
      </c>
      <c r="G133" s="194" t="s">
        <v>184</v>
      </c>
      <c r="H133" s="195">
        <v>7.424</v>
      </c>
      <c r="I133" s="196"/>
      <c r="J133" s="197">
        <f>ROUND(I133*H133,2)</f>
        <v>0</v>
      </c>
      <c r="K133" s="193" t="s">
        <v>161</v>
      </c>
      <c r="L133" s="39"/>
      <c r="M133" s="198" t="s">
        <v>1</v>
      </c>
      <c r="N133" s="199" t="s">
        <v>40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162</v>
      </c>
      <c r="AT133" s="202" t="s">
        <v>157</v>
      </c>
      <c r="AU133" s="202" t="s">
        <v>84</v>
      </c>
      <c r="AY133" s="17" t="s">
        <v>155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162</v>
      </c>
      <c r="BM133" s="202" t="s">
        <v>792</v>
      </c>
    </row>
    <row r="134" spans="1:47" s="2" customFormat="1" ht="11.25">
      <c r="A134" s="34"/>
      <c r="B134" s="35"/>
      <c r="C134" s="36"/>
      <c r="D134" s="204" t="s">
        <v>164</v>
      </c>
      <c r="E134" s="36"/>
      <c r="F134" s="205" t="s">
        <v>183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164</v>
      </c>
      <c r="AU134" s="17" t="s">
        <v>84</v>
      </c>
    </row>
    <row r="135" spans="1:47" s="2" customFormat="1" ht="39">
      <c r="A135" s="34"/>
      <c r="B135" s="35"/>
      <c r="C135" s="36"/>
      <c r="D135" s="204" t="s">
        <v>165</v>
      </c>
      <c r="E135" s="36"/>
      <c r="F135" s="209" t="s">
        <v>186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165</v>
      </c>
      <c r="AU135" s="17" t="s">
        <v>84</v>
      </c>
    </row>
    <row r="136" spans="2:51" s="13" customFormat="1" ht="11.25">
      <c r="B136" s="210"/>
      <c r="C136" s="211"/>
      <c r="D136" s="204" t="s">
        <v>167</v>
      </c>
      <c r="E136" s="212" t="s">
        <v>1</v>
      </c>
      <c r="F136" s="213" t="s">
        <v>793</v>
      </c>
      <c r="G136" s="211"/>
      <c r="H136" s="214">
        <v>7.424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167</v>
      </c>
      <c r="AU136" s="220" t="s">
        <v>84</v>
      </c>
      <c r="AV136" s="13" t="s">
        <v>84</v>
      </c>
      <c r="AW136" s="13" t="s">
        <v>31</v>
      </c>
      <c r="AX136" s="13" t="s">
        <v>82</v>
      </c>
      <c r="AY136" s="220" t="s">
        <v>155</v>
      </c>
    </row>
    <row r="137" spans="1:65" s="2" customFormat="1" ht="16.5" customHeight="1">
      <c r="A137" s="34"/>
      <c r="B137" s="35"/>
      <c r="C137" s="191" t="s">
        <v>162</v>
      </c>
      <c r="D137" s="191" t="s">
        <v>157</v>
      </c>
      <c r="E137" s="192" t="s">
        <v>203</v>
      </c>
      <c r="F137" s="193" t="s">
        <v>204</v>
      </c>
      <c r="G137" s="194" t="s">
        <v>184</v>
      </c>
      <c r="H137" s="195">
        <v>18.075</v>
      </c>
      <c r="I137" s="196"/>
      <c r="J137" s="197">
        <f>ROUND(I137*H137,2)</f>
        <v>0</v>
      </c>
      <c r="K137" s="193" t="s">
        <v>161</v>
      </c>
      <c r="L137" s="39"/>
      <c r="M137" s="198" t="s">
        <v>1</v>
      </c>
      <c r="N137" s="199" t="s">
        <v>40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162</v>
      </c>
      <c r="AT137" s="202" t="s">
        <v>157</v>
      </c>
      <c r="AU137" s="202" t="s">
        <v>84</v>
      </c>
      <c r="AY137" s="17" t="s">
        <v>155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162</v>
      </c>
      <c r="BM137" s="202" t="s">
        <v>794</v>
      </c>
    </row>
    <row r="138" spans="1:47" s="2" customFormat="1" ht="11.25">
      <c r="A138" s="34"/>
      <c r="B138" s="35"/>
      <c r="C138" s="36"/>
      <c r="D138" s="204" t="s">
        <v>164</v>
      </c>
      <c r="E138" s="36"/>
      <c r="F138" s="205" t="s">
        <v>204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164</v>
      </c>
      <c r="AU138" s="17" t="s">
        <v>84</v>
      </c>
    </row>
    <row r="139" spans="1:47" s="2" customFormat="1" ht="126.75">
      <c r="A139" s="34"/>
      <c r="B139" s="35"/>
      <c r="C139" s="36"/>
      <c r="D139" s="204" t="s">
        <v>165</v>
      </c>
      <c r="E139" s="36"/>
      <c r="F139" s="209" t="s">
        <v>206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165</v>
      </c>
      <c r="AU139" s="17" t="s">
        <v>84</v>
      </c>
    </row>
    <row r="140" spans="2:51" s="13" customFormat="1" ht="11.25">
      <c r="B140" s="210"/>
      <c r="C140" s="211"/>
      <c r="D140" s="204" t="s">
        <v>167</v>
      </c>
      <c r="E140" s="212" t="s">
        <v>1</v>
      </c>
      <c r="F140" s="213" t="s">
        <v>795</v>
      </c>
      <c r="G140" s="211"/>
      <c r="H140" s="214">
        <v>18.075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167</v>
      </c>
      <c r="AU140" s="220" t="s">
        <v>84</v>
      </c>
      <c r="AV140" s="13" t="s">
        <v>84</v>
      </c>
      <c r="AW140" s="13" t="s">
        <v>31</v>
      </c>
      <c r="AX140" s="13" t="s">
        <v>82</v>
      </c>
      <c r="AY140" s="220" t="s">
        <v>155</v>
      </c>
    </row>
    <row r="141" spans="1:65" s="2" customFormat="1" ht="16.5" customHeight="1">
      <c r="A141" s="34"/>
      <c r="B141" s="35"/>
      <c r="C141" s="191" t="s">
        <v>188</v>
      </c>
      <c r="D141" s="191" t="s">
        <v>157</v>
      </c>
      <c r="E141" s="192" t="s">
        <v>210</v>
      </c>
      <c r="F141" s="193" t="s">
        <v>211</v>
      </c>
      <c r="G141" s="194" t="s">
        <v>212</v>
      </c>
      <c r="H141" s="195">
        <v>415.725</v>
      </c>
      <c r="I141" s="196"/>
      <c r="J141" s="197">
        <f>ROUND(I141*H141,2)</f>
        <v>0</v>
      </c>
      <c r="K141" s="193" t="s">
        <v>161</v>
      </c>
      <c r="L141" s="39"/>
      <c r="M141" s="198" t="s">
        <v>1</v>
      </c>
      <c r="N141" s="199" t="s">
        <v>40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162</v>
      </c>
      <c r="AT141" s="202" t="s">
        <v>157</v>
      </c>
      <c r="AU141" s="202" t="s">
        <v>84</v>
      </c>
      <c r="AY141" s="17" t="s">
        <v>155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162</v>
      </c>
      <c r="BM141" s="202" t="s">
        <v>796</v>
      </c>
    </row>
    <row r="142" spans="1:47" s="2" customFormat="1" ht="11.25">
      <c r="A142" s="34"/>
      <c r="B142" s="35"/>
      <c r="C142" s="36"/>
      <c r="D142" s="204" t="s">
        <v>164</v>
      </c>
      <c r="E142" s="36"/>
      <c r="F142" s="205" t="s">
        <v>211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164</v>
      </c>
      <c r="AU142" s="17" t="s">
        <v>84</v>
      </c>
    </row>
    <row r="143" spans="1:47" s="2" customFormat="1" ht="19.5">
      <c r="A143" s="34"/>
      <c r="B143" s="35"/>
      <c r="C143" s="36"/>
      <c r="D143" s="204" t="s">
        <v>165</v>
      </c>
      <c r="E143" s="36"/>
      <c r="F143" s="209" t="s">
        <v>214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165</v>
      </c>
      <c r="AU143" s="17" t="s">
        <v>84</v>
      </c>
    </row>
    <row r="144" spans="2:51" s="13" customFormat="1" ht="11.25">
      <c r="B144" s="210"/>
      <c r="C144" s="211"/>
      <c r="D144" s="204" t="s">
        <v>167</v>
      </c>
      <c r="E144" s="212" t="s">
        <v>1</v>
      </c>
      <c r="F144" s="213" t="s">
        <v>797</v>
      </c>
      <c r="G144" s="211"/>
      <c r="H144" s="214">
        <v>415.725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167</v>
      </c>
      <c r="AU144" s="220" t="s">
        <v>84</v>
      </c>
      <c r="AV144" s="13" t="s">
        <v>84</v>
      </c>
      <c r="AW144" s="13" t="s">
        <v>31</v>
      </c>
      <c r="AX144" s="13" t="s">
        <v>82</v>
      </c>
      <c r="AY144" s="220" t="s">
        <v>155</v>
      </c>
    </row>
    <row r="145" spans="1:65" s="2" customFormat="1" ht="16.5" customHeight="1">
      <c r="A145" s="34"/>
      <c r="B145" s="35"/>
      <c r="C145" s="191" t="s">
        <v>193</v>
      </c>
      <c r="D145" s="191" t="s">
        <v>157</v>
      </c>
      <c r="E145" s="192" t="s">
        <v>240</v>
      </c>
      <c r="F145" s="193" t="s">
        <v>241</v>
      </c>
      <c r="G145" s="194" t="s">
        <v>184</v>
      </c>
      <c r="H145" s="195">
        <v>25.499</v>
      </c>
      <c r="I145" s="196"/>
      <c r="J145" s="197">
        <f>ROUND(I145*H145,2)</f>
        <v>0</v>
      </c>
      <c r="K145" s="193" t="s">
        <v>161</v>
      </c>
      <c r="L145" s="39"/>
      <c r="M145" s="198" t="s">
        <v>1</v>
      </c>
      <c r="N145" s="199" t="s">
        <v>40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162</v>
      </c>
      <c r="AT145" s="202" t="s">
        <v>157</v>
      </c>
      <c r="AU145" s="202" t="s">
        <v>84</v>
      </c>
      <c r="AY145" s="17" t="s">
        <v>155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162</v>
      </c>
      <c r="BM145" s="202" t="s">
        <v>798</v>
      </c>
    </row>
    <row r="146" spans="1:47" s="2" customFormat="1" ht="11.25">
      <c r="A146" s="34"/>
      <c r="B146" s="35"/>
      <c r="C146" s="36"/>
      <c r="D146" s="204" t="s">
        <v>164</v>
      </c>
      <c r="E146" s="36"/>
      <c r="F146" s="205" t="s">
        <v>241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164</v>
      </c>
      <c r="AU146" s="17" t="s">
        <v>84</v>
      </c>
    </row>
    <row r="147" spans="1:47" s="2" customFormat="1" ht="68.25">
      <c r="A147" s="34"/>
      <c r="B147" s="35"/>
      <c r="C147" s="36"/>
      <c r="D147" s="204" t="s">
        <v>165</v>
      </c>
      <c r="E147" s="36"/>
      <c r="F147" s="209" t="s">
        <v>243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165</v>
      </c>
      <c r="AU147" s="17" t="s">
        <v>84</v>
      </c>
    </row>
    <row r="148" spans="2:51" s="15" customFormat="1" ht="11.25">
      <c r="B148" s="232"/>
      <c r="C148" s="233"/>
      <c r="D148" s="204" t="s">
        <v>167</v>
      </c>
      <c r="E148" s="234" t="s">
        <v>1</v>
      </c>
      <c r="F148" s="235" t="s">
        <v>244</v>
      </c>
      <c r="G148" s="233"/>
      <c r="H148" s="234" t="s">
        <v>1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167</v>
      </c>
      <c r="AU148" s="241" t="s">
        <v>84</v>
      </c>
      <c r="AV148" s="15" t="s">
        <v>82</v>
      </c>
      <c r="AW148" s="15" t="s">
        <v>31</v>
      </c>
      <c r="AX148" s="15" t="s">
        <v>75</v>
      </c>
      <c r="AY148" s="241" t="s">
        <v>155</v>
      </c>
    </row>
    <row r="149" spans="2:51" s="13" customFormat="1" ht="11.25">
      <c r="B149" s="210"/>
      <c r="C149" s="211"/>
      <c r="D149" s="204" t="s">
        <v>167</v>
      </c>
      <c r="E149" s="212" t="s">
        <v>1</v>
      </c>
      <c r="F149" s="213" t="s">
        <v>799</v>
      </c>
      <c r="G149" s="211"/>
      <c r="H149" s="214">
        <v>7.424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167</v>
      </c>
      <c r="AU149" s="220" t="s">
        <v>84</v>
      </c>
      <c r="AV149" s="13" t="s">
        <v>84</v>
      </c>
      <c r="AW149" s="13" t="s">
        <v>31</v>
      </c>
      <c r="AX149" s="13" t="s">
        <v>75</v>
      </c>
      <c r="AY149" s="220" t="s">
        <v>155</v>
      </c>
    </row>
    <row r="150" spans="2:51" s="13" customFormat="1" ht="11.25">
      <c r="B150" s="210"/>
      <c r="C150" s="211"/>
      <c r="D150" s="204" t="s">
        <v>167</v>
      </c>
      <c r="E150" s="212" t="s">
        <v>1</v>
      </c>
      <c r="F150" s="213" t="s">
        <v>800</v>
      </c>
      <c r="G150" s="211"/>
      <c r="H150" s="214">
        <v>18.075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167</v>
      </c>
      <c r="AU150" s="220" t="s">
        <v>84</v>
      </c>
      <c r="AV150" s="13" t="s">
        <v>84</v>
      </c>
      <c r="AW150" s="13" t="s">
        <v>31</v>
      </c>
      <c r="AX150" s="13" t="s">
        <v>75</v>
      </c>
      <c r="AY150" s="220" t="s">
        <v>155</v>
      </c>
    </row>
    <row r="151" spans="2:51" s="14" customFormat="1" ht="11.25">
      <c r="B151" s="221"/>
      <c r="C151" s="222"/>
      <c r="D151" s="204" t="s">
        <v>167</v>
      </c>
      <c r="E151" s="223" t="s">
        <v>1</v>
      </c>
      <c r="F151" s="224" t="s">
        <v>201</v>
      </c>
      <c r="G151" s="222"/>
      <c r="H151" s="225">
        <v>25.499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167</v>
      </c>
      <c r="AU151" s="231" t="s">
        <v>84</v>
      </c>
      <c r="AV151" s="14" t="s">
        <v>162</v>
      </c>
      <c r="AW151" s="14" t="s">
        <v>31</v>
      </c>
      <c r="AX151" s="14" t="s">
        <v>82</v>
      </c>
      <c r="AY151" s="231" t="s">
        <v>155</v>
      </c>
    </row>
    <row r="152" spans="2:63" s="12" customFormat="1" ht="22.9" customHeight="1">
      <c r="B152" s="175"/>
      <c r="C152" s="176"/>
      <c r="D152" s="177" t="s">
        <v>74</v>
      </c>
      <c r="E152" s="189" t="s">
        <v>162</v>
      </c>
      <c r="F152" s="189" t="s">
        <v>301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SUM(P153:P156)</f>
        <v>0</v>
      </c>
      <c r="Q152" s="183"/>
      <c r="R152" s="184">
        <f>SUM(R153:R156)</f>
        <v>0</v>
      </c>
      <c r="S152" s="183"/>
      <c r="T152" s="185">
        <f>SUM(T153:T156)</f>
        <v>0</v>
      </c>
      <c r="AR152" s="186" t="s">
        <v>82</v>
      </c>
      <c r="AT152" s="187" t="s">
        <v>74</v>
      </c>
      <c r="AU152" s="187" t="s">
        <v>82</v>
      </c>
      <c r="AY152" s="186" t="s">
        <v>155</v>
      </c>
      <c r="BK152" s="188">
        <f>SUM(BK153:BK156)</f>
        <v>0</v>
      </c>
    </row>
    <row r="153" spans="1:65" s="2" customFormat="1" ht="16.5" customHeight="1">
      <c r="A153" s="34"/>
      <c r="B153" s="35"/>
      <c r="C153" s="191" t="s">
        <v>202</v>
      </c>
      <c r="D153" s="191" t="s">
        <v>157</v>
      </c>
      <c r="E153" s="192" t="s">
        <v>801</v>
      </c>
      <c r="F153" s="193" t="s">
        <v>802</v>
      </c>
      <c r="G153" s="194" t="s">
        <v>160</v>
      </c>
      <c r="H153" s="195">
        <v>120.5</v>
      </c>
      <c r="I153" s="196"/>
      <c r="J153" s="197">
        <f>ROUND(I153*H153,2)</f>
        <v>0</v>
      </c>
      <c r="K153" s="193" t="s">
        <v>161</v>
      </c>
      <c r="L153" s="39"/>
      <c r="M153" s="198" t="s">
        <v>1</v>
      </c>
      <c r="N153" s="199" t="s">
        <v>40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162</v>
      </c>
      <c r="AT153" s="202" t="s">
        <v>157</v>
      </c>
      <c r="AU153" s="202" t="s">
        <v>84</v>
      </c>
      <c r="AY153" s="17" t="s">
        <v>155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162</v>
      </c>
      <c r="BM153" s="202" t="s">
        <v>803</v>
      </c>
    </row>
    <row r="154" spans="1:47" s="2" customFormat="1" ht="11.25">
      <c r="A154" s="34"/>
      <c r="B154" s="35"/>
      <c r="C154" s="36"/>
      <c r="D154" s="204" t="s">
        <v>164</v>
      </c>
      <c r="E154" s="36"/>
      <c r="F154" s="205" t="s">
        <v>802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164</v>
      </c>
      <c r="AU154" s="17" t="s">
        <v>84</v>
      </c>
    </row>
    <row r="155" spans="1:47" s="2" customFormat="1" ht="39">
      <c r="A155" s="34"/>
      <c r="B155" s="35"/>
      <c r="C155" s="36"/>
      <c r="D155" s="204" t="s">
        <v>165</v>
      </c>
      <c r="E155" s="36"/>
      <c r="F155" s="209" t="s">
        <v>804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165</v>
      </c>
      <c r="AU155" s="17" t="s">
        <v>84</v>
      </c>
    </row>
    <row r="156" spans="2:51" s="13" customFormat="1" ht="11.25">
      <c r="B156" s="210"/>
      <c r="C156" s="211"/>
      <c r="D156" s="204" t="s">
        <v>167</v>
      </c>
      <c r="E156" s="212" t="s">
        <v>1</v>
      </c>
      <c r="F156" s="213" t="s">
        <v>805</v>
      </c>
      <c r="G156" s="211"/>
      <c r="H156" s="214">
        <v>120.5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167</v>
      </c>
      <c r="AU156" s="220" t="s">
        <v>84</v>
      </c>
      <c r="AV156" s="13" t="s">
        <v>84</v>
      </c>
      <c r="AW156" s="13" t="s">
        <v>31</v>
      </c>
      <c r="AX156" s="13" t="s">
        <v>82</v>
      </c>
      <c r="AY156" s="220" t="s">
        <v>155</v>
      </c>
    </row>
    <row r="157" spans="2:63" s="12" customFormat="1" ht="22.9" customHeight="1">
      <c r="B157" s="175"/>
      <c r="C157" s="176"/>
      <c r="D157" s="177" t="s">
        <v>74</v>
      </c>
      <c r="E157" s="189" t="s">
        <v>188</v>
      </c>
      <c r="F157" s="189" t="s">
        <v>302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SUM(P158:P161)</f>
        <v>0</v>
      </c>
      <c r="Q157" s="183"/>
      <c r="R157" s="184">
        <f>SUM(R158:R161)</f>
        <v>0</v>
      </c>
      <c r="S157" s="183"/>
      <c r="T157" s="185">
        <f>SUM(T158:T161)</f>
        <v>0</v>
      </c>
      <c r="AR157" s="186" t="s">
        <v>82</v>
      </c>
      <c r="AT157" s="187" t="s">
        <v>74</v>
      </c>
      <c r="AU157" s="187" t="s">
        <v>82</v>
      </c>
      <c r="AY157" s="186" t="s">
        <v>155</v>
      </c>
      <c r="BK157" s="188">
        <f>SUM(BK158:BK161)</f>
        <v>0</v>
      </c>
    </row>
    <row r="158" spans="1:65" s="2" customFormat="1" ht="16.5" customHeight="1">
      <c r="A158" s="34"/>
      <c r="B158" s="35"/>
      <c r="C158" s="191" t="s">
        <v>209</v>
      </c>
      <c r="D158" s="191" t="s">
        <v>157</v>
      </c>
      <c r="E158" s="192" t="s">
        <v>806</v>
      </c>
      <c r="F158" s="193" t="s">
        <v>807</v>
      </c>
      <c r="G158" s="194" t="s">
        <v>160</v>
      </c>
      <c r="H158" s="195">
        <v>120.5</v>
      </c>
      <c r="I158" s="196"/>
      <c r="J158" s="197">
        <f>ROUND(I158*H158,2)</f>
        <v>0</v>
      </c>
      <c r="K158" s="193" t="s">
        <v>161</v>
      </c>
      <c r="L158" s="39"/>
      <c r="M158" s="198" t="s">
        <v>1</v>
      </c>
      <c r="N158" s="199" t="s">
        <v>40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162</v>
      </c>
      <c r="AT158" s="202" t="s">
        <v>157</v>
      </c>
      <c r="AU158" s="202" t="s">
        <v>84</v>
      </c>
      <c r="AY158" s="17" t="s">
        <v>155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162</v>
      </c>
      <c r="BM158" s="202" t="s">
        <v>808</v>
      </c>
    </row>
    <row r="159" spans="1:47" s="2" customFormat="1" ht="11.25">
      <c r="A159" s="34"/>
      <c r="B159" s="35"/>
      <c r="C159" s="36"/>
      <c r="D159" s="204" t="s">
        <v>164</v>
      </c>
      <c r="E159" s="36"/>
      <c r="F159" s="205" t="s">
        <v>807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164</v>
      </c>
      <c r="AU159" s="17" t="s">
        <v>84</v>
      </c>
    </row>
    <row r="160" spans="1:47" s="2" customFormat="1" ht="29.25">
      <c r="A160" s="34"/>
      <c r="B160" s="35"/>
      <c r="C160" s="36"/>
      <c r="D160" s="204" t="s">
        <v>165</v>
      </c>
      <c r="E160" s="36"/>
      <c r="F160" s="209" t="s">
        <v>307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165</v>
      </c>
      <c r="AU160" s="17" t="s">
        <v>84</v>
      </c>
    </row>
    <row r="161" spans="2:51" s="13" customFormat="1" ht="11.25">
      <c r="B161" s="210"/>
      <c r="C161" s="211"/>
      <c r="D161" s="204" t="s">
        <v>167</v>
      </c>
      <c r="E161" s="212" t="s">
        <v>1</v>
      </c>
      <c r="F161" s="213" t="s">
        <v>809</v>
      </c>
      <c r="G161" s="211"/>
      <c r="H161" s="214">
        <v>120.5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167</v>
      </c>
      <c r="AU161" s="220" t="s">
        <v>84</v>
      </c>
      <c r="AV161" s="13" t="s">
        <v>84</v>
      </c>
      <c r="AW161" s="13" t="s">
        <v>31</v>
      </c>
      <c r="AX161" s="13" t="s">
        <v>82</v>
      </c>
      <c r="AY161" s="220" t="s">
        <v>155</v>
      </c>
    </row>
    <row r="162" spans="2:63" s="12" customFormat="1" ht="22.9" customHeight="1">
      <c r="B162" s="175"/>
      <c r="C162" s="176"/>
      <c r="D162" s="177" t="s">
        <v>74</v>
      </c>
      <c r="E162" s="189" t="s">
        <v>216</v>
      </c>
      <c r="F162" s="189" t="s">
        <v>389</v>
      </c>
      <c r="G162" s="176"/>
      <c r="H162" s="176"/>
      <c r="I162" s="179"/>
      <c r="J162" s="190">
        <f>BK162</f>
        <v>0</v>
      </c>
      <c r="K162" s="176"/>
      <c r="L162" s="181"/>
      <c r="M162" s="182"/>
      <c r="N162" s="183"/>
      <c r="O162" s="183"/>
      <c r="P162" s="184">
        <f>SUM(P163:P166)</f>
        <v>0</v>
      </c>
      <c r="Q162" s="183"/>
      <c r="R162" s="184">
        <f>SUM(R163:R166)</f>
        <v>0</v>
      </c>
      <c r="S162" s="183"/>
      <c r="T162" s="185">
        <f>SUM(T163:T166)</f>
        <v>0</v>
      </c>
      <c r="AR162" s="186" t="s">
        <v>82</v>
      </c>
      <c r="AT162" s="187" t="s">
        <v>74</v>
      </c>
      <c r="AU162" s="187" t="s">
        <v>82</v>
      </c>
      <c r="AY162" s="186" t="s">
        <v>155</v>
      </c>
      <c r="BK162" s="188">
        <f>SUM(BK163:BK166)</f>
        <v>0</v>
      </c>
    </row>
    <row r="163" spans="1:65" s="2" customFormat="1" ht="16.5" customHeight="1">
      <c r="A163" s="34"/>
      <c r="B163" s="35"/>
      <c r="C163" s="191" t="s">
        <v>216</v>
      </c>
      <c r="D163" s="191" t="s">
        <v>157</v>
      </c>
      <c r="E163" s="192" t="s">
        <v>810</v>
      </c>
      <c r="F163" s="193" t="s">
        <v>811</v>
      </c>
      <c r="G163" s="194" t="s">
        <v>278</v>
      </c>
      <c r="H163" s="195">
        <v>88.65</v>
      </c>
      <c r="I163" s="196"/>
      <c r="J163" s="197">
        <f>ROUND(I163*H163,2)</f>
        <v>0</v>
      </c>
      <c r="K163" s="193" t="s">
        <v>161</v>
      </c>
      <c r="L163" s="39"/>
      <c r="M163" s="198" t="s">
        <v>1</v>
      </c>
      <c r="N163" s="199" t="s">
        <v>40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162</v>
      </c>
      <c r="AT163" s="202" t="s">
        <v>157</v>
      </c>
      <c r="AU163" s="202" t="s">
        <v>84</v>
      </c>
      <c r="AY163" s="17" t="s">
        <v>155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162</v>
      </c>
      <c r="BM163" s="202" t="s">
        <v>812</v>
      </c>
    </row>
    <row r="164" spans="1:47" s="2" customFormat="1" ht="11.25">
      <c r="A164" s="34"/>
      <c r="B164" s="35"/>
      <c r="C164" s="36"/>
      <c r="D164" s="204" t="s">
        <v>164</v>
      </c>
      <c r="E164" s="36"/>
      <c r="F164" s="205" t="s">
        <v>811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164</v>
      </c>
      <c r="AU164" s="17" t="s">
        <v>84</v>
      </c>
    </row>
    <row r="165" spans="1:47" s="2" customFormat="1" ht="29.25">
      <c r="A165" s="34"/>
      <c r="B165" s="35"/>
      <c r="C165" s="36"/>
      <c r="D165" s="204" t="s">
        <v>165</v>
      </c>
      <c r="E165" s="36"/>
      <c r="F165" s="209" t="s">
        <v>436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165</v>
      </c>
      <c r="AU165" s="17" t="s">
        <v>84</v>
      </c>
    </row>
    <row r="166" spans="2:51" s="13" customFormat="1" ht="11.25">
      <c r="B166" s="210"/>
      <c r="C166" s="211"/>
      <c r="D166" s="204" t="s">
        <v>167</v>
      </c>
      <c r="E166" s="212" t="s">
        <v>1</v>
      </c>
      <c r="F166" s="213" t="s">
        <v>813</v>
      </c>
      <c r="G166" s="211"/>
      <c r="H166" s="214">
        <v>88.65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167</v>
      </c>
      <c r="AU166" s="220" t="s">
        <v>84</v>
      </c>
      <c r="AV166" s="13" t="s">
        <v>84</v>
      </c>
      <c r="AW166" s="13" t="s">
        <v>31</v>
      </c>
      <c r="AX166" s="13" t="s">
        <v>82</v>
      </c>
      <c r="AY166" s="220" t="s">
        <v>155</v>
      </c>
    </row>
    <row r="167" spans="2:63" s="12" customFormat="1" ht="25.9" customHeight="1">
      <c r="B167" s="175"/>
      <c r="C167" s="176"/>
      <c r="D167" s="177" t="s">
        <v>74</v>
      </c>
      <c r="E167" s="178" t="s">
        <v>487</v>
      </c>
      <c r="F167" s="178" t="s">
        <v>488</v>
      </c>
      <c r="G167" s="176"/>
      <c r="H167" s="176"/>
      <c r="I167" s="179"/>
      <c r="J167" s="180">
        <f>BK167</f>
        <v>0</v>
      </c>
      <c r="K167" s="176"/>
      <c r="L167" s="181"/>
      <c r="M167" s="182"/>
      <c r="N167" s="183"/>
      <c r="O167" s="183"/>
      <c r="P167" s="184">
        <f>SUM(P168:P173)</f>
        <v>0</v>
      </c>
      <c r="Q167" s="183"/>
      <c r="R167" s="184">
        <f>SUM(R168:R173)</f>
        <v>0</v>
      </c>
      <c r="S167" s="183"/>
      <c r="T167" s="185">
        <f>SUM(T168:T173)</f>
        <v>0</v>
      </c>
      <c r="AR167" s="186" t="s">
        <v>162</v>
      </c>
      <c r="AT167" s="187" t="s">
        <v>74</v>
      </c>
      <c r="AU167" s="187" t="s">
        <v>75</v>
      </c>
      <c r="AY167" s="186" t="s">
        <v>155</v>
      </c>
      <c r="BK167" s="188">
        <f>SUM(BK168:BK173)</f>
        <v>0</v>
      </c>
    </row>
    <row r="168" spans="1:65" s="2" customFormat="1" ht="16.5" customHeight="1">
      <c r="A168" s="34"/>
      <c r="B168" s="35"/>
      <c r="C168" s="191" t="s">
        <v>222</v>
      </c>
      <c r="D168" s="191" t="s">
        <v>157</v>
      </c>
      <c r="E168" s="192" t="s">
        <v>490</v>
      </c>
      <c r="F168" s="193" t="s">
        <v>491</v>
      </c>
      <c r="G168" s="194" t="s">
        <v>184</v>
      </c>
      <c r="H168" s="195">
        <v>25.499</v>
      </c>
      <c r="I168" s="196"/>
      <c r="J168" s="197">
        <f>ROUND(I168*H168,2)</f>
        <v>0</v>
      </c>
      <c r="K168" s="193" t="s">
        <v>161</v>
      </c>
      <c r="L168" s="39"/>
      <c r="M168" s="198" t="s">
        <v>1</v>
      </c>
      <c r="N168" s="199" t="s">
        <v>40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162</v>
      </c>
      <c r="AT168" s="202" t="s">
        <v>157</v>
      </c>
      <c r="AU168" s="202" t="s">
        <v>82</v>
      </c>
      <c r="AY168" s="17" t="s">
        <v>155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162</v>
      </c>
      <c r="BM168" s="202" t="s">
        <v>814</v>
      </c>
    </row>
    <row r="169" spans="1:47" s="2" customFormat="1" ht="11.25">
      <c r="A169" s="34"/>
      <c r="B169" s="35"/>
      <c r="C169" s="36"/>
      <c r="D169" s="204" t="s">
        <v>164</v>
      </c>
      <c r="E169" s="36"/>
      <c r="F169" s="205" t="s">
        <v>491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164</v>
      </c>
      <c r="AU169" s="17" t="s">
        <v>82</v>
      </c>
    </row>
    <row r="170" spans="1:47" s="2" customFormat="1" ht="19.5">
      <c r="A170" s="34"/>
      <c r="B170" s="35"/>
      <c r="C170" s="36"/>
      <c r="D170" s="204" t="s">
        <v>165</v>
      </c>
      <c r="E170" s="36"/>
      <c r="F170" s="209" t="s">
        <v>494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165</v>
      </c>
      <c r="AU170" s="17" t="s">
        <v>82</v>
      </c>
    </row>
    <row r="171" spans="2:51" s="13" customFormat="1" ht="11.25">
      <c r="B171" s="210"/>
      <c r="C171" s="211"/>
      <c r="D171" s="204" t="s">
        <v>167</v>
      </c>
      <c r="E171" s="212" t="s">
        <v>1</v>
      </c>
      <c r="F171" s="213" t="s">
        <v>815</v>
      </c>
      <c r="G171" s="211"/>
      <c r="H171" s="214">
        <v>7.424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167</v>
      </c>
      <c r="AU171" s="220" t="s">
        <v>82</v>
      </c>
      <c r="AV171" s="13" t="s">
        <v>84</v>
      </c>
      <c r="AW171" s="13" t="s">
        <v>31</v>
      </c>
      <c r="AX171" s="13" t="s">
        <v>75</v>
      </c>
      <c r="AY171" s="220" t="s">
        <v>155</v>
      </c>
    </row>
    <row r="172" spans="2:51" s="13" customFormat="1" ht="11.25">
      <c r="B172" s="210"/>
      <c r="C172" s="211"/>
      <c r="D172" s="204" t="s">
        <v>167</v>
      </c>
      <c r="E172" s="212" t="s">
        <v>1</v>
      </c>
      <c r="F172" s="213" t="s">
        <v>816</v>
      </c>
      <c r="G172" s="211"/>
      <c r="H172" s="214">
        <v>18.075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167</v>
      </c>
      <c r="AU172" s="220" t="s">
        <v>82</v>
      </c>
      <c r="AV172" s="13" t="s">
        <v>84</v>
      </c>
      <c r="AW172" s="13" t="s">
        <v>31</v>
      </c>
      <c r="AX172" s="13" t="s">
        <v>75</v>
      </c>
      <c r="AY172" s="220" t="s">
        <v>155</v>
      </c>
    </row>
    <row r="173" spans="2:51" s="14" customFormat="1" ht="11.25">
      <c r="B173" s="221"/>
      <c r="C173" s="222"/>
      <c r="D173" s="204" t="s">
        <v>167</v>
      </c>
      <c r="E173" s="223" t="s">
        <v>1</v>
      </c>
      <c r="F173" s="224" t="s">
        <v>201</v>
      </c>
      <c r="G173" s="222"/>
      <c r="H173" s="225">
        <v>25.499</v>
      </c>
      <c r="I173" s="226"/>
      <c r="J173" s="222"/>
      <c r="K173" s="222"/>
      <c r="L173" s="227"/>
      <c r="M173" s="242"/>
      <c r="N173" s="243"/>
      <c r="O173" s="243"/>
      <c r="P173" s="243"/>
      <c r="Q173" s="243"/>
      <c r="R173" s="243"/>
      <c r="S173" s="243"/>
      <c r="T173" s="244"/>
      <c r="AT173" s="231" t="s">
        <v>167</v>
      </c>
      <c r="AU173" s="231" t="s">
        <v>82</v>
      </c>
      <c r="AV173" s="14" t="s">
        <v>162</v>
      </c>
      <c r="AW173" s="14" t="s">
        <v>31</v>
      </c>
      <c r="AX173" s="14" t="s">
        <v>82</v>
      </c>
      <c r="AY173" s="231" t="s">
        <v>155</v>
      </c>
    </row>
    <row r="174" spans="1:31" s="2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ac9Xns0I9FwS5uovnVCoTYtyZnTpg9q8O5dnC1FQTbKEIg6ZTlDR3abnm6/3wxK4dETlHu9/ev7ebrc3+ON76A==" saltValue="/0DrAefN7tAyTLPUsG0Nq/HhIJ8aZvx2HgFENptb2rJ+OxqcOgPwnFsyLsfZds483yLnXlK/nO3zXLc1GLlBlg==" spinCount="100000" sheet="1" objects="1" scenarios="1" formatColumns="0" formatRows="0" autoFilter="0"/>
  <autoFilter ref="C125:K17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ROPEK\Laboro</dc:creator>
  <cp:keywords/>
  <dc:description/>
  <cp:lastModifiedBy>Borkovcová Anna Ing.</cp:lastModifiedBy>
  <dcterms:created xsi:type="dcterms:W3CDTF">2021-12-09T10:39:26Z</dcterms:created>
  <dcterms:modified xsi:type="dcterms:W3CDTF">2022-01-06T09:11:44Z</dcterms:modified>
  <cp:category/>
  <cp:version/>
  <cp:contentType/>
  <cp:contentStatus/>
</cp:coreProperties>
</file>