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_001.1.N" sheetId="2" r:id="rId2"/>
    <sheet name="000_001.1.ZV" sheetId="3" r:id="rId3"/>
    <sheet name="000_001.2.ZV" sheetId="4" r:id="rId4"/>
    <sheet name="SO 001.ZH" sheetId="5" r:id="rId5"/>
    <sheet name="SO 101_SO 101_SO 101.1.1.N" sheetId="6" r:id="rId6"/>
    <sheet name="SO 101_SO 101_SO 101.1.N" sheetId="7" r:id="rId7"/>
    <sheet name="SO 101_SO 101_SO 101.1.ZH" sheetId="8" r:id="rId8"/>
    <sheet name="SO 101_SO 101_SO 101.2.N" sheetId="9" r:id="rId9"/>
    <sheet name="SO 101_SO 101_SO 101.2.ZH" sheetId="10" r:id="rId10"/>
    <sheet name="SO 101_SO 101_SO 101.3.N" sheetId="11" r:id="rId11"/>
    <sheet name="SO 101_SO 101_SO 101.3.ZV" sheetId="12" r:id="rId12"/>
    <sheet name="SO 101_SO 101_SO 101.4.N" sheetId="13" r:id="rId13"/>
    <sheet name="SO 101_SO 101_SO 101.4.ZH" sheetId="14" r:id="rId14"/>
    <sheet name="SO 101_SO 101_SO 101.5.ZH" sheetId="15" r:id="rId15"/>
    <sheet name="SO 101_SO 101_SO 101.6.ZV" sheetId="16" r:id="rId16"/>
    <sheet name="SO 201.ZH" sheetId="17" r:id="rId17"/>
    <sheet name="SO 202.ZV" sheetId="18" r:id="rId18"/>
    <sheet name="SO 400.ZV_SO 411.ZV" sheetId="19" r:id="rId19"/>
    <sheet name="SO 801.N" sheetId="20" r:id="rId20"/>
    <sheet name="SO 801.ZV" sheetId="21" r:id="rId21"/>
    <sheet name="SO 901_SO 901.1.N" sheetId="22" r:id="rId22"/>
    <sheet name="SO 901_SO 901.2.N" sheetId="23" r:id="rId23"/>
  </sheets>
  <definedNames/>
  <calcPr fullCalcOnLoad="1"/>
</workbook>
</file>

<file path=xl/sharedStrings.xml><?xml version="1.0" encoding="utf-8"?>
<sst xmlns="http://schemas.openxmlformats.org/spreadsheetml/2006/main" count="4479" uniqueCount="809">
  <si>
    <t>Firma: HK</t>
  </si>
  <si>
    <t>Rekapitulace ceny</t>
  </si>
  <si>
    <t>Stavba: 2021_12_15 - Modernizace mostu ev. č. 360-017 Němčice - dle PAU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</si>
  <si>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</si>
  <si>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</si>
  <si>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</si>
  <si>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</si>
  <si>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</si>
  <si>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</si>
  <si>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</si>
  <si>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</si>
  <si>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</si>
  <si>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</si>
  <si>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</si>
  <si>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</si>
  <si>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2021_12_15</t>
  </si>
  <si>
    <t>Modernizace mostu ev. č. 360-017 Němčice - dle PAU</t>
  </si>
  <si>
    <t>O</t>
  </si>
  <si>
    <t>Objekt:</t>
  </si>
  <si>
    <t>000</t>
  </si>
  <si>
    <t>Všeobecné a předběžné položky</t>
  </si>
  <si>
    <t>O1</t>
  </si>
  <si>
    <t>Rozpočet:</t>
  </si>
  <si>
    <t>Zatřídění CZ-CPA:</t>
  </si>
  <si>
    <t>0,00</t>
  </si>
  <si>
    <t>15,00</t>
  </si>
  <si>
    <t>21,00</t>
  </si>
  <si>
    <t>3</t>
  </si>
  <si>
    <t>2</t>
  </si>
  <si>
    <t>001.1.N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</si>
  <si>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</si>
  <si>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</si>
  <si>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</si>
  <si>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</si>
  <si>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</si>
  <si>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</si>
  <si>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</si>
  <si>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</si>
  <si>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</si>
  <si>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</si>
  <si>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</si>
  <si>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</si>
  <si>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</si>
  <si>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</si>
  <si>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</si>
  <si>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</si>
  <si>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</si>
  <si>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001.1.N</t>
  </si>
  <si>
    <t>SD</t>
  </si>
  <si>
    <t>Všeobecné konstrukce a práce</t>
  </si>
  <si>
    <t>P</t>
  </si>
  <si>
    <t>02991</t>
  </si>
  <si>
    <t>a</t>
  </si>
  <si>
    <t>OSTATNÍ POŽADAVKY - INFORMAČNÍ TABULE</t>
  </si>
  <si>
    <t>KUS</t>
  </si>
  <si>
    <t>PP</t>
  </si>
  <si>
    <t/>
  </si>
  <si>
    <t>VV</t>
  </si>
  <si>
    <t>1=1,000 [A]</t>
  </si>
  <si>
    <t>TS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</si>
  <si>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</si>
  <si>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b</t>
  </si>
  <si>
    <t>001.1.ZV</t>
  </si>
  <si>
    <t xml:space="preserve">  001.1.ZV</t>
  </si>
  <si>
    <t>02620</t>
  </si>
  <si>
    <t>ZKOUŠENÍ KONSTRUKCÍ A PRACÍ NEZÁVISLOU ZKUŠEBNOU</t>
  </si>
  <si>
    <t>KPL</t>
  </si>
  <si>
    <t>zahrnuje veškeré náklady spojené s objednatelem požadovanými zkouškami</t>
  </si>
  <si>
    <t>02910</t>
  </si>
  <si>
    <t>OSTATNÍ POŽADAVKY - ZEMĚMĚŘIČSKÁ MĚŘENÍ</t>
  </si>
  <si>
    <t>zahrnuje veškeré náklady spojené s objednatelem požadovanými pracemi,   
- pro stanovení orientační investorské ceny určete jednotkovou cenu jako 1% odhadované ceny stavby</t>
  </si>
  <si>
    <t>029112</t>
  </si>
  <si>
    <t>OSTATNÍ POŽADAVKY - GEODETICKÉ ZAMĚŘENÍ - PLOŠNÉ</t>
  </si>
  <si>
    <t>HA</t>
  </si>
  <si>
    <t>1*0,2=0,200 [A]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</si>
  <si>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</si>
  <si>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</si>
  <si>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</si>
  <si>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</si>
  <si>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</si>
  <si>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</si>
  <si>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</si>
  <si>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</si>
  <si>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02945</t>
  </si>
  <si>
    <t>OSTAT POŽADAVKY - GEOMETRICKÝ PLÁN</t>
  </si>
  <si>
    <t>HM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</si>
  <si>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</si>
  <si>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</si>
  <si>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02950</t>
  </si>
  <si>
    <t>OSTATNÍ POŽADAVKY - POSUDKY, KONTROLY, REVIZNÍ ZPRÁVY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</si>
  <si>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</si>
  <si>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</si>
  <si>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</si>
  <si>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02960</t>
  </si>
  <si>
    <t>OSTATNÍ POŽADAVKY - ODBORNÝ DOZOR</t>
  </si>
  <si>
    <t>zahrnuje veškeré náklady spojené s objednatelem požadovaným dozorem</t>
  </si>
  <si>
    <t>11</t>
  </si>
  <si>
    <t>02971</t>
  </si>
  <si>
    <t>OSTAT POŽADAVKY - GEOTECHNICKÝ MONITORING NA POVRCHU</t>
  </si>
  <si>
    <t>12</t>
  </si>
  <si>
    <t>03100</t>
  </si>
  <si>
    <t>ZAŘÍZENÍ STAVENIŠTĚ - ZŘÍZENÍ, PROVOZ, DEMONTÁŽ</t>
  </si>
  <si>
    <t>Jeden úsek. 
1=1,000 [A]</t>
  </si>
  <si>
    <t>zahrnuje objednatelem povolené náklady na pořízení (event. pronájem), provozování, udržování a likvidaci zhotovitelova zařízení</t>
  </si>
  <si>
    <t>001.2.ZV</t>
  </si>
  <si>
    <t xml:space="preserve">  001.2.ZV</t>
  </si>
  <si>
    <t>02730</t>
  </si>
  <si>
    <t>POMOC PRÁCE ZŘÍZ NEBO ZAJIŠŤ OCHRANU INŽENÝRSKÝCH SÍTÍ</t>
  </si>
  <si>
    <t>zahrnuje veškeré náklady spojené s objednatelem požadovanými zařízeními</t>
  </si>
  <si>
    <t>02920</t>
  </si>
  <si>
    <t>OSTATNÍ POŽADAVKY - OCHRANA ŽIVOTNÍHO PROSTŘEDÍ</t>
  </si>
  <si>
    <t>Provedení zajištění monimalizace negativních dopadů a pro zajištění podmínek přežití populace vranky obecné (viz rozhodnutí podle §56 zákona o ochraně přírody) 
1=1,000 [A]</t>
  </si>
  <si>
    <t>029522</t>
  </si>
  <si>
    <t>OSTATNÍ POŽADAVKY - REVIZNÍ ZPRÁVY</t>
  </si>
  <si>
    <t>SO 001.ZH</t>
  </si>
  <si>
    <t>Demolice mostu</t>
  </si>
  <si>
    <t>014102</t>
  </si>
  <si>
    <t>POPLATKY ZA SKLÁDKU</t>
  </si>
  <si>
    <t>T</t>
  </si>
  <si>
    <t>hmotnost 2t/m3 
Objem z položek: 
13173 148,9=148,900 [A] 
113188 12=12,000 [D] 
Celkem: A+D=160,900 [E] 
Přepočet na tuny: 
2*E=321,800 [F]</t>
  </si>
  <si>
    <t>zahrnuje veškeré poplatky provozovateli skládky související s uložením odpadu na skládce.</t>
  </si>
  <si>
    <t>hmotnost 2,3 t/m3 
Objem z položek: 
97816 10=10,000 [A] 
966158 4,75=4,750 [B] 
113358 6=6,000 [C] 
Celkem: A+B+C=20,750 [D] 
Přepočet na tuny: 
2,3*D=47,725 [E]</t>
  </si>
  <si>
    <t>hmotnost 2,5 t/m3 
Objem z položek: 
966168 33,3=33,300 [A] 
Přepočet na tuny: 
2,5*A=83,250 [D]</t>
  </si>
  <si>
    <t>014112</t>
  </si>
  <si>
    <t>POPLATKY ZA SKLÁDKU TYP S-IO (INERTNÍ ODPAD)</t>
  </si>
  <si>
    <t>IZOLACE MOSTOVKY 
hmotnost 2,4 t/m3 
Objem z položek: 
97817 47,4*0,01=0,474 [A] 
Přepočet na tuny: 
2,4*A=1,138 [B]</t>
  </si>
  <si>
    <t>Zemní práce</t>
  </si>
  <si>
    <t>113188</t>
  </si>
  <si>
    <t>ODSTRANĚNÍ KRYTU ZPEVNĚNÝCH PLOCH Z DLAŽDIC, ODVOZ DO 20KM</t>
  </si>
  <si>
    <t>M3</t>
  </si>
  <si>
    <t>Odstranění dnové dlažby. 
Dlažba tloušťka 20 cm, 
Provedení viz výkresy D1.2 
pod mostem a jeho okolí 
délka*šířka*tl[m*m*m]: 
60*0,2=12,000 [A] 
poplatek viz pol.014102.1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</si>
  <si>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</si>
  <si>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</si>
  <si>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</si>
  <si>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Odstranění podkladu dnové dlažby. 
beton tloušťka 10 cm, 
Provedení viz výkresy D1.2 
pod mostem a jeho okolí 
délka*šířka*tl[m*m*m]: 
60*0,1=6,000 [A] 
poplatek viz pol.014102.2</t>
  </si>
  <si>
    <t>131738</t>
  </si>
  <si>
    <t>HLOUBENÍ JAM ZAPAŽ I NEPAŽ TŘ. I, ODVOZ DO 20KM</t>
  </si>
  <si>
    <t>Hloubení výkopů: 
Provedení viz výkresy D1.2 
za opěrou 1 a 2  
ks*délka*plocha[m*m2]: 
2*(7,1*4,5)=63,900 [A] 
okolo křídel 
plocha*delka*ksl[m2*m]: 
((2,5+4)*(2,5)*4)=65,000 [B] 
dno pod dlažbou 
délka*plocha[*ksm*m2]: 
10*1*2=20,000 [C] 
Celkem: A+B+C=148,900 [D] 
poplatek viz pol.014102.1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</si>
  <si>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</si>
  <si>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Ostatní konstrukce a práce</t>
  </si>
  <si>
    <t>9112A3</t>
  </si>
  <si>
    <t>ZÁBRADLÍ MOSTNÍ S VODOR MADLY - DEMONTÁŽ S PŘESUNEM</t>
  </si>
  <si>
    <t>M</t>
  </si>
  <si>
    <t>demontáž stávajícího zábradlí 
Provedení viz výkresy D1.2  
délka [m] 
2*6,5=13,000 [A]</t>
  </si>
  <si>
    <t>položka zahrnuje: 
- demontáž a odstranění zařízení 
- jeho odvoz na předepsané místo</t>
  </si>
  <si>
    <t>914113</t>
  </si>
  <si>
    <t>DOPRAVNÍ ZNAČKY ZÁKLADNÍ VELIKOSTI OCELOVÉ NEREFLEXNÍ - DEMONTÁŽ</t>
  </si>
  <si>
    <t>dopravní značky a evidenční číslo mostu 
Provedení viz výkresy D1.2 
počet 
4=4,000 [A]</t>
  </si>
  <si>
    <t>Položka zahrnuje odstranění, demontáž a odklizení materiálu s odvozem na předepsané místo</t>
  </si>
  <si>
    <t>919151</t>
  </si>
  <si>
    <t>ŘEZÁNÍ OCELOVÝCH PROFILŮ PRŮŘEZU DO 100MM2</t>
  </si>
  <si>
    <t>řezání sloupků zábradlí a značky 
Provedení viz výkresy D1.2 
počet 
(2*3)=6,000 [A]</t>
  </si>
  <si>
    <t>položka zahrnuje řezání ocelových profilů bez ohledu na tvar a způsob provedení</t>
  </si>
  <si>
    <t>966158</t>
  </si>
  <si>
    <t>BOURÁNÍ KONSTRUKCÍ Z PROST BETONU S ODVOZEM DO 20KM</t>
  </si>
  <si>
    <t>bourání říms a navzujících schůdků 
Provedení viz výkresy D1.2 
římsa 
délka*šířka*výška[m*m*m]: 
(6,5*0,5*0,5)*2=3,250 [A] 
schůdky 
objem[m3]: 
1,5=1,500 [B] 
Celkem: A+B=4,750 [C] 
poplatek viz pol.014102.2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</si>
  <si>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</si>
  <si>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</si>
  <si>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</si>
  <si>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bourání NK a opěr 
Provedení viz výkresy D1.2 
NK 
tl*plocha[m*m2]: 
0,5*(6*7,9)=23,700 [A] 
opěry 
šířka*výška*délka [m*m*m] 
0,6*2*8=9,600 [B] 
Celkem: A+B=33,300 [C] 
poplatek viz pol.014102.3</t>
  </si>
  <si>
    <t>13</t>
  </si>
  <si>
    <t>97816</t>
  </si>
  <si>
    <t>ODSEKÁNÍ VRSTVY VYROVNÁVACÍHO BETONU NA MOSTECH</t>
  </si>
  <si>
    <t>Odstranění vyrovnavací vrstvy 
Provedení viz výkresy D1.2 
objem [m3]: 
10=10,000 [A] 
poplatek viz pol.014102.2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</si>
  <si>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</si>
  <si>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14</t>
  </si>
  <si>
    <t>97817</t>
  </si>
  <si>
    <t>ODSTRANĚNÍ MOSTNÍ IZOLACE</t>
  </si>
  <si>
    <t>M2</t>
  </si>
  <si>
    <t>Provedení viz výkresy D1.2 
délka*šířka[m*m]: 
6*7,9=47,400 [A] 
poplatek pol.014112</t>
  </si>
  <si>
    <t>SO 101</t>
  </si>
  <si>
    <t>Komunikace a zpevněné plochy</t>
  </si>
  <si>
    <t>SILNICE II/360</t>
  </si>
  <si>
    <t>O2</t>
  </si>
  <si>
    <t>SO 101.1.1.N</t>
  </si>
  <si>
    <t>KOMUNIKACE</t>
  </si>
  <si>
    <t xml:space="preserve">  SO 101</t>
  </si>
  <si>
    <t xml:space="preserve">    SO 101.1.1.N</t>
  </si>
  <si>
    <t>hmotnost 2,0/m3.  
Objem*přepočet na tuny 
Položka č. 122738 Odkopávky a prokopávky:   4,495*2,0=8,990 [A] 
Položka č. 113328 Odstranění podkladu  37,85*2,0=75,700 [B] 
Celkem: A+B=84,690 [C]</t>
  </si>
  <si>
    <t>hmotnost 2,4t/m3  
Položka 113728.3   Frézování vozovek asfaltových:  9,36*2,4=22,464 [A]</t>
  </si>
  <si>
    <t>113328</t>
  </si>
  <si>
    <t>ODSTRAN PODKL ZPEVNĚNÝCH PLOCH Z KAMENIVA NESTMEL, ODVOZ DO 20KM</t>
  </si>
  <si>
    <t>Viz.výkres D.1.1.2, D.1.1.4   
Odstranění konstrukční vrstvy vozovky   
Plocha ze situace * prům.tl.   
km 28,545 - 28,660                                  29,0*0,40+75,0*0,35=37,850 [A]</t>
  </si>
  <si>
    <t>113728</t>
  </si>
  <si>
    <t>FRÉZOVÁNÍ ZPEVNĚNÝCH PLOCH ASFALTOVÝCH, ODVOZ DO 20KM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</si>
  <si>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28,540 - 28,545 a 28,645 - 28,660                                                 (29,0+75,0)*0,09=9,360 [A]</t>
  </si>
  <si>
    <t>122738</t>
  </si>
  <si>
    <t>ODKOPÁVKY A PROKOPÁVKY OBECNÉ TŘ. I, ODVOZ DO 20KM</t>
  </si>
  <si>
    <t>Viz.výkres D.1.1.2, D.1.1.4   
Výkopy okolo inženýrských sítí se musí provádět ručně   
Průměrná délka * průměrná šířka* prům.tl.   
Plocha ze situace * prům.tl.   
km 28,540 -28,545 a 28,645- 28,660                                  14,5*0,31=4,495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</si>
  <si>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</si>
  <si>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</si>
  <si>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</si>
  <si>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Viz.výkres D.1.1.2, D.1.1.4   
Položka č. 122738 Odkopávky a prokopávky:   4,495=4,495 [A] 
Položka č. 113328 Odstranění podkladu  37,85=37,850 [B] 
Celkem: A+B=42,345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</si>
  <si>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</si>
  <si>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</si>
  <si>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</si>
  <si>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Viz.výkres D.1.1.2, D.1.1.4   
"Parametry, provedení dle zadávací dokumentace. Včetně příslušných zkoušek dle ZTKP, TKP, TP a ČSN"   
Délka ze situace * průměrná plocha z řezu   
Násypové těleso   
km 28,645 - 28,660 vlevo  14,50*4,25=61,625 [A] 
km 28,645 - 28,660 vpravo  14,50*0,7=10,150 [B] 
Celkem: A+B=71,775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</si>
  <si>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</si>
  <si>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</si>
  <si>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</si>
  <si>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Viz.výkres D.1.1.2, D.1.1.4  
Průměrná délka * průměrná plocha   
km 28,645 - 28,660 vlevo  (14,50)*0,10=1,450 [A] 
km 28,645 - 28,660 vpravo  (14,50)*0,10=1,450 [B] 
Celkem: A+B=2,900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</si>
  <si>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</si>
  <si>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</si>
  <si>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</si>
  <si>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</si>
  <si>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položka zahrnuje úpravu pláně včetně vyrovnání výškových rozdílů. Míru zhutnění určuje projekt.</t>
  </si>
  <si>
    <t>Komunikace</t>
  </si>
  <si>
    <t>56330</t>
  </si>
  <si>
    <t>VOZOVKOVÉ VRSTVY ZE ŠTĚRKODRTI</t>
  </si>
  <si>
    <t>Viz.výkres D.1.1.2, D.1.1.4   
Parametry, provedení dle zadávací dokumentace. Včetně příslušných zkoušek dle  ZTKP, TKP, TP a ČSN.   
Průměrná délka * průměrná šířka * průměrná tloušťka   
KONSTRUKCE “A“   
Napojení na stávající stav   
Celoplošně: KM 28,540–28,545 [dl.*prům. š.]:  (28545-28540)*6,30*0,16=5,040 [A] 
Celoplošně: KM 28,645–28,659 49 [dl.*prům. š.]:  (28659,49-28645)*6,00*0,18=15,649 [B] 
Odstupňování konstrukční vrstvy: KM 28,545 – 28,649 49: (14,5+14,5)*0,73*0,25+(14,5+14,5)*0,50*0,16=7,613 [C] 
Celkem: A+B+C=28,302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</si>
  <si>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</si>
  <si>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56333</t>
  </si>
  <si>
    <t>VOZOVKOVÉ VRSTVY ZE ŠTĚRKODRTI TL. DO 150MM</t>
  </si>
  <si>
    <t>Viz.výkres D.1.1.2, D.1.1.4   
Parametry, provedení dle zadávací dokumentace. Včetně příslušných zkoušek dle  ZTKP, TKP, TP a ČSN.   
Průměrná délka * průměrná šířka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</si>
  <si>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56963</t>
  </si>
  <si>
    <t>ZPEVNĚNÍ KRAJNIC Z RECYKLOVANÉHO MATERIÁLU TL DO 150MM</t>
  </si>
  <si>
    <t>Viz.výkres D.1.1.2, D.1.1.4   
Parametry, provedení dle zadávací dokumentace. Včetně příslušných zkoušek dle  ZTKP, TKP, TP a ČSN.   
Prům.délka * prům.šířka   
km 28,545 - 28,660 vlevo  14,5*0,75=10,875 [A] 
km 28,545 - 28,660 vpravo  14,5*0,75=10,875 [B] 
Celkem: A+B=21,750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</si>
  <si>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</si>
  <si>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572123</t>
  </si>
  <si>
    <t>INFILTRAČNÍ POSTŘIK Z EMULZE DO 1,0KG/M2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</si>
  <si>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</si>
  <si>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</si>
  <si>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</si>
  <si>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</si>
  <si>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Viz.výkres D.1.1.2, D.1.1.4   
Včetně odstranění nečistot z vozovky před postřikem. 
Na vrstvu ACL 16+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  (14,5+14,5)*0,09=2,610 [C] 
Celkem: A+B+C=121,050 [D]</t>
  </si>
  <si>
    <t>15</t>
  </si>
  <si>
    <t>574A34</t>
  </si>
  <si>
    <t>ASFALTOVÝ BETON PRO OBRUSNÉ VRSTVY ACO 11+, 11S TL. 40MM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</si>
  <si>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Celkem: A+B=118,440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</si>
  <si>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</si>
  <si>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16</t>
  </si>
  <si>
    <t>574C66</t>
  </si>
  <si>
    <t>ASFALTOVÝ BETON PRO LOŽNÍ VRSTVY ACL 16+, 16S TL. 70MM</t>
  </si>
  <si>
    <t>Viz.výkres D.1.1.2, D.1.1.4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vrstvy:: (14,5+14,5)*0,09=2,610 [C] 
Celkem: A+B+C=121,050 [D]</t>
  </si>
  <si>
    <t>17</t>
  </si>
  <si>
    <t>93808</t>
  </si>
  <si>
    <t>OČIŠTĚNÍ VOZOVEK ZAMETENÍM</t>
  </si>
  <si>
    <t>Viz.výkres D.1.1.2, D.1.1.4   
Plocha ze situace   
km 28,540 - 28,650  29,0+75,0=104,000 [A]</t>
  </si>
  <si>
    <t>položka zahrnuje očištění předepsaným způsobem včetně odklizení vzniklého odpadu</t>
  </si>
  <si>
    <t>SO 101.1.N</t>
  </si>
  <si>
    <t xml:space="preserve">    SO 101.1.N</t>
  </si>
  <si>
    <t>hmotnost 2,0/m3.  
Objem*přepočet na tuny 
Položka č. 12922 Čištění krajnic od nánosu  179,00*0,1*2,0=35,800 [A] 
Položka č. 12922 Čištění příkopů od nánosu  25,0*0,50*2,0=25,000 [B] 
Celkem: A+B=60,800 [C]</t>
  </si>
  <si>
    <t>12922</t>
  </si>
  <si>
    <t>ČIŠTĚNÍ KRAJNIC OD NÁNOSU TL. DO 100MM</t>
  </si>
  <si>
    <t>Viz.výkres D.1.1.2, D.1.1.4   
Průměrná délka * průměrná šířka   
km 28,545 - 28,645 vlevo  (4,0+66,0)*1,0=70,000 [A] 
km 28,545 - 28,645 vpravo  (49,0+30,0+30,0)*1,0=109,000 [B] 
Celkem: A+B=179,000 [C]</t>
  </si>
  <si>
    <t>- vodorovná a svislá doprava, přemístění, přeložení, manipulace s výkopkem a uložení na skládku (bez poplatku)</t>
  </si>
  <si>
    <t>12932</t>
  </si>
  <si>
    <t>ČIŠTĚNÍ PŘÍKOPŮ OD NÁNOSU DO 0,5M3/M</t>
  </si>
  <si>
    <t>Viz.výkres D.1.1.2, D.1.1.4, D.1.1.6   
km 28,635 - 28,660 vpravo  25=25,000 [A]</t>
  </si>
  <si>
    <t>Viz.výkres D.1.1.2, D.1.1.4   
Položka č. 12922 Čištění krajnic od nánosu  179,00*0,1=17,900 [A] 
Položka č. 12922 Čištění příkopů od nánosu  25,0*0,50=12,500 [B] 
Celkem: A+B=30,400 [C]</t>
  </si>
  <si>
    <t>SO 101.1.ZH</t>
  </si>
  <si>
    <t xml:space="preserve">    SO 101.1.ZH</t>
  </si>
  <si>
    <t>hmotnost 2,0/m3.  
Objem*přepočet na tuny 
Položka č. 122738 Odkopávky a prokopávky:   26,005*2,0=52,010 [A] 
Položka č. 113328 Odstranění podkladu  199,65*2,0=399,300 [B] 
Celkem: A+B=451,310 [C]</t>
  </si>
  <si>
    <t>Počítaná hmotnost 2,3t/m3 [počet*(objem)*obj.hmotnost]   
Objem*přepočet na tuny   
Položka č. 966158 Bourání konstrukcí z prost.betonu  1,20*2,3=2,760 [A] 
Položka č. 113524 Odstranění chodníkových obrubníků betonových (19,0*0,15*0,25)*2,3=1,639 [B] 
Celkem: A+B=4,399 [C]</t>
  </si>
  <si>
    <t>hmotnost 2,4t/m3  
Položka 113728.3   Frézování vozovek asfaltových:  51,605*2,4=123,852 [A]</t>
  </si>
  <si>
    <t>Viz.výkres D.1.1.2, D.1.1.4   
Odstranění konstrukční vrstvy vozovky   
Plocha ze situace * prům.tl.   
km 28,540 - 28,645                                  256,0*0,40+270,0*0,35=196,900 [A] 
km 28,545-28,559 - uprava v okoli UV  12,50*0,22=2,750 [B] 
Celkem: A+B=199,650 [C]</t>
  </si>
  <si>
    <t>113524</t>
  </si>
  <si>
    <t>ODSTRANĚNÍ CHODNÍKOVÝCH A SILNIČNÍCH OBRUBNÍKŮ BETONOVÝCH, ODVOZ DO 5KM</t>
  </si>
  <si>
    <t>Viz.výkres D.1.1.2, D.1.1.4   
KM 28,546 - 28,566 DLÁŽDĚNÁ PLOCHA  19=19,000 [A]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</si>
  <si>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28,545 - 28,645                                                 (256,0+270,0)*0,09=47,340 [A] 
odstupňování na ZÚ (délka*šířka*výška)  6,0*1,0*0,04+6,0*0,5*0,05=0,390 [B] 
most 360-016                                                 38,0*0,06=2,280 [C] 
odstupňování na KÚ (délka*šířka*výška)  5,3*1,0*0,04+5,3*0,5*0,05=0,345 [D] 
km 28,545-28,559 - uprava v okoli UV                  12,50*0,10=1,250 [E] 
Celkem: A+B+C+D+E=51,605 [F]</t>
  </si>
  <si>
    <t>Viz.výkres D.1.1.2, D.1.1.4   
Výkopy okolo inženýrských sítí se musí provádět ručně   
Průměrná délka * průměrná šířka* prům.tl.   
Plocha ze situace * prům.tl.   
km 28,545 - 28,645                                  60,5*0,31+40*0,15=24,755 [A] 
km 28,545-28,559 - uprava v okoli UV  12,50*0,10=1,250 [B] 
Celkem: A+B=26,005 [C]</t>
  </si>
  <si>
    <t>Viz.výkres D.1.1.2, D.1.1.4   
Položka č. 122738 Odkopávky a prokopávky:   26,05=26,050 [A] 
Položka č. 113328 Odstranění podkladu  199,65=199,650 [B] 
Celkem: A+B=225,700 [C]</t>
  </si>
  <si>
    <t>Viz.výkres D.1.1.2, D.1.1.4   
"Parametry, provedení dle zadávací dokumentace. Včetně příslušných zkoušek dle ZTKP, TKP, TP a ČSN"   
Délka ze situace * průměrná plocha z řezu   
Násypové těleso   
km 28,594 - 28,645 vlevo  56,5*4,25=240,125 [A] 
km 28,594 - 28,645 vpravo  31,5*0,75+10,0*0,7=30,625 [B] 
Celkem: A+B=270,750 [C]</t>
  </si>
  <si>
    <t>Viz.výkres D.1.1.2, D.1.1.4   
Průměrná délka * průměrná plocha   
km 28,545 - 28,645 vlevo  19,0*0,10=1,900 [A] 
km 28,545 - 28,645 vpravo  (14,0+5,0)*0,10=1,900 [B] 
Celkem: A+B=3,800 [C]</t>
  </si>
  <si>
    <t>Viz.výkres D.1.1.2, D.1.1.4  
Průměrná délka * průměrná plocha   
km 28,545 - 28,645 vlevo  (4,0+63,5)*0,10=6,750 [A] 
km 28,545 - 28,645 vpravo  (22,0+34,0+11,5)*0,10=6,750 [B] 
Celkem: A+B=13,500 [C]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</si>
  <si>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(4,0+78,0+22,0+34,0+26,0)*0,73+(78,0+34,0+26,0)*0,50+(19,0+14,0+5,0)*0,35=202,020 [C] 
Celkem: A+B+C=808,476 [D]</t>
  </si>
  <si>
    <t>Základy</t>
  </si>
  <si>
    <t>27157</t>
  </si>
  <si>
    <t>POLŠTÁŘE POD ZÁKLADY Z KAMENIVA TĚŽENÉHO</t>
  </si>
  <si>
    <t>Viz.výkres D.1.1.2, D.1.1.4, D.1.1.6 
Parametry, provedení dle zadávací dokumentace.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</si>
  <si>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položka zahrnuje dodávku předepsaného kameniva, mimostaveništní a vnitrostaveništní dopravu a jeho uložení 
není-li v zadávací dokumentaci uvedeno jinak, jedná se o nakupovaný materiál</t>
  </si>
  <si>
    <t>Vodorovné konstrukce</t>
  </si>
  <si>
    <t>451314</t>
  </si>
  <si>
    <t>PODKLADNÍ A VÝPLŇOVÉ VRSTVY Z PROSTÉHO BETONU C25/30</t>
  </si>
  <si>
    <t>Viz.výkres D.1.1.2, D.1.1.4, D.1.1.6 
Parametry, provedení dle zadávací dokumentace.   
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</si>
  <si>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</si>
  <si>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</si>
  <si>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</si>
  <si>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Viz.výkres D.1.1.2, D.1.1.4, D.1.1.6 
Parametry, provedení dle zadávací dokumentace.    
[plocha ze situace*průměrná výška*koeficient sklonu svahu]:   
km  28,597 vlevo - svahový kužel  16,00*0,20*1,15=3,680 [A] 
[prům.šířka*prům.délka*průměrná výška*koeficient sklonu svahu]:   
km  28,630 vpravo - okolo vtokového objektu 7,50*4,00*0,20*1,10=6,600 [B] 
Celkem: A+B=10,280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</si>
  <si>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</si>
  <si>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Viz.výkres D.1.1.2, D.1.1.4   
Parametry, provedení dle zadávací dokumentace. Včetně příslušných zkoušek dle  ZTKP, TKP, TP a ČSN.   
Průměrná délka * průměrná šířka * průměrná tloušťka   
KONSTRUKCE “A“   
Komunikace   
Celoplošně: KM 28,545–28,588 53 [dl.*prům. š.]:  (28588,53-28545)*6,60*0,16=45,968 [A] 
Celoplošně: KM 28,594 34–28,645 [dl.*prům. š.]:  (28645-28594,34)*6,30*0,18=57,448 [B] 
Odstupňování konstrukční vrstvy: KM 28,545 – 28,649 49: (4,0+63,5+22,0+34,0+12,5)*0,73*0,25+(63,5+34,0+12,5)*0,50*0,15+(19,0+14,0+5,0)*0,35*0,16=35,198 [C] 
Celkem: A+B+C=138,614 [D]</t>
  </si>
  <si>
    <t>Viz.výkres D.1.1.2, D.1.1.4   
Parametry, provedení dle zadávací dokumentace. Včetně příslušných zkoušek dle  ZTKP, TKP, TP a ČSN.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</si>
  <si>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18</t>
  </si>
  <si>
    <t>Viz.výkres D.1.1.2, D.1.1.4   
Parametry, provedení dle zadávací dokumentace. Včetně příslušných zkoušek dle  ZTKP, TKP, TP a ČSN.   
Prům.délka * prům.šířka   
km 28,545 - 28,645 vlevo  4,0*0,50+63,5*0,75=49,625 [A] 
km 28,545 - 28,645 vpravo  22,0*0,50+(34,0+12,5)*0,75=45,875 [B] 
Celkem: A+B=95,500 [C]</t>
  </si>
  <si>
    <t>19</t>
  </si>
  <si>
    <t>Viz.výkres D.1.1.2, D.1.1.4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</si>
  <si>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20</t>
  </si>
  <si>
    <t>Viz.výkres D.1.1.2, D.1.1.4   
Včetně odstranění nečistot z vozovky před postřikem. 
Na vrstvu ACL 16+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6,0*1,0=6,000 [D] 
Napojení na KÚ                                                  5,3*1,0=5,300 [E] 
KONSTRUKCE "A1"   
Celoplošně: KM 28,588 53–28,594 34 [dl.*prům. š.]: (28594,34-28588,53)*6,70=38,927 [F] 
Celkem: A+B+C+D+E+F=668,923 [G]</t>
  </si>
  <si>
    <t>21</t>
  </si>
  <si>
    <t>57475</t>
  </si>
  <si>
    <t>VOZOVKOVÉ VÝZTUŽNÉ VRSTVY Z GEOMŘÍŽOVINY</t>
  </si>
  <si>
    <t>Viz.výkres D.1.1.2, D.1.1.4   
Geosyntetikum ze skelných vláken na napojení na stávající vozovku (dvojité zazubení)   
Parametry - viz příloha Vzorové příčné řezy.   
V místě napojení krytu na stávájící vozovku   
ZÚ  6,0*1,0=6,000 [A] 
KÚ  5,3*1,0=5,300 [B] 
Celkem: A+B=11,300 [C]</t>
  </si>
  <si>
    <t>- dodání geomříže v požadované kvalitě a v množství včetně přesahů (přesahy započteny v jednotkové ceně) 
- očištění podkladu 
- pokládka geomříže dle předepsaného technologického předpisu</t>
  </si>
  <si>
    <t>22</t>
  </si>
  <si>
    <t>Viz.výkres D.1.1.2, D.1.1.4   
KONSTRUKCE “A“   
Komunikace   
Celoplošně: KM 28,545–28,588 53 [dl.*prům. š.]:  (28588,53-28545)*6,60=287,298 [A] 
Celoplošně: KM 28,594 34–28,645 [dl.*prům. š.]:  (28645-28594,34)*6,30=319,158 [B] 
Napojení na ZÚ                                                  6,0*1,0=6,000 [C] 
Napojení na KÚ                                                  5,3*1,0=5,300 [D] 
KONSTRUKCE "A1"   
Celoplošně: KM 28,588 53–28,594 34 [dl.*prům. š.]: (28594,34-28588,53)*6,70=38,927 [E] 
Celkem: A+B+C+D+E=656,683 [F]</t>
  </si>
  <si>
    <t>23</t>
  </si>
  <si>
    <t>Viz.výkres D.1.1.2, D.1.1.4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 6,0*0,5=3,000 [D] 
Napojení na KÚ                                                 5,3*0,5=2,650 [E] 
KONSTRUKCE "A1"   
Celoplošně: KM 28,588 53–28,594 34 [dl.*prům. š.]: (28594,34-28588,53)*6,70=38,927 [F] 
Celkem: A+B+C+D+E+F=663,273 [G]</t>
  </si>
  <si>
    <t>Potrubí</t>
  </si>
  <si>
    <t>24</t>
  </si>
  <si>
    <t>89923</t>
  </si>
  <si>
    <t>VÝŠKOVÁ ÚPRAVA KRYCÍCH HRNCŮ</t>
  </si>
  <si>
    <t>Viz.výkres D.1.1.2, D.1.1.4   
Vodovod  1=1,000 [A]</t>
  </si>
  <si>
    <t>- položka výškové úpravy zahrnuje všechny nutné práce a materiály pro zvýšení nebo snížení zařízení (včetně nutné úpravy stávajícího povrchu vozovky nebo chodníku).</t>
  </si>
  <si>
    <t>25</t>
  </si>
  <si>
    <t>917224</t>
  </si>
  <si>
    <t>SILNIČNÍ A CHODNÍKOVÉ OBRUBY Z BETONOVÝCH OBRUBNÍKŮ ŠÍŘ 150MM</t>
  </si>
  <si>
    <t>Viz.výkres D.1.1.2, D.1.1.4   
Pozn: Včetně obloukových a přechodových prvků.   
km 28,545 - 28,645 vpravo  0=0,000 [A] 
km 28,545 - 28,645 vlevo  19=19,000 [B] 
Celkem: A+B=19,000 [C]</t>
  </si>
  <si>
    <t>Položka zahrnuje: 
dodání a pokládku betonových obrubníků o rozměrech předepsaných zadávací dokumentací 
betonové lože i boční betonovou opěrku.</t>
  </si>
  <si>
    <t>26</t>
  </si>
  <si>
    <t>917424</t>
  </si>
  <si>
    <t>CHODNÍKOVÉ OBRUBY Z KAMENNÝCH OBRUBNÍKŮ ŠÍŘ 150MM</t>
  </si>
  <si>
    <t>Viz.výkres D.1.1.2, D.1.1.4   
Pozn: Včetně obloukových a přechodových prvků.   
km 28,545 - 28,645 vpravo  14,0+5,0=19,000 [A] 
km 28,545 - 28,645 vlevo  0=0,000 [B] 
Celkem: A+B=19,000 [C]</t>
  </si>
  <si>
    <t>Položka zahrnuje: 
dodání a pokládku kamenných obrubníků o rozměrech předepsaných zadávací dokumentací 
betonové lože i boční betonovou opěrku.</t>
  </si>
  <si>
    <t>27</t>
  </si>
  <si>
    <t>919111</t>
  </si>
  <si>
    <t>ŘEZÁNÍ ASFALTOVÉHO KRYTU VOZOVEK TL DO 50MM</t>
  </si>
  <si>
    <t>Viz.výkres D.1.1.2, D.1.1.4   
před realizací stavby   
ZÚ  6=6,000 [A] 
KÚ  5,3=5,300 [B] 
po realizací stavby   
ZÚ 6=6,000 [C] 
KÚ 5,3=5,300 [D] 
podél nových silničních obrub (položka č.917224.1 + 917224.2)  19+14+5=38,000 [E] 
Celkem: A+B+C+D+E=60,600 [F]</t>
  </si>
  <si>
    <t>položka zahrnuje řezání vozovkové vrstvy v předepsané tloušťce, včetně spotřeby vody</t>
  </si>
  <si>
    <t>28</t>
  </si>
  <si>
    <t>931311</t>
  </si>
  <si>
    <t>TĚSNĚNÍ DILATAČ SPAR ASF ZÁLIVKOU PRŮŘ DO 100MM2</t>
  </si>
  <si>
    <t>Viz.výkres D.1.1.2, D.1.1.4 
Výplň spár modifikovaným asfaltem (těsnící zálivka) 
po realizací stavby   
ZÚ  6=6,000 [A] 
KÚ  5,3=5,300 [B] 
podél nových silničních obrub (položka č.917224.1 + 917224.2)  19+14+5=38,000 [C] 
Celkem: A+B+C=49,300 [D]</t>
  </si>
  <si>
    <t>položka zahrnuje dodávku a osazení předepsaného materiálu, očištění ploch spáry před úpravou, očištění okolí spáry po úpravě 
nezahrnuje těsnící profil</t>
  </si>
  <si>
    <t>29</t>
  </si>
  <si>
    <t>Viz.výkres D.1.1.2, D.1.1.4   
Plocha ze situace   
km 28,540 - 28,650  256,0+270,0=526,000 [A] 
odstupňování na ZÚ (délka*šířka*výška)  6,0*1,0+6,0*0,5=9,000 [B] 
most 360-016  38=38,000 [C] 
odstupňování na KÚ (délka*šířka*výška)  5,3*1,0+5,3*0,5=7,950 [D] 
Celkem: A+B+C+D=580,950 [E]</t>
  </si>
  <si>
    <t>30</t>
  </si>
  <si>
    <t>Viz.výkres D.1.1.2, D.1.1.4   
Plocha ze situace * prům.výška   
km 28,601 vpravo - schodiště  3,0*0,40=1,200 [A]</t>
  </si>
  <si>
    <t>SO 101.2.N</t>
  </si>
  <si>
    <t>SANACE KONSTRUKCE</t>
  </si>
  <si>
    <t xml:space="preserve">    SO 101.2.N</t>
  </si>
  <si>
    <t>1a</t>
  </si>
  <si>
    <t>Počítaná hmotnost 2,0t/m3. Objem z položek:   
Objem*přepočet na tuny   
Položka č. 123838 Odkopávky pro spodní stavbu  59,22*2,0=118,440 [A]</t>
  </si>
  <si>
    <t>123838</t>
  </si>
  <si>
    <t>ODKOP PRO SPOD STAVBU SILNIC A ŽELEZNIC TŘ. II, ODVOZ DO 20KM</t>
  </si>
  <si>
    <t>Viz.výkres D.1.1.2, D.1.1.4 
Výměna aktivní zóny. 
Výkopy okolo inženýrských sítí se musí provádět ručně."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</si>
  <si>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</si>
  <si>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Viz.výkres D.1.1.2, D.1.1.4 
Uložení výkopku na skládku. 
Položka č. 123838 Odkop pro spodní stavbu:  59,22=59,220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</si>
  <si>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</si>
  <si>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18120</t>
  </si>
  <si>
    <t>ÚPRAVA PLÁNĚ SE ZHUTNĚNÍM V HORNINĚ TŘ. II</t>
  </si>
  <si>
    <t>Viz.výkres D.1.1.2, D.1.1.4   
Výměna aktivní zóny, včetně potřebných zkoušek 
Paraplaň. Parametry, provedení dle zadávací dokumentace a vzorového příčného řezu.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</si>
  <si>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28997</t>
  </si>
  <si>
    <t>OPLÁŠTĚNÍ (ZPEVNĚNÍ) Z GEOTEXTILIE A GEOMŘÍŽOVIN</t>
  </si>
  <si>
    <t>Viz.výkres D.1.1.2, D.1.1.4   
Výměna aktivní zóny.   
Parametry, provedení dle zadávací dokumentace a vzorového příčného řezu.   
Separační geotextilie.   
Plocha * uvažovaný přesah 20%   
KONSTRUKCE “A“   
Napojení na stávající stav   
Celoplošně: KM 28,540–28,545 [dl.*prům. š.]:  (28545-28540)*6,30*1,20=37,800 [D] 
Celoplošně: KM 28,645–28,659 49 [dl.*prům. š.]:  (28659,49-28645)*6,00*1,20=104,328 [E] 
Celkem: D+E=142,128 [F]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</si>
  <si>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</si>
  <si>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SO 101.2.ZH</t>
  </si>
  <si>
    <t xml:space="preserve">    SO 101.2.ZH</t>
  </si>
  <si>
    <t>Počítaná hmotnost 2,0t/m3. Objem z položek:   
Objem*přepočet na tuny   
Položka č. 123838 Odkopávky pro spodní stavbu  457,335*2,0=914,670 [A]</t>
  </si>
  <si>
    <t>Viz.výkres D.1.1.2, D.1.1.4 
Výměna aktivní zóny. 
Výkopy okolo inženýrských sítí se musí provádět ručně."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</si>
  <si>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
Uložení výkopku na skládku. 
Položka č. 123838 Odkop pro spodní stavbu:  457,335=457,335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</si>
  <si>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</si>
  <si>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  
Výměna aktivní zóny, včetně potřebných zkoušek 
Paraplaň. Parametry, provedení dle zadávací dokumentace a vzorového příčného řezu. 
Průměrná délka * průměrná šířka   
KONSTRUKCE “A“   
Komunikace   
Celoplošně: KM 28,545–28,588 53:                  (28588,53-28545)*6,60=287,298 [A] 
Celoplošně: KM 28,594 34–28,645:                   (28645-28594,34)*6,30=319,158 [B] 
Odstupňování konstrukční vrstvy: KM 28,545 – 28,649 49: (4,0+78,0+22,0+34,0+26,0)*0,73+(78,0+34,0+26,0)*0,50+(19,0+14,0+5,0)*0,35=202,020 [C] 
KCE “SA“  – VJEZD – ASFALTOVÝ SJEZD 
KM 28,540 SJEZD ASFALTOVÝ  3,50*2,50=8,750 [F] 
KM 28,572 SJEZD ASFALTOVÝ  18,50*3,50=64,750 [G] 
KM 28,630 SJEZD ASFALTOVÝ  6,70*6,20=41,540 [H] 
KCE  “NK“ – SJEZD – NEZPEVNĚNÝ 
KM 28,561 SJEZD NEZPEVNĚNÝ  5,00*4,00=20,000 [I] 
KM 28,630 SJEZD NEZPEVNĚNÝ  5,50*2,10=11,550 [J] 
KCE “SD“ – VJEZD – DLAŽBA 
KM 28,546 - 28,566 DLÁŽDĚNÁ PLOCHA 19,00*1,60=30,400 [K] 
Celkem: A+B+C+F+G+H+I+J+K=985,466 [L]</t>
  </si>
  <si>
    <t>Viz.výkres D.1.1.2, D.1.1.4   
Výměna aktivní zóny.   
Parametry, provedení dle zadávací dokumentace a vzorového příčného řezu.   
Separační geotextilie.   
Plocha * uvažovaný přesah 20%   
KONSTRUKCE “A“   
Komunikace   
Celoplošně: KM 28,545–28,588 53:                  (28588,53-28545)*6,60*1,20=344,758 [A] 
Celoplošně: KM 28,594 34–28,645:                   (28645-28594,34)*6,30*1,20=382,990 [B] 
Odstupňování konstrukční vrstvy: KM 28,545 – 28,649 49: ((4,0+78,0+22,0+34,0+26,0)*0,73+(78,0+34,0+26,0)*0,50+(19,0+14,0+5,0)*0,35)*1,20=242,424 [C] 
KCE “SA“  – VJEZD – ASFALTOVÝ SJEZD 
KM 28,540 SJEZD ASFALTOVÝ  3,50*2,50*1,20=10,500 [F] 
KM 28,572 SJEZD ASFALTOVÝ  18,50*3,50*1,20=77,700 [G] 
KM 28,630 SJEZD ASFALTOVÝ  6,70*6,20*1,20=49,848 [H] 
KCE  “NK“ – SJEZD – NEZPEVNĚNÝ 
KM 28,561 SJEZD NEZPEVNĚNÝ  5,00*4,00*1,20=24,000 [I] 
KM 28,630 SJEZD NEZPEVNĚNÝ  5,50*2,10*1,20=13,860 [J] 
KCE “SD“ – VJEZD – DLAŽBA 
KM 28,546 - 28,566 DLÁŽDĚNÁ PLOCHA 19,00*1,60*1,20=36,480 [K] 
Celkem: A+B+C+F+G+H+I+J+K=1 182,560 [L]</t>
  </si>
  <si>
    <t>SO 101.3.N</t>
  </si>
  <si>
    <t>SJEZDY</t>
  </si>
  <si>
    <t xml:space="preserve">    SO 101.3.N</t>
  </si>
  <si>
    <t>hmotnost 2,0/m3.  
Objem*přepočet na tuny 
Položka č. 113328 Odstranění podkladu  0,65*2,0=1,300 [A]</t>
  </si>
  <si>
    <t>113138</t>
  </si>
  <si>
    <t>ODSTRANĚNÍ KRYTU ZPEVNĚNÝCH PLOCH S ASFALT POJIVEM, ODVOZ DO 20KM</t>
  </si>
  <si>
    <t>Viz.výkres D.1.1.2, D.1.1.4   
Vybourání asfaltových ker, včetně jejich předrcení.   
Plocha ze situace*prům.tl.   
KM 28,540 SJEZD ASFALTOVÝ  6,5*0,10=0,650 [A]</t>
  </si>
  <si>
    <t>Viz.výkres D.1.1.2, D.1.1.4  
Odstranění podkladních vrstev konstrukce vozovek   
Plocha ze situace * prům.tl.   
Asfaltový kryt   
KM 28,540 SJEZD ASFALTOVÝ  6,5*0,10=0,650 [A]</t>
  </si>
  <si>
    <t>Viz.výkres D.1.1.2, D.1.1.4   
Položka č. 113328 Odstranění podkladu  0,65=0,650 [A]</t>
  </si>
  <si>
    <t>Viz.výkres D.1.1.2, D.1.1.4   
Parametry, provedení dle zadávací dokumentace. Včetně příslušných zkoušek dle ZTKP, TKP, TP a ČSN.   
Min. modul přetvárnosti na zemní pláni Edef,2 = 45MPa   
VJEZD (položka 56334)  8,75=8,750 [A]</t>
  </si>
  <si>
    <t>56334</t>
  </si>
  <si>
    <t>VOZOVKOVÉ VRSTVY ZE ŠTĚRKODRTI TL. DO 200MM</t>
  </si>
  <si>
    <t>Viz.výkres D.1.1.2, D.1.1.4   
"Parametry, provedení dle zadávací dokumentace. Včetně příslušných zkoušek dle 
ZTKP, TKP, TP a ČSN."   
Průměrná délka * průměrná šířka   
KCE “SA“  – VJEZD – ASFALTOVÝ SJEZD   
KM 28,540 SJEZD ASFALTOVÝ  3,50*2,50=8,750 [A]</t>
  </si>
  <si>
    <t>56361</t>
  </si>
  <si>
    <t>VOZOVKOVÉ VRSTVY Z RECYKLOVANÉHO MATERIÁLU TL DO 50MM</t>
  </si>
  <si>
    <t>Viz.výkres D.1.1.2, D.1.1.4   
KCE “SA“  – VJEZD – ASFALTOVÝ SJEZD   
Průměrná délka * průměrná šířka   
KM 28,540 SJEZD ASFALTOVÝ  3,50*2,50=8,750 [A]</t>
  </si>
  <si>
    <t>Viz.výkres D.1.1.2, D.1.1.4   
KCE “SA“  – VJEZD – ASFALTOVÝ SJEZD   
Včetně odstranění nečistot z vozovky před postřikem.   
Průměrná délka * průměrná šířka  
KM 28,540 SJEZD ASFALTOVÝ  3,50*2,50=8,750 [A]</t>
  </si>
  <si>
    <t>574A44</t>
  </si>
  <si>
    <t>ASFALTOVÝ BETON PRO OBRUSNÉ VRSTVY ACO 11+, 11S TL. 50MM</t>
  </si>
  <si>
    <t>KCE “SA“  – VJEZD – ASFALTOVÝ SJEZD   
Viz.výkres D.1.1.2, D.1.1.4   
KM 28,540 SJEZD ASFALTOVÝ  3,50*2,50=8,750 [A]</t>
  </si>
  <si>
    <t>Viz.výkres D.1.1.2, D.1.1.4   
před realizací stavby   
Průměrná délka   
KM 28,540 SJEZD ASFALTOVÝ  2,65=2,650 [A] 
po realizaci stavby   
Průměrná délka * průměrná šířka   
KM 28,540 SJEZD ASFALTOVÝ  2,65=2,650 [C] 
Celkem: A+C=5,300 [D]</t>
  </si>
  <si>
    <t>Viz.výkres D.1.1.2, D.1.1.4   
Výplň spár modifikovaným asfaltem (těsnící zálivka)   
KM 28,540 SJEZD ASFALTOVÝ  2,65=2,650 [A]</t>
  </si>
  <si>
    <t>SO 101.3.ZV</t>
  </si>
  <si>
    <t xml:space="preserve">    SO 101.3.ZV</t>
  </si>
  <si>
    <t>hmotnost 2,0/m3.  
Objem*přepočet na tuny 
Položka č. 122738 Odkopávky a prokopávky:   27,58*2,0=55,160 [A] 
Položka č. 113328 Odstranění podkladu  32,32*2,0=64,640 [B] 
Celkem: A+B=119,800 [C]</t>
  </si>
  <si>
    <t>Počítaná hmotnost 2,3t/m3 [počet*(objem)*obj.hmotnost]   
Objem*přepočet na tuny   
Položka č. 113524 Odstranění chodníkových obrubníků betonových  (20,0*0,15*0,25)*2,3=1,725 [A] 
Položka č. 113188 Odstranění krytu zpevněných ploch z dlaždic  3,65*2,3=8,395 [B] 
Celkem: A+B=10,120 [C]</t>
  </si>
  <si>
    <t>Viz.výkres D.1.1.2, D.1.1.4   
Vybourání asfaltových ker, včetně jejich předrcení.   
Plocha ze situace*prům.tl.   
KM 28,630 SJEZD ASFALTOVÝ  36,0*0,10=3,600 [A]</t>
  </si>
  <si>
    <t>Viz.výkres D.1.1.2, D.1.1.4   
Včetně jejich očištění.   
Zámková dlažba tl.80mm, lože 40mm   
Plocha ze situace*prům.tl.   
KM 28,546 - 28,566 DLÁŽDĚNÁ PLOCHA  30,40*0,12=3,648 [A]</t>
  </si>
  <si>
    <t>Viz.výkres D.1.1.2, D.1.1.4  
Odstranění podkladních vrstev konstrukce vozovek   
Plocha ze situace * prům.tl.   
Dlážděný kryt   
KM 28,546 - 28,566 DLÁŽDĚNÁ PLOCHA 30,40*0,30=9,120 [A] 
Nezpevněný sjezd   
KM 28,561 SJEZD NEZPEVNĚNÝ  23,0*0,20=4,600 [B] 
KM 28,630 SJEZD NEZPEVNĚNÝ  11,0*0,20=2,200 [C] 
Asfaltový kryt   
KM 28,572 SJEZD ASFALTOVÝ  64,0*0,20=12,800 [E] 
KM 28,630 SJEZD ASFALTOVÝ  36,0*0,10=3,600 [F] 
Celkem: A+B+C+E+F=32,320 [G]</t>
  </si>
  <si>
    <t>Viz.výkres D.1.1.2, D.1.1.4   
KM 28,572 SJEZD ASFALTOVÝ  13=13,000 [A] 
KM 28,572 SJEZD ASFALTOVÝ  7=7,000 [B] 
Celkem: A+B=20,000 [C]</t>
  </si>
  <si>
    <t>Viz.výkres D.1.1.2, D.1.1.4  
Výkopy okolo inženýrských sítí se musí provádět ručně   
Plocha ze situace * prům.tl.   
KM 28,561 SJEZD NEZPEVNĚNÝ  23,0*0,20=4,600 [A] 
KM 28,630 SJEZD NEZPEVNĚNÝ  11,0*0,30=3,300 [B] 
KM 28,572 SJEZD ASFALTOVÝ  64,0*0,22+12,0*0,15=15,880 [C] 
KM 28,630 SJEZD ASFALTOVÝ  38,0*0,10=3,800 [D] 
Celkem: A+B+C+D=27,580 [E]</t>
  </si>
  <si>
    <t>Viz.výkres D.1.1.2, D.1.1.4   
Položka č. 122738 Odkopávky a prokopávky:   27,58=27,580 [A] 
Položka č. 113328 Odstranění podkladu  32,32=32,320 [B] 
Celkem: A+B=59,900 [C]</t>
  </si>
  <si>
    <t>Viz.výkres D.1.1.2, D.1.1.4   
Parametry, provedení dle zadávací dokumentace. Včetně příslušných zkoušek dle ZTKP, TKP, TP a ČSN.   
Min. modul přetvárnosti na zemní pláni Edef,2 = 45MPa   
 VJEZD (položka 56334)  168,24=168,240 [A]</t>
  </si>
  <si>
    <t>Viz.výkres D.1.1.2, D.1.1.4   
"Parametry, provedení dle zadávací dokumentace. Včetně příslušných zkoušek dle 
ZTKP, TKP, TP a ČSN."   
Průměrná délka * průměrná šířka   
KCE “SD“ – VJEZD – DLAŽBA   
KM 28,546 - 28,566 DLÁŽDĚNÁ PLOCHA 19,00*1,60=30,400 [A] 
KCE  “NK“ – SJEZD – NEZPEVNĚNÝ   
KM 28,561 SJEZD NEZPEVNĚNÝ  5,00*4,00=20,000 [B] 
KM 28,630 SJEZD NEZPEVNĚNÝ  5,50*2,10=11,550 [C] 
KCE “SA“  – VJEZD – ASFALTOVÝ SJEZD   
KM 28,572 SJEZD ASFALTOVÝ  18,50*3,50=64,750 [E] 
KM 28,630 SJEZD ASFALTOVÝ  6,70*6,20=41,540 [F] 
Celkem: A+B+C+E+F=168,240 [G]</t>
  </si>
  <si>
    <t>Viz.výkres D.1.1.2, D.1.1.4   
KCE “SA“  – VJEZD – ASFALTOVÝ SJEZD   
Průměrná délka * průměrná šířka   
KM 28,572 SJEZD ASFALTOVÝ  18,50*3,50=64,750 [B] 
KM 28,630 SJEZD ASFALTOVÝ  6,70*6,20=41,540 [C] 
Celkem: B+C=106,290 [D]</t>
  </si>
  <si>
    <t>56364</t>
  </si>
  <si>
    <t>VOZOVKOVÉ VRSTVY Z RECYKLOVANÉHO MATERIÁLU TL DO 200MM</t>
  </si>
  <si>
    <t>Viz.výkres C.1.1.10-C.1.1.12, C.1.3.0   
KCE  “NK“ – SJEZD – NEZPEVNĚNÝ   
Parametry, provedení dle zadávací dokumentace. Včetně příslušných zkoušek dle ZTKP, TKP, TP a ČSN.   
Průměrná délka * průměrná šířka   
KM 28,561 SJEZD NEZPEVNĚNÝ  5,00*4,00=20,000 [A] 
KM 28,630 SJEZD NEZPEVNĚNÝ  5,50*2,10=11,550 [B] 
Celkem: A+B=31,550 [C]</t>
  </si>
  <si>
    <t>Viz.výkres D.1.1.2, D.1.1.4   
KCE “SA“  – VJEZD – ASFALTOVÝ SJEZD   
Včetně odstranění nečistot z vozovky před postřikem.   
Průměrná délka * průměrná šířka  
KM 28,572 SJEZD ASFALTOVÝ  18,50*3,50=64,750 [B] 
KM 28,630 SJEZD ASFALTOVÝ  6,70*6,20=41,540 [C] 
Celkem: B+C=106,290 [D]</t>
  </si>
  <si>
    <t>KCE “SA“  – VJEZD – ASFALTOVÝ SJEZD   
Viz.výkres D.1.1.2, D.1.1.4   
KM 28,572 SJEZD ASFALTOVÝ  18,50*3,50=64,750 [B] 
KM 28,630 SJEZD ASFALTOVÝ  6,70*6,20=41,540 [C] 
Celkem: B+C=106,290 [D]</t>
  </si>
  <si>
    <t>582612</t>
  </si>
  <si>
    <t>KRYTY Z BETON DLAŽDIC SE ZÁMKEM ŠEDÝCH TL 80MM DO LOŽE Z KAM</t>
  </si>
  <si>
    <t>Viz.výkres D.1.1.2, D.1.1.4   
KCE “SD“ – VJEZD – DLAŽBA   
Průměrná délka * průměrná šířka   
KM 28,546 - 28,566 DLÁŽDĚNÁ PLOCHA  19,00*1,60=30,400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</si>
  <si>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</si>
  <si>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914924</t>
  </si>
  <si>
    <t>SLOUPKY A STOJKY DZ Z OCEL TRUBEK DO PATKY DOD, MONT, DEMON</t>
  </si>
  <si>
    <t>Viz.výkres D.1.1.2, D.1.1.4    
KM 28,546 - 28,566 DLÁŽDĚNÁ PLOCHA  2=2,000 [A]</t>
  </si>
  <si>
    <t>položka zahrnuje: 
- dodávku a montáž sloupků a upevňovacích zařízení včetně jejich osazení (betonová patka, zemní práce) 
- odstranění, demontáž a odklizení materiálu s odvozem na předepsané místo</t>
  </si>
  <si>
    <t>917212</t>
  </si>
  <si>
    <t>ZÁHONOVÉ OBRUBY Z BETONOVÝCH OBRUBNÍKŮ ŠÍŘ 80MM</t>
  </si>
  <si>
    <t>Viz.výkres D.1.1.2, D.1.1.4   
Pozn: Včetně obloukových a rohových prvků.    
KM 28,546 DLÁŽDĚNÁ PLOCHA  1,5=1,500 [A] 
KM 28,630 SJEZD ASFALTOVÝ  6=6,000 [B] 
Celkem: A+B=7,500 [C]</t>
  </si>
  <si>
    <t>Viz.výkres D.1.1.2, D.1.1.4   
Pozn: Včetně obloukových a přechodových prvků.   
KM 28,572 SJEZD ASFALTOVÝ  13=13,000 [A]</t>
  </si>
  <si>
    <t>Viz.výkres D.1.1.2, D.1.1.4 
KM 28,572 SJEZD ASFALTOVÝ  7=7,000 [A]</t>
  </si>
  <si>
    <t>Viz.výkres D.1.1.2, D.1.1.4   
před realizací stavby   
Průměrná délka   
KM 28,572 SJEZD ASFALTOVÝ  8,00=8,000 [B] 
po realizaci stavby   
Průměrná délka * průměrná šířka   
KM 28,572 SJEZD ASFALTOVÝ  8,00=8,000 [D] 
Celkem: B+D=16,000 [E]</t>
  </si>
  <si>
    <t>Viz.výkres D.1.1.2, D.1.1.4   
Výplň spár modifikovaným asfaltem (těsnící zálivka)   
KM 28,572 SJEZD ASFALTOVÝ  8,00=8,000 [A]</t>
  </si>
  <si>
    <t>SO 101.4.N</t>
  </si>
  <si>
    <t>ODVODNĚNÍ</t>
  </si>
  <si>
    <t xml:space="preserve">    SO 101.4.N</t>
  </si>
  <si>
    <t>hmotnost 2,0/m3.  
Objem*přepočet na tuny 
Položka č. 13273 HLOUBENÍ RÝH ŠÍŘ  105,546*2,0=211,092 [A] 
Položka č. 131738 HLOUBENÍ JAM ZAPAŽ I NEPAŽ TŘ. I  16,19*2,0=32,380 [B] 
Položka č. 26144 Vrty pro kotvení, injektáž a mikropiloty  24,0*(3,14*0,10*0,10)*2,0=1,507 [C] 
Celkem: A+B+C=244,979 [D]</t>
  </si>
  <si>
    <t>Počítaná hmotnost 2,3t/m3 [dl.*hmotnost na 1 m], [dl.*obj.hmotnost]   
Položka č. 96687 Vybouraní UV (Hmostnost cca 0,30 t/ks)  3*0,3=0,900 [A]</t>
  </si>
  <si>
    <t>Viz.výkres D.1.1.2, D.1.1.4, D.1.1.6   
Výkopy okolo inženýrských sítí se musí provádět ručně   
Pro nové uliční vpusti   
(délka*šířka*průměrná výška)   
UV-02 Km 28,550 50 vpravo  1,2*1,2*1,4=2,016 [A] 
UV-03 Km 28,550 50 vpravo  1,2*1,2*1,4=2,016 [B] 
Šachty   
(délka*šířka*průměrná výška)   
Š4 - km 28,558  1,6*1,6*1,5=3,840 [C] 
Celkem: A+B+C=7,872 [D]</t>
  </si>
  <si>
    <t>132738</t>
  </si>
  <si>
    <t>HLOUBENÍ RÝH ŠÍŘ DO 2M PAŽ I NEPAŽ TŘ. I, ODVOZ DO 20KM</t>
  </si>
  <si>
    <t>Viz.výkres D.1.1.2, D.1.1.4, D.1.1.6   
Výkopy okolo inženýrských sítí se musí provádět ručně   
Přípojky k uličním vpustím   
(délka*šířka*průměrná výška)   
UV-02 Km 28,550 50 vpravo  8,0*1,0*0,8=6,400 [A] 
UV-03 Km 28,550 50 vpravo  1,0*1,0*0,8=0,800 [B] 
Celkem: A+B=7,200 [C]</t>
  </si>
  <si>
    <t>Viz.výkres D.1.1.2, D.1.1.4, D.1.1.6   
poplatek za skládku uveden v položce: 014102.1   
Výkopy okolo inženýrských sítí se musí provádět ručně   
Objem   
Položka č. 13273 HLOUBENÍ RÝH ŠÍŘ  7,20=7,200 [A] 
Položka č. 131738 HLOUBENÍ JAM ZAPAŽ I NEPAŽ TŘ. I  7,872=7,872 [B] 
Celkem: A+B=15,072 [C]</t>
  </si>
  <si>
    <t>17481</t>
  </si>
  <si>
    <t>ZÁSYP JAM A RÝH Z NAKUPOVANÝCH MATERIÁLŮ</t>
  </si>
  <si>
    <t>Viz.výkres D.1.1.2, D.1.1.4, D.1.1.6   
Parametry, provedení dle zadávací dokumentace.   
(délka*šířka*průměrná výška)   
Přípojky k uličním vpustím   
UV-02 Km 28,550 50 vpravo  8,0*1,0*0,8=6,400 [A] 
UV-03 Km 28,550 50 vpravo  1,0*1,0*0,8=0,800 [B] 
Celkem: A+B=7,200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</si>
  <si>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</si>
  <si>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</si>
  <si>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</si>
  <si>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Viz.výkres D.1.1.2, D.1.1.4, D.1.1.6   
Parametry, provedení dle zadávací dokumentace.   
štěrkopísek  frakce 0-8   
Lože a obsyp přípojek uličních vpustí   
(délka*šířka*průměrná výška)   
UV-02 Km 28,550 50 vpravo  8,0*((1,0*0,4)-(3,14*0,1*0,1))=2,949 [A] 
UV-03 Km 28,550 50 vpravo  1,0*((1,0*0,4)-(3,14*0,1*0,1))=0,369 [B] 
Uliční vpusti (včetně lože)   
(délka*šířka*průměrná výška)   
UV-02 Km 28,550 50 vpravo  ((1,2*1,2)-(3,14*0,25*0,25))*1,30+1,2*1,2*0,10=1,761 [E] 
UV-03 Km 28,550 50 vpravo  ((1,2*1,2)-(3,14*0,25*0,25))*1,30+1,2*1,2*0,10=1,761 [F] 
Šachty (včetně lože)   
(délka*šířka*průměrná výška)   
Š4 - km 28,558  ((1,60*1,60)-(3,14*0,50*0,50))*1,40=2,485 [G] 
Celkem: A+B+E+F+G=9,325 [H]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</si>
  <si>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</si>
  <si>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87434</t>
  </si>
  <si>
    <t>POTRUBÍ Z TRUB PLASTOVÝCH ODPADNÍCH DN DO 200MM</t>
  </si>
  <si>
    <t>Viz.výkres D.1.1.2, D.1.1.4, D.1.1.6     
Parametry, provedení dle zadávací dokumentace.   
UV-02 Km 28,550 50 vpravo  8,0=8,000 [A] 
UV-03 Km 28,550 50 vpravo  1,0=1,000 [B] 
UV-04 Km 28,558 vpravo  1,0=1,000 [C] 
Celkem: A+B+C=10,000 [D]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</si>
  <si>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</si>
  <si>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894445</t>
  </si>
  <si>
    <t>ŠACHTY KANAL ZE ŽELEZOBET VČET VÝZT NA POTRUBÍ DN DO 300MM</t>
  </si>
  <si>
    <t>Viz.výkres D.1.1.2, D.1.1.4, D.1.1.6   
Umístění dle situace   
Š4 - km 28,558  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</si>
  <si>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</si>
  <si>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89712</t>
  </si>
  <si>
    <t>VPUSŤ KANALIZAČNÍ ULIČNÍ KOMPLETNÍ Z BETONOVÝCH DÍLCŮ</t>
  </si>
  <si>
    <t>Viz.výkres D.1.1.2, D.1.1.4, D.1.1.6   
Parametry, provedení dle zadávací dokumentace. Mříž zatížení D400.   
UV-02 Km 28,550 50 vpravo  1=1,000 [A] 
UV-03 Km 28,550 50 vpravo  1=1,000 [B] 
Celkem: A+B=2,000 [C]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</si>
  <si>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</si>
  <si>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899642</t>
  </si>
  <si>
    <t>ZKOUŠKA VODOTĚSNOSTI POTRUBÍ DN DO 200MM</t>
  </si>
  <si>
    <t>přípojky UV   
Hodnota z položky 87434: Potrubí z trub plastových odpadních DN do 200mm   
10,0=10,000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</si>
  <si>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</si>
  <si>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96687</t>
  </si>
  <si>
    <t>VYBOURÁNÍ ULIČNÍCH VPUSTÍ KOMPLETNÍCH</t>
  </si>
  <si>
    <t>Viz.výkres D.1.1.2, D.1.1.4, D.1.1.6   
Umístění dle situace.    
Uliční vpusť zřízená při modernizaci mostu ev.č.360-016.    
Přípojka k UV-04 bude zaslepena. UV-02 a UV-03 budou nahrazeny.   
UV-02, UV-03, UV-04  3=3,000 [A]</t>
  </si>
  <si>
    <t>SO 101.4.ZH</t>
  </si>
  <si>
    <t xml:space="preserve">    SO 101.4.ZH</t>
  </si>
  <si>
    <t>hmotnost 2,0/m3.  
Objem*přepočet na tuny 
Položka č. 13273 HLOUBENÍ RÝH ŠÍŘ  98,346*2,0=196,692 [A] 
Položka č. 131738 HLOUBENÍ JAM ZAPAŽ I NEPAŽ TŘ. I  28,152*2,0=56,304 [B] 
Položka č. 26144 Vrty pro kotvení, injektáž a mikropiloty  24,0*(3,14*0,10*0,10)*2,0=1,507 [C] 
Celkem: A+B+C=254,503 [D]</t>
  </si>
  <si>
    <t>Viz.výkres D.1.1.2, D.1.1.4, D.1.1.6   
Výkopy okolo inženýrských sítí se musí provádět ručně   
Šachty   
(délka*šířka*průměrná výška)   
Š5 - km 28,558  1,6*1,6*1,55=3,968 [D] 
Š6 - km 28,629  1,6*1,6*1,7=4,352 [E] 
Vtokové objekty   
Vtokový objekt km 28,630  (3,70*3,35)*1,60=19,832 [F] 
Celkem: D+E+F=28,152 [G]</t>
  </si>
  <si>
    <t>Viz.výkres D.1.1.2, D.1.1.4, D.1.1.6   
Výkopy okolo inženýrských sítí se musí provádět ručně   
Silniční kanalizace   
(délka*šířka*průměrná výška)   
KM 28,594 - 28,630  45,89*1,0*1,4=64,246 [C] 
zatrubněný příkop DN300   
KM 28,558 - 28,589  31,0*1,0*1,1=34,100 [D] 
Celkem: C+D=98,346 [E]</t>
  </si>
  <si>
    <t>Viz.výkres D.1.1.2, D.1.1.4, D.1.1.6   
poplatek za skládku uveden v položce: 014102.1   
Výkopy okolo inženýrských sítí se musí provádět ručně   
Objem   
Položka č. 13273 HLOUBENÍ RÝH ŠÍŘ  98,346=98,346 [A] 
Položka č. 131738 HLOUBENÍ JAM ZAPAŽ I NEPAŽ TŘ. I  28,152=28,152 [B] 
Položka č. 26144 Vrty pro kotvení, injektáž a mikropiloty  24,0*(3,14*0,10*0,10)=0,754 [C] 
Celkem: A+B+C=127,252 [D]</t>
  </si>
  <si>
    <t>Viz.výkres D.1.1.2, D.1.1.4, D.1.1.6   
Parametry, provedení dle zadávací dokumentace.   
(délka*šířka*průměrná výška)   
Silniční kanalizace   
KM 28,594 - 28,630  45,89*1,0*1,00=45,890 [C] 
zatrubněný příkop DN300   
KM 28,558 - 28,589  31,0*1,0*0,8=24,800 [D] 
Vtokové objekty   
Plocha * průměrná výška   
Vtokový objekt km 28,630  ((3,70*3,35)-(1,70*1,30))*1,55=15,787 [E] 
Celkem: C+D+E=86,477 [F]</t>
  </si>
  <si>
    <t>Viz.výkres D.1.1.2, D.1.1.4, D.1.1.6   
Parametry, provedení dle zadávací dokumentace.   
štěrkopísek  frakce 0-8   
Silniční kanalizace   
(délka*šířka*průměrná výška)   
KM 28,594 - 28,630  45,5*((1,0*0,5)-(3,14*0,15*0,15))=19,535 [C] 
Zatrubněný příkop   
KM 28,558 - 28,589  31,0*((1,0*0,5)-(3,14*0,15*0,15))=13,310 [D] 
Šachty (včetně lože)   
(délka*šířka*průměrná výška)   
Š5 - km 28,558  ((1,60*1,60)-(3,14*0,50*0,50))*1,45=2,574 [H] 
Š6 - km 28,629  ((1,60*1,60)-(3,14*0,50*0,50))*1,75=3,106 [I] 
Celkem: C+D+H+I=38,525 [J]</t>
  </si>
  <si>
    <t>Viz.výkres D.1.1.2, D.1.1.4, D.1.1.6   
Parametry, provedení dle zadávací dokumentace.   
[délka*průměrná šířka]:   
Vtokový objekt km 28,630  3,30*2,90=9,570 [A]</t>
  </si>
  <si>
    <t>22694</t>
  </si>
  <si>
    <t>ZÁPOROVÉ PAŽENÍ Z KOVU DOČASNÉ</t>
  </si>
  <si>
    <t>Viz.výkres D.1.1.2, D.1.1.4, D.1.1.6   
Hmotnost profilu I160:  0,0200 t/m   
Počet * výška * hmotnost   
Vtokový objekt km 28,630  8*3,0*0,0200=0,480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</si>
  <si>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</si>
  <si>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</si>
  <si>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</si>
  <si>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Viz.výkres D.1.1.2, D.1.1.4, D.1.1.6   
Výdřeva k záporovému pažení I160, včetně rozpěr.   
Výška * šířka   
Vtokový objekt km 28,630  3,0*(3,3+3,3+2,9+2,9)=37,200 [A]</t>
  </si>
  <si>
    <t>položka zahrnuje osazení pažin bez ohledu na druh, jejich opotřebení a jejich odstranění</t>
  </si>
  <si>
    <t>26124</t>
  </si>
  <si>
    <t>VRTY PRO KOTVENÍ, INJEKTÁŽ A MIKROPILOTY NA POVRCHU TŘ. II D DO 200MM</t>
  </si>
  <si>
    <t>Viz.výkres D.1.1.2, D.1.1.4, D.1.1.6   
Počet vrtů * délka   
Vtokový objekt km 28,630  8*3,0=24,000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</si>
  <si>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</si>
  <si>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451312</t>
  </si>
  <si>
    <t>PODKLADNÍ A VÝPLŇOVÉ VRSTVY Z PROSTÉHO BETONU C12/15</t>
  </si>
  <si>
    <t>Viz.výkres D.1.1.2, D.1.1.4, D.1.1.6   
Parametry, provedení dle zadávací dokumentace.   
Umístění dle situace. Výměra spočítaná pomocí Autocadu v situaci.   
[šířka*výška*délka]:   
Vtokový objekt km 28,630  3,30*2,90*0,10=0,957 [A]</t>
  </si>
  <si>
    <t>Přidružená stavební výroba</t>
  </si>
  <si>
    <t>711221</t>
  </si>
  <si>
    <t>IZOLACE ZVLÁŠT KONSTR PROTI TLAK VODĚ ASFALT NÁTĚRY</t>
  </si>
  <si>
    <t>Viz.výkres D.1.1.2, D.1.1.4, D.1.1.6   
Parametry, provedení dle zadávací dokumentace.   
Nátěr: 1xNP   
[počet nátěrů*délka*prům.šířka]:   
Vtokový objekt   
Vtokový objekt km 28,630  1*(2*1,55*1,70+2*1,55*1,30)=9,300 [A] 
Nátěr: 2xNA   
[počet nátěrů*délka*prům.šířka]:   
Vtokový objekt   
Vtokový objekt km 28,630  2*(2*1,55*1,70+2*1,55*1,30)=18,600 [B] 
Celkem: A+B=27,900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</si>
  <si>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</si>
  <si>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87433</t>
  </si>
  <si>
    <t>POTRUBÍ Z TRUB PLASTOVÝCH ODPADNÍCH DN DO 150MM</t>
  </si>
  <si>
    <t>Viz.výkres D.1.1.2, D.1.1.4, D.1.1.6     
Vyústění rýhy pro silniční kanalizaci skrz mostní opěru. Detail řešen v SO 201. 
Položka zahrnuje 1,0mx1,0m geotextilie 300g/m2.  
 Km 28,594 1=1,000 [A]</t>
  </si>
  <si>
    <t>87445</t>
  </si>
  <si>
    <t>POTRUBÍ Z TRUB PLASTOVÝCH ODPADNÍCH DN DO 300MM</t>
  </si>
  <si>
    <t>Viz.výkres D.1.1.2, D.1.1.4, D.1.1.6   
Zatrubněný příkop 
KM 28,558 - 28,589  31,0=31,000 [A] 
Silniční kanalizace   
KM 28,594 - 28,630  45,89=45,890 [B] 
Celkem: A+B=76,890 [C]</t>
  </si>
  <si>
    <t>Viz.výkres D.1.1.2, D.1.1.4, D.1.1.6   
Umístění dle situace   
Š5 - km 28,558  1=1,000 [B] 
Š6 - km 28,629  1=1,000 [C] 
Celkem: B+C=2,000 [D]</t>
  </si>
  <si>
    <t>899122</t>
  </si>
  <si>
    <t>MŘÍŽE LITINOVÉ SAMOSTATNÉ</t>
  </si>
  <si>
    <t>Viz.výkres D.1.1.2, D.1.1.4, D.1.1.6   
Parametry, provedení dle zadávací dokumentace.   
Vtokový objekt km 28,630  1=1,000 [A]</t>
  </si>
  <si>
    <t>Položka zahrnuje dodávku a osazení předepsané mříže včetně rámu</t>
  </si>
  <si>
    <t>899652</t>
  </si>
  <si>
    <t>ZKOUŠKA VODOTĚSNOSTI POTRUBÍ DN DO 300MM</t>
  </si>
  <si>
    <t>Hodnota z položky 87445: Potrubí z trub plastových odpadních DN do 300mm  76,89=76,890 [A]</t>
  </si>
  <si>
    <t>9182A</t>
  </si>
  <si>
    <t>VTOK JÍMKY BETONOVÉ VČET DLAŽBY PROPUSTU Z TRUB DN DO 300MM</t>
  </si>
  <si>
    <t>Viz.výkres D.1.1.2, D.1.1.4, D.1.1.6   
Parametry, provedení dle zadávací dokumentace.   
Včetně zřízení a dodání litinových stupadel.    
Vtokový objekt km 28,630  1=1,000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</si>
  <si>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</si>
  <si>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SO 101.5.ZH</t>
  </si>
  <si>
    <t>DOPRAVNÍ ZNAČENÍ</t>
  </si>
  <si>
    <t xml:space="preserve">    SO 101.5.ZH</t>
  </si>
  <si>
    <t>Počítaná hmotnost 2,3t/m3 [počet*(objem)*obj.hmotnost]   
Objem*přepočet na tuny   
Položka č. 914133: DOPRAVNÍ ZNAČKY (beton.patky):   3*(0,20*0,20*0,30)*2,3=0,083 [A]</t>
  </si>
  <si>
    <t>91228</t>
  </si>
  <si>
    <t>SMĚROVÉ SLOUPKY Z PLAST HMOT VČETNĚ ODRAZNÉHO PÁSKU</t>
  </si>
  <si>
    <t>Viz.výkres D.1.1.2, D.1.1.4, D.1.1.7   
Sloupek Z11a a Z11b. Umístění dle ČSN 736101 a TP58, kap.4.1.   
km 28,600 - 28,645  9=9,000 [A]</t>
  </si>
  <si>
    <t>položka zahrnuje: 
- dodání a osazení sloupku včetně nutných zemních prací 
- vnitrostaveništní a mimostaveništní doprava 
- odrazky plastové nebo z retroreflexní fólie</t>
  </si>
  <si>
    <t>914131</t>
  </si>
  <si>
    <t>DOPRAVNÍ ZNAČKY ZÁKLADNÍ VELIKOSTI OCELOVÉ FÓLIE TŘ 2 - DODÁVKA A MONTÁŽ</t>
  </si>
  <si>
    <t>Viz.výkres D.1.1.2, D.1.1.4, D.1.1.7   
Parametry, provedení dle zadávací dokumentace. Včetně sloupku, patky a provedení výkopu   
A2b  1=1,000 [A] 
IS16a  1=1,000 [B] 
A6b  2=2,000 [C] 
IZ4a  1=1,000 [D] 
IZ4b  1=1,000 [E] 
Celkem: A+B+C+D+E=6,000 [F]</t>
  </si>
  <si>
    <t>položka zahrnuje: 
- dodávku a montáž značek v požadovaném provedení</t>
  </si>
  <si>
    <t>914133</t>
  </si>
  <si>
    <t>DOPRAVNÍ ZNAČKY ZÁKLADNÍ VELIKOSTI OCELOVÉ FÓLIE TŘ 2 - DEMONTÁŽ</t>
  </si>
  <si>
    <t>Viz.výkres D.1.1.2, D.1.1.4, D.1.1.7   
vč. odvozu na místo určené investorem, předpoklad do 20 km   
A2b  1=1,000 [A] 
IS16a  1=1,000 [B] 
IZ4a  1=1,000 [C] 
IZ4b  1=1,000 [D] 
Celkem: A+B+C+D=4,000 [E]</t>
  </si>
  <si>
    <t>915111</t>
  </si>
  <si>
    <t>VODOROVNÉ DOPRAVNÍ ZNAČENÍ BARVOU HLADKÉ - DODÁVKA A POKLÁDKA</t>
  </si>
  <si>
    <t>Viz.výkres D.1.1.2, D.1.1.4, D.1.1.7   
Parametry - viz vzorový příčný řez a zadávací dokumentace. Bílá barva   
V2b(3,0/1,5/0,125)  (120*0,125)*2/3=10,000 [A] 
V4(0,25)                   (120+121)*0,125=30,125 [B] 
Celkem: A+B=40,125 [C]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</si>
  <si>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</si>
  <si>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</si>
  <si>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</si>
  <si>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SO 101.6.ZV</t>
  </si>
  <si>
    <t>OPLOCENÍ</t>
  </si>
  <si>
    <t xml:space="preserve">    SO 101.6.ZV</t>
  </si>
  <si>
    <t>966842</t>
  </si>
  <si>
    <t>ODSTRANĚNÍ OPLOCENÍ Z DRÁT PLETIVA</t>
  </si>
  <si>
    <t>Viz.výkres D.1.1.2, D.1.1.4 
KM 28,581 - 28,589 vlevo  6,0=6,000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</si>
  <si>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</si>
  <si>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Viz.výkres D.1.1.2, D.1.1.4 
KM 28,637 - 28,646 vpravo  10,0=10,000 [A]</t>
  </si>
  <si>
    <t>R9668</t>
  </si>
  <si>
    <t>ZPĚTNÁ MONTÁŽ OPLOCENÍ</t>
  </si>
  <si>
    <t>Zpětná montáž rozebraného oplocení do nové polohy, včetně sloupků a podhrabových desek. Materiál stávající z položky 966842.1.</t>
  </si>
  <si>
    <t>Viz.výkres D.1.1.2, D.1.1.4   
KM 28,581 - 28,589 vlevo  6,0=6,000 [A]</t>
  </si>
  <si>
    <t>Zpětná montáž rozebraného oplocení do nové polohy, včetně sloupků a podhrabových desek. Materiál stávající z položky 966842.2.</t>
  </si>
  <si>
    <t>Viz.výkres D.1.1.2, D.1.1.4   
KM 28,637 - 28,646 vpravo  10,0=10,000 [A]</t>
  </si>
  <si>
    <t>SO 201.ZH</t>
  </si>
  <si>
    <t>most ev. č. 360-017</t>
  </si>
  <si>
    <t>hmotnost 2t/m3 
Objem z položek: 
264228 40*(3,14*0,3*0,3)=11,304 [B] 
23668 6=6,000 [C] 
Přepočet na tuny: 
2*(B+C)=34,608 [F]</t>
  </si>
  <si>
    <t>hmotnost 2,5 t/m3 
Objem z položek: 
966168 1,413=1,413 [A] 
Přepočet na tuny: 
2,5*A=3,533 [B]</t>
  </si>
  <si>
    <t>113765</t>
  </si>
  <si>
    <t>FRÉZOVÁNÍ DRÁŽKY PRŮŘEZU DO 600MM2 V ASFALTOVÉ VOZOVCE</t>
  </si>
  <si>
    <t>frézování drážky podél římsy pro těsnicí zálivku 
Provedení viz výkresy D1.2 
ks*délka [m] 
2*10=20,000 [A]</t>
  </si>
  <si>
    <t>Položka zahrnuje veškerou manipulaci s vybouranou sutí a s vybouranými hmotami vč. uložení na skládku.</t>
  </si>
  <si>
    <t>113766</t>
  </si>
  <si>
    <t>FRÉZOVÁNÍ DRÁŽKY PRŮŘEZU DO 800MM2 V ASFALTOVÉ VOZOVCE</t>
  </si>
  <si>
    <t>frézování drážky pro dilatační spáru 
Provedení viz výkresy D1.2 
délka [m] 
2*8,2=16,400 [A]</t>
  </si>
  <si>
    <t>11511</t>
  </si>
  <si>
    <t>ČERPÁNÍ VODY DO 500 L/MIN</t>
  </si>
  <si>
    <t>HOD</t>
  </si>
  <si>
    <t>Doba odčerpávání vody ze základové spáry 
včetně zřízení čerpací jímky 
300=300,000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</si>
  <si>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</si>
  <si>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</si>
  <si>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</si>
  <si>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Převedení koryta: 
Provedení viz výkresy D1.2 
Délka [m]: 
1+14+1=16,000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</si>
  <si>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</si>
  <si>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Zásyp: 
NENAMRZAVÁ ZEMINA  ID=0,85 HUTNIT PO VRSTVÁCH  MAX. 300 mm 
ŠD 0/32 
Provedení viz výkresy D1.2 
zásyp za opěrou 1 a 2 
ks*délka*plocha[m*m2]: 
2*(7,1*3,4)=48,280 [A] 
zásyp okolo křídel 
plocha*delka*ksl[m2*m]: 
2*2,5*4=20,000 [B] 
zásyp v korytě pod dlažbou 
délka*prum_plocha[m*m2]: 
10*1*2=20,000 [C] 
Celkem: A+B+C=88,280 [E]</t>
  </si>
  <si>
    <t>Zásyp těsnící folie: 
dvě vrstvy ŠP 0/32 0,15m 
Provedení viz výkresy D1.2 
ks*délka*šířka*tl[m*m*m]: 
2*7,1*2*0,3=8,520 [E]</t>
  </si>
  <si>
    <t>Základová spára: 
Provedení viz výkresy D1.2 
délka*šířkal[m*m]: 
0,8*8*2=12,800 [A]</t>
  </si>
  <si>
    <t>21331</t>
  </si>
  <si>
    <t>DRENÁŽNÍ VRSTVY Z BETONU MEZEROVITÉHO (DRENÁŽNÍHO)</t>
  </si>
  <si>
    <t>lože pro drenáž za rubem opěry 
Provedení viz výkresy D1.2 
plocha*délka[m2*m]: 
0,2*(2*7,1)=2,840 [A]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</si>
  <si>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</si>
  <si>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</si>
  <si>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</si>
  <si>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odvodnění izolace mostovky, drenážní vrstva z polymerbetonu podél obruby 
Provedení viz výkresy D1.2 
Podél římsy šířky 200mm 
plocha*délka[m2*m]: 
(0,2*0,06)*10*2=0,240 [A]</t>
  </si>
  <si>
    <t>224325</t>
  </si>
  <si>
    <t>PILOTY ZE ŽELEZOBETONU C30/37</t>
  </si>
  <si>
    <t>ŽB piloty C25/30 xa1,xc2,xf1: 
Provedení viz výkresy D1.2 
délky 4m (0,5m přesah) á1,5m pr 0,6m 
délka*plocha*počet [m*ks]: 
4*(3,14*0,3*0,3)*10=11,304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</si>
  <si>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</si>
  <si>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</si>
  <si>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</si>
  <si>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piloty: 
Provedení viz výkresy D1.2 
odpovídá 200kg výztuže na 1m3betonu 
11,304*200=2 260,800 [A] 
na tuny: 
0,001*A=2,261 [B]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</si>
  <si>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</si>
  <si>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záporové pažení z HEA 200 
hmotnost 42,3 kg/m 
Provedení viz výkresy D1.2 
počet*délka*hmotnost [m*kg/m] 
20*6*42,3=5 076,000 [A] 
A/1000-přepočet na tuny: 
A/1000=5,076 [B]</t>
  </si>
  <si>
    <t>Provedení viz výkresy D1.2 
délka*výška [m*m]: 
(14+4+14)*3,5=112,000 [A]</t>
  </si>
  <si>
    <t>23668</t>
  </si>
  <si>
    <t>TĚSNĚNÍ HRADÍCÍCH STĚN ZE ZEMIN DOČASNÉ VČETNĚ ODSTRANĚNÍ</t>
  </si>
  <si>
    <t>těsnicí hráz proti a po proudu toku 
Provedení viz výkresy D1.2 
šířka*výška*tloušťka*ks [m*m*m]: 
5*1,2*0,5*2=6,000 [A]</t>
  </si>
  <si>
    <t>položka zahrnuje zřízení těsnění ze zemin, jeho údržbu během trvání jeho funkce, odstranění a odvoz dle zadávací dokumentace</t>
  </si>
  <si>
    <t>264228</t>
  </si>
  <si>
    <t>VRTY PRO PILOTY TŘ. II D DO 600MM</t>
  </si>
  <si>
    <t>vrty pro ŽB piloty: 
Provedení viz výkresy D1.2 
délky 4m  á1,5m pr 0,6m 
délka*počet [m*ks]: 
4*10=40,000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</si>
  <si>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</si>
  <si>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272324</t>
  </si>
  <si>
    <t>ZÁKLADY ZE ŽELEZOBETONU DO C25/30</t>
  </si>
  <si>
    <t>ŽB základový pás 
Provedení viz výkresy D1.2 
C 30/37 XF2,XC4,XD2 
šířka*delkal[m*m*m]: 
0,8*8*0,8=5,120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</si>
  <si>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</si>
  <si>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</si>
  <si>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</si>
  <si>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Přepočet pol.272324 
Provedení viz výkresy D1.2 
distanční tělíska betonová 
kubaura betonu x hmotnost výztuže v římse na 1m3 betonu=200 x převod kg na tuny=0,001 
5,12*200*0,001=1,024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</si>
  <si>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</si>
  <si>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</si>
  <si>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</si>
  <si>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</si>
  <si>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</si>
  <si>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Kotvy pro kotvení římsy: 
Provedení viz výkresy D1.2 
á1m ,jedna váží 6kg, s protikorozní úpravou 
ks*kg/ks [kg]: 
(2*11)*6=132,000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</si>
  <si>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</si>
  <si>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</si>
  <si>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</si>
  <si>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Provedení říms z betonu C30/37 XF4,XD3,XC4  
Provedení viz výkresy D1.2 
obě římsy  
plocha v příčném řezu*délka [m2*m]: 
(0,3+0,3)*10=6,000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</si>
  <si>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</si>
  <si>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</si>
  <si>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</si>
  <si>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Přepočet pol.317325 
Provedení viz výkresy D1.2 
distanční tělíska betonová 
kubaura betonu x hmotnost výztuže v římse na 1m3 betonu=250 x převod kg na tuny=0,001 
6*250*0,001=1,500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</si>
  <si>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</si>
  <si>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</si>
  <si>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</si>
  <si>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Provedení zavěšených křídel z betonu C30/37 XF2,XD2,XC4 včetně prostupu odvodnění 
Provedení viz výkresy D1.2 
4ks křídel 
plocha v příčném řezu*tloustka [m2*m]: 
5,0*0,3*4=6,000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</si>
  <si>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</si>
  <si>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</si>
  <si>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</si>
  <si>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Přepočet pol.333325 
Provedení viz výkresy D1.2 
distanční tělíska betonová 
kubaura betonu x hmotnost výztuže v římse na 1m3 betonu=200 x převod kg na tuny=0,001 
6*200*0,001=1,200 [A]</t>
  </si>
  <si>
    <t>389325</t>
  </si>
  <si>
    <t>MOSTNÍ RÁMOVÉ KONSTRUKCE ZE ŽELEZOBETONU C30/37</t>
  </si>
  <si>
    <t>hlavní nosná konstrukce- ŽB rám 
C30/37 XF2,XD2,XC4 
Provedení viz výkresy D1.2 
stojky: 
plocha v příčném řezu*délka [m2*m]: 
2*0,9*8=14,400 [A] 
horní příčel: 
plocha v příčném řezu*délka [m2*m]: 
2,7*8=21,600 [B] 
Celkem: A+B=36,000 [C]</t>
  </si>
  <si>
    <t>389365</t>
  </si>
  <si>
    <t>VÝZTUŽ MOSTNÍ RÁMOVÉ KONSTRUKCE Z OCELI 10505, B500B</t>
  </si>
  <si>
    <t>Přepočet pol.389325 
Provedení viz výkresy D1.2 
distanční tělíska betonová 
kubaura betonu x hmotnost výztuže v římse na 1m3 betonu=200 x převod kg na tuny=0,001 
36*200*0,001=7,200 [A]</t>
  </si>
  <si>
    <t>451313</t>
  </si>
  <si>
    <t>PODKLADNÍ A VÝPLŇOVÉ VRSTVY Z PROSTÉHO BETONU C16/20</t>
  </si>
  <si>
    <t>Podkladní vrstva pod plošným základem rámu: 
tloušťka lože 10 cm 
Provedení viz výkresy D1.2 
délka*šířka*tl[m*m*m]: 
0,8*8*0,1=0,640 [A]</t>
  </si>
  <si>
    <t>Podkladní vrstva pod dlažbou: 
tloušťka lože 10 cm 
Provedení viz výkresy D1.2 
pod mostem a jeho okolí (koryto+svahy) 
délka*plocha[m*m*m]: 
(13+41+7)*0,2+(3+2,5+3+2,5*0,25*4)*0,2*1,2=14,840 [A] 
prah u zpevnění okolo říms 
šířka*výška*delka*ksl[m*m*m]: 
(0,4*0,6*0,7)*4=0,672 [B] 
pod část křídla, která neleží na přechodovém klínu 
tl 350mm 
plocha*tl[m*m2]: 
4,5*0,35=1,575 [D] 
Celkem: A+B+D=17,087 [E]</t>
  </si>
  <si>
    <t>45731</t>
  </si>
  <si>
    <t>VYROVNÁVACÍ A SPÁD PROSTÝ BETON</t>
  </si>
  <si>
    <t>vyrovnávací (spádový) beton za rubem opěry 
Provedení viz výkresy D1.2 
C16/20 XF1 šířky 300mm a proměnné výšky 
ks*plocha příčného řezu *délka[m2*m]: 
0,4*(7,1*2)=5,680 [A]</t>
  </si>
  <si>
    <t>45860</t>
  </si>
  <si>
    <t>VÝPLŇ ZA OPĚRAMI A ZDMI Z MEZEROVITÉHO BETONU</t>
  </si>
  <si>
    <t>Přechodové klíny z mezerovitého betonu MCB: 
Provedení viz výkresy D1.2 
plocha*délka*ks[m2*m]: 
1,7*7,1*2=24,140 [A] 
v místě uložení římsy zvýšení o max. tl 350mm 
plocha*tl[m2*m]: 
(3+4)*0,35=2,450 [B] 
Celkem: A+B=26,590 [C]</t>
  </si>
  <si>
    <t>položka zahrnuje: 
- dodávku mezerovitého betonu předepsané kvality a zásyp se zhutněním včetně mimostaveništní a vnitrostaveništní dopravy</t>
  </si>
  <si>
    <t>31</t>
  </si>
  <si>
    <t>Dlažba tloušťka 20 cm, ŠD je součástí položky 56332 
před pod a za mostem: 
Provedení viz výkresy D1.2 
pod mostem a jeho okolí (koryto+svahy) 
délka*plocha[m*m*m]: 
(13+41+7)*0,2+(3+2,5+3+2,5*0,25*4)*0,2*1,2=14,840 [B]</t>
  </si>
  <si>
    <t>32</t>
  </si>
  <si>
    <t>467314</t>
  </si>
  <si>
    <t>STUPNĚ A PRAHY VODNÍCH KORYT Z PROSTÉHO BETONU C25/30</t>
  </si>
  <si>
    <t>prah u zpevnění dna koryta C 20/25 XF3 
Provedení viz výkresy D1.2 
šířka*výška*delka*ksl[m*m*m]: 
0,4*0,6*5,5*2=2,640 [A] 
stabilizační u dlažby okolo křídla C 20/25 XF3 
šířka*výška*delka*ksl[m*m*m]: 
(0,4*0,6*0,5)*4=0,480 [B] 
Celkem: A+B=3,120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</si>
  <si>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</si>
  <si>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33</t>
  </si>
  <si>
    <t>56332</t>
  </si>
  <si>
    <t>VOZOVKOVÉ VRSTVY ZE ŠTĚRKODRTI TL. DO 100MM</t>
  </si>
  <si>
    <t>vrstva pod dlažbou okolo říms a křídelŠD 0/32 tl100 mm 
Provedení viz výkresy D1.2 
pod mostem a jeho okolí (koryto+svahy) 
délka*plocha[m*m*m]: 
(13+41+7)*0,1+(3+2,5+3+2,5*0,25*4)*0,1*1,2=7,420 [B]</t>
  </si>
  <si>
    <t>34</t>
  </si>
  <si>
    <t>575C43</t>
  </si>
  <si>
    <t>LITÝ ASFALT MA IV (OCHRANA MOSTNÍ IZOLACE) 11 TL. 35MM</t>
  </si>
  <si>
    <t>ochranná vrstva izolace 
Provedení viz výkresy D1.2 
plocha[m2]: 
6,6*6=39,600 [A]</t>
  </si>
  <si>
    <t>Úpravy povrchů, podlahy, výplně otvorů</t>
  </si>
  <si>
    <t>35</t>
  </si>
  <si>
    <t>Alp+2xAln izolace části mostu v kontaktu se zemní vlhkostí: 
Provedení viz výkresy D1.2 
Aln-asfaltový lak nátěrový 2 vrstvy 
opěra 1 + křídla: 
délka * výška [m*m]: 
(12)*3+12*1=48,000 [A] 
opěra 2 + křídla: 
délka * výška [m*m]: 
(12)*3+12*1=48,000 [B] 
2*(A+B)=192,000 [C] 
Alp-asfaltový lak penetrační 
opěra 1 + křídla: 
délka * výška [m*m]: 
12*3+12*1=48,000 [D] 
opěra 2 + křídla: 
délka * výška [m*m]: 
12*3+12*1=48,000 [E] 
D+E=96,000 [G] 
C+G=288,000 [H]</t>
  </si>
  <si>
    <t>36</t>
  </si>
  <si>
    <t>711227</t>
  </si>
  <si>
    <t>IZOLACE ZVLÁŠTNÍCH KONSTRUKCÍ PROTI TLAKOVÉ VODĚ Z PE FÓLIÍ</t>
  </si>
  <si>
    <t>folie do těsnicí vrstvy za opěrou tl. 2mm 
Provedení viz výkresy D1.2 
délka*šířka*ks[m*m]: 
(2,2*7,1)*2=31,240 [A]</t>
  </si>
  <si>
    <t>37</t>
  </si>
  <si>
    <t>711432</t>
  </si>
  <si>
    <t>IZOLACE MOSTOVEK POD ŘÍMSOU ASFALTOVÝMI PÁSY</t>
  </si>
  <si>
    <t>Asfaltový pás s hliníkovou vložkou  
Pod celou plochou římsou 
Provedení viz výkresy D1.2 
délka*šířka[m2]: 
10*(0,8+0,8)=16,000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</si>
  <si>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</si>
  <si>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38</t>
  </si>
  <si>
    <t>711442</t>
  </si>
  <si>
    <t>IZOLACE MOSTOVEK CELOPLOŠNÁ ASFALTOVÝMI PÁSY S PEČETÍCÍ VRSTVOU</t>
  </si>
  <si>
    <t>vrstva izolace pod MA 
Provedení viz výkresy D1.2 
modifikovaný asfaltový pás s kompozitním polyesterovým rounem tl 10mm 
délka*šířka*ks[m2]: 
(7,7*(5,5+2))=57,750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</si>
  <si>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</si>
  <si>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39</t>
  </si>
  <si>
    <t>711509</t>
  </si>
  <si>
    <t>OCHRANA IZOLACE NA POVRCHU TEXTILIÍ</t>
  </si>
  <si>
    <t>ochranná vrstva izolace 
hmotnost 600kg/m2 
souvisí s pol.711221 
Provedení viz výkresy D1.2 
opěra 1 + křídla: 
délka * výška [m*m]: 
12*3+12*1=48,000 [A] 
opěra 2 + křídla: 
délka * výška [m*m]: 
12*3+12*1=48,000 [B] 
Celkem: A+B=96,000 [D]</t>
  </si>
  <si>
    <t>položka zahrnuje: 
- dodání  předepsaného ochranného materiálu 
- zřízení ochrany izolace</t>
  </si>
  <si>
    <t>40</t>
  </si>
  <si>
    <t>78382</t>
  </si>
  <si>
    <t>NÁTĚRY BETON KONSTR TYP S2 (OS-B)</t>
  </si>
  <si>
    <t>ochranný nátěr pohledové plochy opěr, křídel i nosné konstrukce 
Provedení viz výkresy D1.2 
pohledové plochy NK: 
šířka*délka [m*m] 
5,5*7,7=42,350 [A] 
pohledové plochy křídel 
ks*obvod*výška [m*m] 
4*5*3=60,000 [B] 
pohledové plochy opěry 
ks*vvýška*délka [m*m] 
2*3*8=48,000 [C] 
Celkem: A+B+C=150,350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</si>
  <si>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</si>
  <si>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41</t>
  </si>
  <si>
    <t>78383</t>
  </si>
  <si>
    <t>NÁTĚRY BETON KONSTR TYP S4 (OS-C)</t>
  </si>
  <si>
    <t>ochranný nátěr pohledové plochy říms  
Provedení viz výkresy D1.2 
šířka*délka[m*m] 
(2+2)*10=40,000 [A]</t>
  </si>
  <si>
    <t>42</t>
  </si>
  <si>
    <t>875332</t>
  </si>
  <si>
    <t>POTRUBÍ DREN Z TRUB PLAST DN DO 150MM DĚROVANÝCH</t>
  </si>
  <si>
    <t>drenážní trubka DN150mm 
Provedení viz výkresy D1.2 
ks*délka [m] 
2*7,8=15,600 [A] 
vyústění skrz křídlo 
ks*délka [m] 
1*2*1,5=3,000 [B] 
Celkem: A+B=18,600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</si>
  <si>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</si>
  <si>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43</t>
  </si>
  <si>
    <t>87633</t>
  </si>
  <si>
    <t>CHRÁNIČKY Z TRUB PLASTOVÝCH DN DO 150MM</t>
  </si>
  <si>
    <t>chránička rezervní v římsách 2ks 
vedení VO 1ks 
DN110 
Provedení viz výkresy D1.2 
ks*délka[m] 
3*10=30,000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</si>
  <si>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</si>
  <si>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44</t>
  </si>
  <si>
    <t>9112B1</t>
  </si>
  <si>
    <t>ZÁBRADLÍ MOSTNÍ SE SVISLOU VÝPLNÍ - DODÁVKA A MONTÁŽ</t>
  </si>
  <si>
    <t>montáž nového zábradlí včetně PKO a požadované barvy RAL 5005 
Provedení viz výkresy D1.2 
délka [m] 
2*10=20,000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</si>
  <si>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</si>
  <si>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45</t>
  </si>
  <si>
    <t>91267</t>
  </si>
  <si>
    <t>ODRAZKY NA SVODIDLA</t>
  </si>
  <si>
    <t>MODRÉ ODRAZKY 
počet 
4=4,000 [A]</t>
  </si>
  <si>
    <t>- kompletní dodávka se všemi pomocnými a doplňujícími pracemi a součástmi</t>
  </si>
  <si>
    <t>46</t>
  </si>
  <si>
    <t>91355</t>
  </si>
  <si>
    <t>EVIDENČNÍ ČÍSLO MOSTU</t>
  </si>
  <si>
    <t>počet 
2=2,000 [A]</t>
  </si>
  <si>
    <t>položka zahrnuje štítek s evidenčním číslem mostu, sloupek dopravní značky včetně osazení a nutných zemních prací a zabetonování</t>
  </si>
  <si>
    <t>47</t>
  </si>
  <si>
    <t>931325</t>
  </si>
  <si>
    <t>TĚSNĚNÍ DILATAČ SPAR ASF ZÁLIVKOU MODIFIK PRŮŘ DO 600MM2</t>
  </si>
  <si>
    <t>těsnicí zálivka podél římsy v obrusné vrstvě u obruby 
Provedení viz výkresy D1.2 
délka [m] 
2*10=20,000 [A]</t>
  </si>
  <si>
    <t>48</t>
  </si>
  <si>
    <t>931327</t>
  </si>
  <si>
    <t>TĚSNĚNÍ DILATAČ SPAR ASF ZÁLIVKOU MODIFIK PRŮŘ DO 1000MM2</t>
  </si>
  <si>
    <t>zálivka dilatační spáry v obrusné vrstvě vozovky 
Provedení viz výkresy D1.2 
ks*délka [m] 
2*8,2=16,400 [A]</t>
  </si>
  <si>
    <t>položka zahrnuje dodávku a osazení předepsaného materiálu, očištění ploch spáry před úpravou, očištění okolí spáry po úpravě  
nezahrnuje těsnící profil</t>
  </si>
  <si>
    <t>49</t>
  </si>
  <si>
    <t>93650</t>
  </si>
  <si>
    <t>DROBNÉ DOPLŇK KONSTR KOVOVÉ</t>
  </si>
  <si>
    <t>Hliníkové profily 30x20 jako odvodnění izolace mostovky 
Provedení viz výkresy D1.2 
délka[m] 
2*11=22,000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</si>
  <si>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</si>
  <si>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50</t>
  </si>
  <si>
    <t>bourání části piloty: 
Provedení viz výkresy C.2.4.28-30 
ubourání přesahu 0,5m 
délka*průměr*ks[m*m2]: 
0,5*(3,14*0,3*0,3)*10=1,413 [A]</t>
  </si>
  <si>
    <t>SO 202.ZV</t>
  </si>
  <si>
    <t>Provizorní lávka</t>
  </si>
  <si>
    <t>hmotnost 2t/m3 
Objem z položek: 
113328 18,8=18,800 [A] 
Přepočet na tuny: 
2*A=37,600 [B]</t>
  </si>
  <si>
    <t>zajištění ochrany inženýrských sítí, stejně tak i bezpečnosti pěších a cyklistů vzhledem k vedení inž.sítí 
1=1,000 [A]</t>
  </si>
  <si>
    <t>027421</t>
  </si>
  <si>
    <t>PROVIZORNÍ LÁVKY - MONTÁŽ</t>
  </si>
  <si>
    <t>Transport na staveniště, sestavení a umístění lávky na připravené podpěry včetně ověření stability a nosnosti lávky 
šířkaxdélka včetně nájezdových ramp 
2,5*(9+2+2)=32,500 [A] 
Provedení viz výkresy D1.2</t>
  </si>
  <si>
    <t>027422</t>
  </si>
  <si>
    <t>PROVIZORNÍ LÁVKY - NÁJEMNÉ</t>
  </si>
  <si>
    <t>KPLMĚSÍC</t>
  </si>
  <si>
    <t>Nájemné provizorní lávky pro celou dobu stavby, kdy bude nutné zajistit náhradní provoz pěších a cyklistů mimo přilehlou mostní konstrukci. 
Doba v měsících 
8=8,000 [A] 
Provedení viz výkresy D1.2</t>
  </si>
  <si>
    <t>027423</t>
  </si>
  <si>
    <t>PROVIZORNÍ LÁVKY - DEMONTÁŽ</t>
  </si>
  <si>
    <t>Snesení lávky mimo funkční umístění, rozebrání a transport ze staveniště zpět pronajímateli 
šířkaxdélka včetně nájezdových ramp 
2,5*(9+2+2)=32,500 [A] 
Provedení viz výkresy D1.2</t>
  </si>
  <si>
    <t>03630</t>
  </si>
  <si>
    <t>DOPRAVNÍ ZAŘÍZENÍ - AUTOJEŘÁBY</t>
  </si>
  <si>
    <t>autojeřáb pro manipulaci 
Celková předpokládaná doba užití jeřábu je 2x4 hodiny v pracovním režimu, a sice jednou na začátku stavebních prací a podruhé na konci stavebních prací. 
Autojeřáb bude mít dostatečnou nosnost pro manipulaci s lávkou hmotnosti 5 t při vyložení cca 8 m. 
2=2,000 [A] 
Provedení viz výkresy D1.2</t>
  </si>
  <si>
    <t>zahrnuje objednatelem povolené náklady na dopravní zařízení zhotovitele</t>
  </si>
  <si>
    <t>Vrstva k dorovnání-odstranění: 
Provedení viz výkresy D1.2 
plocha*delkal[m2*m]: 
(4,0+0,7)*4=18,800 [A] 
poplatek viz pol.014102.1</t>
  </si>
  <si>
    <t>Vrstva k dorovnání: 
NENAMRZAVÁ ZEMINA  ID=0,85 HUTNIT PO VRSTVÁCH  MAX. 300 mm 
ŠD 0/32 
Provedení viz výkresy D1.2 
plocha*delkal[m2*m]: 
(4,0+0,7)*4=18,800 [A]</t>
  </si>
  <si>
    <t>Základová spára: 
Provedení viz výkresy D1.2 
délka*šířkal[m*m]: 
(7,5*4)+(1,5*4)=36,000 [A]</t>
  </si>
  <si>
    <t>58300</t>
  </si>
  <si>
    <t>R</t>
  </si>
  <si>
    <t>KRYT ZE SINIČNÍCH DÍLCŮ (PANELŮ), DODÁVKA A MONTŽ, DEMONTÁŽ</t>
  </si>
  <si>
    <t>ŽB panely pro provizorní cestu, zřízení, včetně dodávky, odstranění a odvozu 
tl. 90mm 3*1,5m 
Provedení viz výkresy D1.2 
délka*šířka*tl*ks [m*m*m] 
1,5*3*0,09*20=8,100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</si>
  <si>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</si>
  <si>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914111</t>
  </si>
  <si>
    <t>DOPRAVNÍ ZNAČKY ZÁKLADNÍ VELIKOSTI OCELOVÉ NEREFLEXNÍ - DOD A MONTÁŽ</t>
  </si>
  <si>
    <t>dočasná svislá dopravní značka C9a Stezka pro chodce a cyklisty 2 ks 
2=2,000 [A]</t>
  </si>
  <si>
    <t>dočasná svislá dopravní značka C9a Stezka pro chodce a cyklisty 2 ks, demontáž a odvoz poskytovateli 
2=2,000 [A]</t>
  </si>
  <si>
    <t>94817</t>
  </si>
  <si>
    <t>DOČASNÉ KONSTRUKCE Z OCEL NOSNÍKŮ VČET ODSTRAN</t>
  </si>
  <si>
    <t>provizorní závěsy a konzolky pro provizorní vedení sítí v chráničkách po provizorní lávce a chráničky půlené po délce 
Provedení viz výkresy D1.2 
TR88,9x4 x dl. pro vedení VO  jedn.hmotnost kg/m  8,38 
10*8,38*0,001=0,084 [D]</t>
  </si>
  <si>
    <t>Položka zahrnuje dovoz, montáž, údržbu, opotřebení (nájemné), demontáž, konzervaci, odvoz.</t>
  </si>
  <si>
    <t>SO 400.ZV</t>
  </si>
  <si>
    <t>Veřejné osvětlení</t>
  </si>
  <si>
    <t>SO 411.ZV</t>
  </si>
  <si>
    <t>Přeložka a úpravy podzemního vedení VO</t>
  </si>
  <si>
    <t xml:space="preserve">  SO 411.ZV</t>
  </si>
  <si>
    <t>R999100</t>
  </si>
  <si>
    <t>MONTÁŽNÍ PRÁCE SVÍTIDLA A PŘÍSLUŠENSTVÍ</t>
  </si>
  <si>
    <t>Odstranění stávajícího vedení přes most, nahrazení provizorní přeložkou pro období výstavby, umístění nového trvalého vedení a doplňkového vedení pro osvětlení mostu a komunikace včetně svítidel, výměna stávajících svítidel stávajících sloupů, podrobněji viz PD SO 411. 
Včetně zemních prací, které jsou nutné. Zahrnuje odvoz přebytečného výkopku i poplatku za skládku. 
1=1,000 [A]</t>
  </si>
  <si>
    <t>SO 801.N</t>
  </si>
  <si>
    <t>Sadové úpravy</t>
  </si>
  <si>
    <t>121104</t>
  </si>
  <si>
    <t>SEJMUTÍ ORNICE NEBO LESNÍ PŮDY S ODVOZEM DO 5KM</t>
  </si>
  <si>
    <t>Viz.výkres D.1.6.1   
Parametry, provedení dle zadávací dokumentace. Včetně příslušných zkoušek dle ZTKP, TKP, TP a ČSN.   
Plocha ze situace   
Odhumusování tl. 0,10 - 0,50 m   
km 20,645 - 20,660 vlevo  52,0*0,50=26,000 [C] 
km 20,645 - 20,660 vpravo  62*0,10=6,200 [D] 
Celkem: C+D=32,200 [E]</t>
  </si>
  <si>
    <t>položka zahrnuje sejmutí ornice bez ohledu na tloušťku vrstvy a její vodorovnou dopravu 
nezahrnuje uložení na trvalou skládku</t>
  </si>
  <si>
    <t>Viz.výkres D.1.1.2, D.1.1.4   
Sejmutí ornice (pol.121104) - Rozprostření ornice (pol.18231)  32,2-150,0*0,10=17,200 [A]</t>
  </si>
  <si>
    <t>Viz.výkres D.1.1.2, D.1.1.4   
"Parametry, provedení dle zadávací dokumentace. Včetně příslušných zkoušek dle 
ZTKP, TKP, TP a ČSN"   
Délka ze situace * průměrná šířka * průměrná výška  10,0*0,50*0,05=0,250 [A]</t>
  </si>
  <si>
    <t>18231</t>
  </si>
  <si>
    <t>ROZPROSTŘENÍ ORNICE V ROVINĚ V TL DO 0,10M</t>
  </si>
  <si>
    <t>Viz.výkres D.1.6.1   
Parametry, provedení dle zadávací dokumentace. Včetně příslušných zkoušek dle ZTKP, TKP, TP a ČSN.   
Plocha ze situace   
km 20,545 - 20,660 vlevo  120=120,000 [C] 
km 20,545 - 20,660 vpravo  30=30,000 [D] 
Celkem: C+D=150,000 [E] 
Rozprostření ornice na pozemek parc.č. 310/1 v mocnosti 10 cm 
objem/výška 
17,20/0,10=172,000 [F] 
Celkem: E+F=322,000 [G]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</si>
  <si>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</si>
  <si>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</si>
  <si>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</si>
  <si>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Viz.výkres D.1.6.1   
hodnota z položky č.18231  150,00=150,000 [A]</t>
  </si>
  <si>
    <t>Zahrnuje dodání předepsané travní směsi, její výsev na ornici, zalévání, první pokosení, to vše bez ohledu na sklon terénu</t>
  </si>
  <si>
    <t>18481</t>
  </si>
  <si>
    <t>OCHRANA STROMŮ BEDNĚNÍM</t>
  </si>
  <si>
    <t>Viz.výkres D.1.6.1 
Počet * plocha 
1*(1,5+1,5+1,5+1,5)=6,000 [A]</t>
  </si>
  <si>
    <t>položka zahrnuje veškerý materiál, výrobky a polotovary, včetně mimostaveništní a vnitrostaveništní dopravy (rovněž přesuny), včetně naložení a složení, případně s uložením</t>
  </si>
  <si>
    <t>184B12</t>
  </si>
  <si>
    <t>VYSAZOVÁNÍ STROMŮ LISTNATÝCH S BALEM OBVOD KMENE DO 10CM, VÝŠ DO 1,7M</t>
  </si>
  <si>
    <t>Náhradní výsadba 
12ks 
12=12,000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</si>
  <si>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</si>
  <si>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</si>
  <si>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</si>
  <si>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Viz.výkres D.1.6.1   
plocha z položky č.18241 * předpokládaná výška vodního sloupce všech zálivek 
665,0*0,10=66,500 [A]</t>
  </si>
  <si>
    <t>SO 801.ZV</t>
  </si>
  <si>
    <t>111208</t>
  </si>
  <si>
    <t>ODSTRANĚNÍ KŘOVIN S ODVOZEM DO 20KM</t>
  </si>
  <si>
    <t>Viz.výkres D.1.6.1 
45=45,000 [A]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</si>
  <si>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</si>
  <si>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</si>
  <si>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</si>
  <si>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Viz.výkres D.1.6.1 
2=2,000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</si>
  <si>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</si>
  <si>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112048</t>
  </si>
  <si>
    <t>KÁCENÍ STROMŮ D KMENE DO 0,3M S ODSTRANĚNÍM PAŘEZŮ, ODVOZ DO 20KM</t>
  </si>
  <si>
    <t>Viz.výkres D.1.6.1 
10=10,000 [A]</t>
  </si>
  <si>
    <t>Viz.výkres D.1.6.1   
Parametry, provedení dle zadávací dokumentace. Včetně příslušných zkoušek dle ZTKP, TKP, TP a ČSN.   
Plocha ze situace   
Odhumusování tl. 0,10 - 0,50 m   
km 20,545 - 20,591 vlevo  (5+10)*0,10=1,500 [A] 
km 20,545 - 20,591 vpravo  (57+86)*0,10=14,300 [B] 
km 20,591 - 20,645 vlevo  135,0*0,50+245*0,10=92,000 [C] 
km 20,591 - 20,645 vpravo  (113+35)*0,10=14,800 [D] 
Celkem: A+B+C+D=122,600 [E]</t>
  </si>
  <si>
    <t>Viz.výkres D.1.1.2, D.1.1.4   
Sejmutí ornice (pol.121104) - Rozprostření ornice (pol.18231)  122,60-515,0*0,10=71,100 [A]</t>
  </si>
  <si>
    <t>Viz.výkres D.1.1.2, D.1.1.4   
"Parametry, provedení dle zadávací dokumentace. Včetně příslušných zkoušek dle 
ZTKP, TKP, TP a ČSN"   
Délka ze situace * průměrná šířka * průměrná výška  30,0*0,50*0,05=0,750 [A]</t>
  </si>
  <si>
    <t>Viz.výkres D.1.6.1   
Parametry, provedení dle zadávací dokumentace. Včetně příslušných zkoušek dle ZTKP, TKP, TP a ČSN.   
Plocha ze situace   
km 20,545 - 20,591 vlevo  5+10=15,000 [A] 
km 20,545 - 20,591 vpravo  52+68=120,000 [B] 
km 20,591 - 20,645 vlevo  257=257,000 [C] 
km 20,591 - 20,645 vpravo  98+25=123,000 [D] 
Celkem: A+B+C+D=515,000 [E] 
Rozprostření ornice na pozemek parc.č. 310/1 v mocnosti 10 cm 
objem/výška 
71,10/0,10=711,000 [F] 
Celkem: E+F=1 226,000 [G]</t>
  </si>
  <si>
    <t>Viz.výkres D.1.6.1   
hodnota z položky č.18231  515,00=515,000 [A]</t>
  </si>
  <si>
    <t>SO 901</t>
  </si>
  <si>
    <t>Dopravně-inženýrské opatření</t>
  </si>
  <si>
    <t>SO 901.1.N</t>
  </si>
  <si>
    <t>Opatření</t>
  </si>
  <si>
    <t xml:space="preserve">  SO 901.1.N</t>
  </si>
  <si>
    <t>03720</t>
  </si>
  <si>
    <t>POMOC PRÁCE ZAJIŠŤ NEBO ZŘÍZ REGULACI A OCHRANU DOPRAVY</t>
  </si>
  <si>
    <t>zahrnuje objednatelem povolené náklady na požadovaná zařízení zhotovitele</t>
  </si>
  <si>
    <t>SO 901.2.N</t>
  </si>
  <si>
    <t>Oprava objízdných tras</t>
  </si>
  <si>
    <t xml:space="preserve">  SO 901.2.N</t>
  </si>
  <si>
    <t>57790A</t>
  </si>
  <si>
    <t>VÝSPRAVA VÝTLUKŮ SMĚSÍ ACO (KUBATURA)</t>
  </si>
  <si>
    <t>Předpokládaná délka * průměrná plocha 
7000*5,50=38 500,000 [A] 
Předpoklad opravy komunikace 5% 
Plocha * procento opravy komunikace * průměrná tl. 
A*0,05*0,05=96,250 [D]</t>
  </si>
  <si>
    <t>- odfrézování nebo jiné odstranění poškozených vozovkových vrstev 
- zaříznutí hran 
- vyčištění 
- nátěr 
- dodání a výplň předepsanou zhutněnou balenou asfaltovou směsí 
- asfaltová zálivka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</si>
</sst>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0+C10+C14+C15+C28+C29+C30+C32+C33+C34</f>
      </c>
      <c r="D6" s="1"/>
      <c r="E6" s="1"/>
    </row>
    <row r="7" spans="1:5" ht="12.75" customHeight="1">
      <c r="A7" s="1"/>
      <c r="B7" s="4" t="s">
        <v>5</v>
      </c>
      <c r="C7" s="7">
        <f>0+E10+E14+E15+E28+E29+E30+E32+E33+E34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0+C11+C12+C13</f>
      </c>
      <c r="D10" s="20">
        <f>0+D11+D12+D13</f>
      </c>
      <c r="E10" s="20">
        <f>0+E11+E12+E13</f>
      </c>
    </row>
    <row r="11" spans="1:5" ht="12.75" customHeight="1">
      <c r="A11" s="21" t="s">
        <v>47</v>
      </c>
      <c r="B11" s="21" t="s">
        <v>20</v>
      </c>
      <c r="C11" s="22">
        <f>'000_001.1.N'!I3</f>
      </c>
      <c r="D11" s="22">
        <f>'000_001.1.N'!O2</f>
      </c>
      <c r="E11" s="22">
        <f>C11+D11</f>
      </c>
    </row>
    <row r="12" spans="1:5" ht="12.75" customHeight="1">
      <c r="A12" s="21" t="s">
        <v>63</v>
      </c>
      <c r="B12" s="21" t="s">
        <v>20</v>
      </c>
      <c r="C12" s="22">
        <f>'000_001.1.ZV'!I3</f>
      </c>
      <c r="D12" s="22">
        <f>'000_001.1.ZV'!O2</f>
      </c>
      <c r="E12" s="22">
        <f>C12+D12</f>
      </c>
    </row>
    <row r="13" spans="1:5" ht="12.75" customHeight="1">
      <c r="A13" s="21" t="s">
        <v>105</v>
      </c>
      <c r="B13" s="21" t="s">
        <v>20</v>
      </c>
      <c r="C13" s="22">
        <f>'000_001.2.ZV'!I3</f>
      </c>
      <c r="D13" s="22">
        <f>'000_001.2.ZV'!O2</f>
      </c>
      <c r="E13" s="22">
        <f>C13+D13</f>
      </c>
    </row>
    <row r="14" spans="1:5" ht="12.75" customHeight="1">
      <c r="A14" s="19" t="s">
        <v>114</v>
      </c>
      <c r="B14" s="19" t="s">
        <v>115</v>
      </c>
      <c r="C14" s="20">
        <f>'SO 001.ZH'!I3</f>
      </c>
      <c r="D14" s="20">
        <f>'SO 001.ZH'!O2</f>
      </c>
      <c r="E14" s="20">
        <f>C14+D14</f>
      </c>
    </row>
    <row r="15" spans="1:5" ht="12.75" customHeight="1">
      <c r="A15" s="19" t="s">
        <v>170</v>
      </c>
      <c r="B15" s="19" t="s">
        <v>171</v>
      </c>
      <c r="C15" s="20">
        <f>0+C16</f>
      </c>
      <c r="D15" s="20">
        <f>0+D16</f>
      </c>
      <c r="E15" s="20">
        <f>0+E16</f>
      </c>
    </row>
    <row r="16" spans="1:5" ht="12.75" customHeight="1">
      <c r="A16" s="21" t="s">
        <v>176</v>
      </c>
      <c r="B16" s="21" t="s">
        <v>172</v>
      </c>
      <c r="C16" s="22">
        <f>0+C17+C18+C19+C20+C21+C22+C23+C24+C25+C26+C27</f>
      </c>
      <c r="D16" s="22">
        <f>0+D17+D18+D19+D20+D21+D22+D23+D24+D25+D26+D27</f>
      </c>
      <c r="E16" s="22">
        <f>0+E17+E18+E19+E20+E21+E22+E23+E24+E25+E26+E27</f>
      </c>
    </row>
    <row r="17" spans="1:5" ht="12.75" customHeight="1">
      <c r="A17" s="21" t="s">
        <v>177</v>
      </c>
      <c r="B17" s="21" t="s">
        <v>175</v>
      </c>
      <c r="C17" s="22">
        <f>'SO 101_SO 101_SO 101.1.1.N'!I3</f>
      </c>
      <c r="D17" s="22">
        <f>'SO 101_SO 101_SO 101.1.1.N'!O2</f>
      </c>
      <c r="E17" s="22">
        <f>C17+D17</f>
      </c>
    </row>
    <row r="18" spans="1:5" ht="12.75" customHeight="1">
      <c r="A18" s="21" t="s">
        <v>240</v>
      </c>
      <c r="B18" s="21" t="s">
        <v>175</v>
      </c>
      <c r="C18" s="22">
        <f>'SO 101_SO 101_SO 101.1.N'!I3</f>
      </c>
      <c r="D18" s="22">
        <f>'SO 101_SO 101_SO 101.1.N'!O2</f>
      </c>
      <c r="E18" s="22">
        <f>C18+D18</f>
      </c>
    </row>
    <row r="19" spans="1:5" ht="12.75" customHeight="1">
      <c r="A19" s="21" t="s">
        <v>251</v>
      </c>
      <c r="B19" s="21" t="s">
        <v>175</v>
      </c>
      <c r="C19" s="22">
        <f>'SO 101_SO 101_SO 101.1.ZH'!I3</f>
      </c>
      <c r="D19" s="22">
        <f>'SO 101_SO 101_SO 101.1.ZH'!O2</f>
      </c>
      <c r="E19" s="22">
        <f>C19+D19</f>
      </c>
    </row>
    <row r="20" spans="1:5" ht="12.75" customHeight="1">
      <c r="A20" s="21" t="s">
        <v>329</v>
      </c>
      <c r="B20" s="21" t="s">
        <v>328</v>
      </c>
      <c r="C20" s="22">
        <f>'SO 101_SO 101_SO 101.2.N'!I3</f>
      </c>
      <c r="D20" s="22">
        <f>'SO 101_SO 101_SO 101.2.N'!O2</f>
      </c>
      <c r="E20" s="22">
        <f>C20+D20</f>
      </c>
    </row>
    <row r="21" spans="1:5" ht="12.75" customHeight="1">
      <c r="A21" s="21" t="s">
        <v>346</v>
      </c>
      <c r="B21" s="21" t="s">
        <v>328</v>
      </c>
      <c r="C21" s="22">
        <f>'SO 101_SO 101_SO 101.2.ZH'!I3</f>
      </c>
      <c r="D21" s="22">
        <f>'SO 101_SO 101_SO 101.2.ZH'!O2</f>
      </c>
      <c r="E21" s="22">
        <f>C21+D21</f>
      </c>
    </row>
    <row r="22" spans="1:5" ht="12.75" customHeight="1">
      <c r="A22" s="21" t="s">
        <v>355</v>
      </c>
      <c r="B22" s="21" t="s">
        <v>354</v>
      </c>
      <c r="C22" s="22">
        <f>'SO 101_SO 101_SO 101.3.N'!I3</f>
      </c>
      <c r="D22" s="22">
        <f>'SO 101_SO 101_SO 101.3.N'!O2</f>
      </c>
      <c r="E22" s="22">
        <f>C22+D22</f>
      </c>
    </row>
    <row r="23" spans="1:5" ht="12.75" customHeight="1">
      <c r="A23" s="21" t="s">
        <v>376</v>
      </c>
      <c r="B23" s="21" t="s">
        <v>354</v>
      </c>
      <c r="C23" s="22">
        <f>'SO 101_SO 101_SO 101.3.ZV'!I3</f>
      </c>
      <c r="D23" s="22">
        <f>'SO 101_SO 101_SO 101.3.ZV'!O2</f>
      </c>
      <c r="E23" s="22">
        <f>C23+D23</f>
      </c>
    </row>
    <row r="24" spans="1:5" ht="12.75" customHeight="1">
      <c r="A24" s="21" t="s">
        <v>410</v>
      </c>
      <c r="B24" s="21" t="s">
        <v>409</v>
      </c>
      <c r="C24" s="22">
        <f>'SO 101_SO 101_SO 101.4.N'!I3</f>
      </c>
      <c r="D24" s="22">
        <f>'SO 101_SO 101_SO 101.4.N'!O2</f>
      </c>
      <c r="E24" s="22">
        <f>C24+D24</f>
      </c>
    </row>
    <row r="25" spans="1:5" ht="12.75" customHeight="1">
      <c r="A25" s="21" t="s">
        <v>446</v>
      </c>
      <c r="B25" s="21" t="s">
        <v>409</v>
      </c>
      <c r="C25" s="22">
        <f>'SO 101_SO 101_SO 101.4.ZH'!I3</f>
      </c>
      <c r="D25" s="22">
        <f>'SO 101_SO 101_SO 101.4.ZH'!O2</f>
      </c>
      <c r="E25" s="22">
        <f>C25+D25</f>
      </c>
    </row>
    <row r="26" spans="1:5" ht="12.75" customHeight="1">
      <c r="A26" s="21" t="s">
        <v>494</v>
      </c>
      <c r="B26" s="21" t="s">
        <v>493</v>
      </c>
      <c r="C26" s="22">
        <f>'SO 101_SO 101_SO 101.5.ZH'!I3</f>
      </c>
      <c r="D26" s="22">
        <f>'SO 101_SO 101_SO 101.5.ZH'!O2</f>
      </c>
      <c r="E26" s="22">
        <f>C26+D26</f>
      </c>
    </row>
    <row r="27" spans="1:5" ht="12.75" customHeight="1">
      <c r="A27" s="21" t="s">
        <v>515</v>
      </c>
      <c r="B27" s="21" t="s">
        <v>514</v>
      </c>
      <c r="C27" s="22">
        <f>'SO 101_SO 101_SO 101.6.ZV'!I3</f>
      </c>
      <c r="D27" s="22">
        <f>'SO 101_SO 101_SO 101.6.ZV'!O2</f>
      </c>
      <c r="E27" s="22">
        <f>C27+D27</f>
      </c>
    </row>
    <row r="28" spans="1:5" ht="12.75" customHeight="1">
      <c r="A28" s="19" t="s">
        <v>527</v>
      </c>
      <c r="B28" s="19" t="s">
        <v>528</v>
      </c>
      <c r="C28" s="20">
        <f>'SO 201.ZH'!I3</f>
      </c>
      <c r="D28" s="20">
        <f>'SO 201.ZH'!O2</f>
      </c>
      <c r="E28" s="20">
        <f>C28+D28</f>
      </c>
    </row>
    <row r="29" spans="1:5" ht="12.75" customHeight="1">
      <c r="A29" s="19" t="s">
        <v>708</v>
      </c>
      <c r="B29" s="19" t="s">
        <v>709</v>
      </c>
      <c r="C29" s="20">
        <f>'SO 202.ZV'!I3</f>
      </c>
      <c r="D29" s="20">
        <f>'SO 202.ZV'!O2</f>
      </c>
      <c r="E29" s="20">
        <f>C29+D29</f>
      </c>
    </row>
    <row r="30" spans="1:5" ht="12.75" customHeight="1">
      <c r="A30" s="19" t="s">
        <v>742</v>
      </c>
      <c r="B30" s="19" t="s">
        <v>743</v>
      </c>
      <c r="C30" s="20">
        <f>0+C31</f>
      </c>
      <c r="D30" s="20">
        <f>0+D31</f>
      </c>
      <c r="E30" s="20">
        <f>0+E31</f>
      </c>
    </row>
    <row r="31" spans="1:5" ht="12.75" customHeight="1">
      <c r="A31" s="21" t="s">
        <v>746</v>
      </c>
      <c r="B31" s="21" t="s">
        <v>745</v>
      </c>
      <c r="C31" s="22">
        <f>'SO 400.ZV_SO 411.ZV'!I3</f>
      </c>
      <c r="D31" s="22">
        <f>'SO 400.ZV_SO 411.ZV'!O2</f>
      </c>
      <c r="E31" s="22">
        <f>C31+D31</f>
      </c>
    </row>
    <row r="32" spans="1:5" ht="12.75" customHeight="1">
      <c r="A32" s="19" t="s">
        <v>750</v>
      </c>
      <c r="B32" s="19" t="s">
        <v>751</v>
      </c>
      <c r="C32" s="20">
        <f>'SO 801.N'!I3</f>
      </c>
      <c r="D32" s="20">
        <f>'SO 801.N'!O2</f>
      </c>
      <c r="E32" s="20">
        <f>C32+D32</f>
      </c>
    </row>
    <row r="33" spans="1:5" ht="12.75" customHeight="1">
      <c r="A33" s="19" t="s">
        <v>777</v>
      </c>
      <c r="B33" s="19" t="s">
        <v>751</v>
      </c>
      <c r="C33" s="20">
        <f>'SO 801.ZV'!I3</f>
      </c>
      <c r="D33" s="20">
        <f>'SO 801.ZV'!O2</f>
      </c>
      <c r="E33" s="20">
        <f>C33+D33</f>
      </c>
    </row>
    <row r="34" spans="1:5" ht="12.75" customHeight="1">
      <c r="A34" s="19" t="s">
        <v>794</v>
      </c>
      <c r="B34" s="19" t="s">
        <v>795</v>
      </c>
      <c r="C34" s="20">
        <f>0+C35+C36</f>
      </c>
      <c r="D34" s="20">
        <f>0+D35+D36</f>
      </c>
      <c r="E34" s="20">
        <f>0+E35+E36</f>
      </c>
    </row>
    <row r="35" spans="1:5" ht="12.75" customHeight="1">
      <c r="A35" s="21" t="s">
        <v>798</v>
      </c>
      <c r="B35" s="21" t="s">
        <v>797</v>
      </c>
      <c r="C35" s="22">
        <f>'SO 901_SO 901.1.N'!I3</f>
      </c>
      <c r="D35" s="22">
        <f>'SO 901_SO 901.1.N'!O2</f>
      </c>
      <c r="E35" s="22">
        <f>C35+D35</f>
      </c>
    </row>
    <row r="36" spans="1:5" ht="12.75" customHeight="1">
      <c r="A36" s="21" t="s">
        <v>804</v>
      </c>
      <c r="B36" s="21" t="s">
        <v>803</v>
      </c>
      <c r="C36" s="22">
        <f>'SO 901_SO 901.2.N'!I3</f>
      </c>
      <c r="D36" s="22">
        <f>'SO 901_SO 901.2.N'!O2</f>
      </c>
      <c r="E36" s="22">
        <f>C36+D36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345</v>
      </c>
      <c r="I3" s="40">
        <f>0+I10+I15+I32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345</v>
      </c>
      <c r="D6" s="6"/>
      <c r="E6" s="18" t="s">
        <v>328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330</v>
      </c>
      <c r="E11" s="32" t="s">
        <v>117</v>
      </c>
      <c r="F11" s="33" t="s">
        <v>118</v>
      </c>
      <c r="G11" s="34">
        <v>914.67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38.25">
      <c r="A13" s="38" t="s">
        <v>57</v>
      </c>
      <c r="E13" s="39" t="s">
        <v>347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</f>
      </c>
      <c r="R15">
        <f>0+O16+O20+O24+O28</f>
      </c>
    </row>
    <row r="16" spans="1:16" ht="12.75">
      <c r="A16" s="26" t="s">
        <v>50</v>
      </c>
      <c r="B16" s="31" t="s">
        <v>28</v>
      </c>
      <c r="C16" s="31" t="s">
        <v>332</v>
      </c>
      <c r="D16" s="26" t="s">
        <v>56</v>
      </c>
      <c r="E16" s="32" t="s">
        <v>333</v>
      </c>
      <c r="F16" s="33" t="s">
        <v>129</v>
      </c>
      <c r="G16" s="34">
        <v>457.335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369.75">
      <c r="A18" s="38" t="s">
        <v>57</v>
      </c>
      <c r="E18" s="39" t="s">
        <v>348</v>
      </c>
    </row>
    <row r="19" spans="1:5" ht="369.75">
      <c r="A19" t="s">
        <v>59</v>
      </c>
      <c r="E19" s="37" t="s">
        <v>335</v>
      </c>
    </row>
    <row r="20" spans="1:16" ht="12.75">
      <c r="A20" s="26" t="s">
        <v>50</v>
      </c>
      <c r="B20" s="31" t="s">
        <v>27</v>
      </c>
      <c r="C20" s="31" t="s">
        <v>190</v>
      </c>
      <c r="D20" s="26" t="s">
        <v>56</v>
      </c>
      <c r="E20" s="32" t="s">
        <v>191</v>
      </c>
      <c r="F20" s="33" t="s">
        <v>129</v>
      </c>
      <c r="G20" s="34">
        <v>457.335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51">
      <c r="A22" s="38" t="s">
        <v>57</v>
      </c>
      <c r="E22" s="39" t="s">
        <v>349</v>
      </c>
    </row>
    <row r="23" spans="1:5" ht="191.25">
      <c r="A23" t="s">
        <v>59</v>
      </c>
      <c r="E23" s="37" t="s">
        <v>193</v>
      </c>
    </row>
    <row r="24" spans="1:16" ht="12.75">
      <c r="A24" s="26" t="s">
        <v>50</v>
      </c>
      <c r="B24" s="31" t="s">
        <v>37</v>
      </c>
      <c r="C24" s="31" t="s">
        <v>194</v>
      </c>
      <c r="D24" s="26" t="s">
        <v>56</v>
      </c>
      <c r="E24" s="32" t="s">
        <v>195</v>
      </c>
      <c r="F24" s="33" t="s">
        <v>129</v>
      </c>
      <c r="G24" s="34">
        <v>457.335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369.75">
      <c r="A26" s="38" t="s">
        <v>57</v>
      </c>
      <c r="E26" s="39" t="s">
        <v>350</v>
      </c>
    </row>
    <row r="27" spans="1:5" ht="280.5">
      <c r="A27" t="s">
        <v>59</v>
      </c>
      <c r="E27" s="37" t="s">
        <v>197</v>
      </c>
    </row>
    <row r="28" spans="1:16" ht="12.75">
      <c r="A28" s="26" t="s">
        <v>50</v>
      </c>
      <c r="B28" s="31" t="s">
        <v>39</v>
      </c>
      <c r="C28" s="31" t="s">
        <v>338</v>
      </c>
      <c r="D28" s="26" t="s">
        <v>56</v>
      </c>
      <c r="E28" s="32" t="s">
        <v>339</v>
      </c>
      <c r="F28" s="33" t="s">
        <v>168</v>
      </c>
      <c r="G28" s="34">
        <v>985.466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382.5">
      <c r="A30" s="38" t="s">
        <v>57</v>
      </c>
      <c r="E30" s="39" t="s">
        <v>351</v>
      </c>
    </row>
    <row r="31" spans="1:5" ht="25.5">
      <c r="A31" t="s">
        <v>59</v>
      </c>
      <c r="E31" s="37" t="s">
        <v>205</v>
      </c>
    </row>
    <row r="32" spans="1:18" ht="12.75" customHeight="1">
      <c r="A32" s="6" t="s">
        <v>48</v>
      </c>
      <c r="B32" s="6"/>
      <c r="C32" s="42" t="s">
        <v>28</v>
      </c>
      <c r="D32" s="6"/>
      <c r="E32" s="29" t="s">
        <v>266</v>
      </c>
      <c r="F32" s="6"/>
      <c r="G32" s="6"/>
      <c r="H32" s="6"/>
      <c r="I32" s="43">
        <f>0+Q32</f>
      </c>
      <c r="O32">
        <f>0+R32</f>
      </c>
      <c r="Q32">
        <f>0+I33</f>
      </c>
      <c r="R32">
        <f>0+O33</f>
      </c>
    </row>
    <row r="33" spans="1:16" ht="12.75">
      <c r="A33" s="26" t="s">
        <v>50</v>
      </c>
      <c r="B33" s="31" t="s">
        <v>41</v>
      </c>
      <c r="C33" s="31" t="s">
        <v>341</v>
      </c>
      <c r="D33" s="26" t="s">
        <v>56</v>
      </c>
      <c r="E33" s="32" t="s">
        <v>342</v>
      </c>
      <c r="F33" s="33" t="s">
        <v>168</v>
      </c>
      <c r="G33" s="34">
        <v>1182.56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382.5">
      <c r="A35" s="38" t="s">
        <v>57</v>
      </c>
      <c r="E35" s="39" t="s">
        <v>352</v>
      </c>
    </row>
    <row r="36" spans="1:5" ht="102">
      <c r="A36" t="s">
        <v>59</v>
      </c>
      <c r="E36" s="37" t="s">
        <v>344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0+O10+O15+O32+O49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353</v>
      </c>
      <c r="I3" s="40">
        <f>0+I10+I15+I32+I49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353</v>
      </c>
      <c r="D6" s="6"/>
      <c r="E6" s="18" t="s">
        <v>354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1.3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63.75">
      <c r="A13" s="38" t="s">
        <v>57</v>
      </c>
      <c r="E13" s="39" t="s">
        <v>356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</f>
      </c>
      <c r="R15">
        <f>0+O16+O20+O24+O28</f>
      </c>
    </row>
    <row r="16" spans="1:16" ht="25.5">
      <c r="A16" s="26" t="s">
        <v>50</v>
      </c>
      <c r="B16" s="31" t="s">
        <v>28</v>
      </c>
      <c r="C16" s="31" t="s">
        <v>357</v>
      </c>
      <c r="D16" s="26" t="s">
        <v>56</v>
      </c>
      <c r="E16" s="32" t="s">
        <v>358</v>
      </c>
      <c r="F16" s="33" t="s">
        <v>129</v>
      </c>
      <c r="G16" s="34">
        <v>0.65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63.75">
      <c r="A18" s="38" t="s">
        <v>57</v>
      </c>
      <c r="E18" s="39" t="s">
        <v>359</v>
      </c>
    </row>
    <row r="19" spans="1:5" ht="63.75">
      <c r="A19" t="s">
        <v>59</v>
      </c>
      <c r="E19" s="37" t="s">
        <v>131</v>
      </c>
    </row>
    <row r="20" spans="1:16" ht="25.5">
      <c r="A20" s="26" t="s">
        <v>50</v>
      </c>
      <c r="B20" s="31" t="s">
        <v>27</v>
      </c>
      <c r="C20" s="31" t="s">
        <v>180</v>
      </c>
      <c r="D20" s="26" t="s">
        <v>56</v>
      </c>
      <c r="E20" s="32" t="s">
        <v>181</v>
      </c>
      <c r="F20" s="33" t="s">
        <v>129</v>
      </c>
      <c r="G20" s="34">
        <v>0.65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89.25">
      <c r="A22" s="38" t="s">
        <v>57</v>
      </c>
      <c r="E22" s="39" t="s">
        <v>360</v>
      </c>
    </row>
    <row r="23" spans="1:5" ht="63.75">
      <c r="A23" t="s">
        <v>59</v>
      </c>
      <c r="E23" s="37" t="s">
        <v>131</v>
      </c>
    </row>
    <row r="24" spans="1:16" ht="12.75">
      <c r="A24" s="26" t="s">
        <v>50</v>
      </c>
      <c r="B24" s="31" t="s">
        <v>37</v>
      </c>
      <c r="C24" s="31" t="s">
        <v>190</v>
      </c>
      <c r="D24" s="26" t="s">
        <v>56</v>
      </c>
      <c r="E24" s="32" t="s">
        <v>191</v>
      </c>
      <c r="F24" s="33" t="s">
        <v>129</v>
      </c>
      <c r="G24" s="34">
        <v>0.65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51">
      <c r="A26" s="38" t="s">
        <v>57</v>
      </c>
      <c r="E26" s="39" t="s">
        <v>361</v>
      </c>
    </row>
    <row r="27" spans="1:5" ht="191.25">
      <c r="A27" t="s">
        <v>59</v>
      </c>
      <c r="E27" s="37" t="s">
        <v>193</v>
      </c>
    </row>
    <row r="28" spans="1:16" ht="12.75">
      <c r="A28" s="26" t="s">
        <v>50</v>
      </c>
      <c r="B28" s="31" t="s">
        <v>39</v>
      </c>
      <c r="C28" s="31" t="s">
        <v>202</v>
      </c>
      <c r="D28" s="26" t="s">
        <v>56</v>
      </c>
      <c r="E28" s="32" t="s">
        <v>203</v>
      </c>
      <c r="F28" s="33" t="s">
        <v>168</v>
      </c>
      <c r="G28" s="34">
        <v>8.75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76.5">
      <c r="A30" s="38" t="s">
        <v>57</v>
      </c>
      <c r="E30" s="39" t="s">
        <v>362</v>
      </c>
    </row>
    <row r="31" spans="1:5" ht="25.5">
      <c r="A31" t="s">
        <v>59</v>
      </c>
      <c r="E31" s="37" t="s">
        <v>205</v>
      </c>
    </row>
    <row r="32" spans="1:18" ht="12.75" customHeight="1">
      <c r="A32" s="6" t="s">
        <v>48</v>
      </c>
      <c r="B32" s="6"/>
      <c r="C32" s="42" t="s">
        <v>39</v>
      </c>
      <c r="D32" s="6"/>
      <c r="E32" s="29" t="s">
        <v>206</v>
      </c>
      <c r="F32" s="6"/>
      <c r="G32" s="6"/>
      <c r="H32" s="6"/>
      <c r="I32" s="43">
        <f>0+Q32</f>
      </c>
      <c r="O32">
        <f>0+R32</f>
      </c>
      <c r="Q32">
        <f>0+I33+I37+I41+I45</f>
      </c>
      <c r="R32">
        <f>0+O33+O37+O41+O45</f>
      </c>
    </row>
    <row r="33" spans="1:16" ht="12.75">
      <c r="A33" s="26" t="s">
        <v>50</v>
      </c>
      <c r="B33" s="31" t="s">
        <v>41</v>
      </c>
      <c r="C33" s="31" t="s">
        <v>363</v>
      </c>
      <c r="D33" s="26" t="s">
        <v>56</v>
      </c>
      <c r="E33" s="32" t="s">
        <v>364</v>
      </c>
      <c r="F33" s="33" t="s">
        <v>168</v>
      </c>
      <c r="G33" s="34">
        <v>8.75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89.25">
      <c r="A35" s="38" t="s">
        <v>57</v>
      </c>
      <c r="E35" s="39" t="s">
        <v>365</v>
      </c>
    </row>
    <row r="36" spans="1:5" ht="51">
      <c r="A36" t="s">
        <v>59</v>
      </c>
      <c r="E36" s="37" t="s">
        <v>210</v>
      </c>
    </row>
    <row r="37" spans="1:16" ht="12.75">
      <c r="A37" s="26" t="s">
        <v>50</v>
      </c>
      <c r="B37" s="31" t="s">
        <v>82</v>
      </c>
      <c r="C37" s="31" t="s">
        <v>366</v>
      </c>
      <c r="D37" s="26" t="s">
        <v>56</v>
      </c>
      <c r="E37" s="32" t="s">
        <v>367</v>
      </c>
      <c r="F37" s="33" t="s">
        <v>168</v>
      </c>
      <c r="G37" s="34">
        <v>8.75</v>
      </c>
      <c r="H37" s="35">
        <v>0</v>
      </c>
      <c r="I37" s="35">
        <f>ROUND(ROUND(H37,2)*ROUND(G37,3),2)</f>
      </c>
      <c r="O37">
        <f>(I37*21)/100</f>
      </c>
      <c r="P37" t="s">
        <v>28</v>
      </c>
    </row>
    <row r="38" spans="1:5" ht="12.75">
      <c r="A38" s="36" t="s">
        <v>55</v>
      </c>
      <c r="E38" s="37" t="s">
        <v>56</v>
      </c>
    </row>
    <row r="39" spans="1:5" ht="63.75">
      <c r="A39" s="38" t="s">
        <v>57</v>
      </c>
      <c r="E39" s="39" t="s">
        <v>368</v>
      </c>
    </row>
    <row r="40" spans="1:5" ht="102">
      <c r="A40" t="s">
        <v>59</v>
      </c>
      <c r="E40" s="37" t="s">
        <v>217</v>
      </c>
    </row>
    <row r="41" spans="1:16" ht="12.75">
      <c r="A41" s="26" t="s">
        <v>50</v>
      </c>
      <c r="B41" s="31" t="s">
        <v>87</v>
      </c>
      <c r="C41" s="31" t="s">
        <v>222</v>
      </c>
      <c r="D41" s="26" t="s">
        <v>56</v>
      </c>
      <c r="E41" s="32" t="s">
        <v>223</v>
      </c>
      <c r="F41" s="33" t="s">
        <v>168</v>
      </c>
      <c r="G41" s="34">
        <v>8.75</v>
      </c>
      <c r="H41" s="35">
        <v>0</v>
      </c>
      <c r="I41" s="35">
        <f>ROUND(ROUND(H41,2)*ROUND(G41,3),2)</f>
      </c>
      <c r="O41">
        <f>(I41*21)/100</f>
      </c>
      <c r="P41" t="s">
        <v>28</v>
      </c>
    </row>
    <row r="42" spans="1:5" ht="12.75">
      <c r="A42" s="36" t="s">
        <v>55</v>
      </c>
      <c r="E42" s="37" t="s">
        <v>56</v>
      </c>
    </row>
    <row r="43" spans="1:5" ht="76.5">
      <c r="A43" s="38" t="s">
        <v>57</v>
      </c>
      <c r="E43" s="39" t="s">
        <v>369</v>
      </c>
    </row>
    <row r="44" spans="1:5" ht="51">
      <c r="A44" t="s">
        <v>59</v>
      </c>
      <c r="E44" s="37" t="s">
        <v>221</v>
      </c>
    </row>
    <row r="45" spans="1:16" ht="12.75">
      <c r="A45" s="26" t="s">
        <v>50</v>
      </c>
      <c r="B45" s="31" t="s">
        <v>44</v>
      </c>
      <c r="C45" s="31" t="s">
        <v>370</v>
      </c>
      <c r="D45" s="26" t="s">
        <v>56</v>
      </c>
      <c r="E45" s="32" t="s">
        <v>371</v>
      </c>
      <c r="F45" s="33" t="s">
        <v>168</v>
      </c>
      <c r="G45" s="34">
        <v>8.75</v>
      </c>
      <c r="H45" s="35">
        <v>0</v>
      </c>
      <c r="I45" s="35">
        <f>ROUND(ROUND(H45,2)*ROUND(G45,3),2)</f>
      </c>
      <c r="O45">
        <f>(I45*21)/100</f>
      </c>
      <c r="P45" t="s">
        <v>28</v>
      </c>
    </row>
    <row r="46" spans="1:5" ht="12.75">
      <c r="A46" s="36" t="s">
        <v>55</v>
      </c>
      <c r="E46" s="37" t="s">
        <v>56</v>
      </c>
    </row>
    <row r="47" spans="1:5" ht="51">
      <c r="A47" s="38" t="s">
        <v>57</v>
      </c>
      <c r="E47" s="39" t="s">
        <v>372</v>
      </c>
    </row>
    <row r="48" spans="1:5" ht="140.25">
      <c r="A48" t="s">
        <v>59</v>
      </c>
      <c r="E48" s="37" t="s">
        <v>229</v>
      </c>
    </row>
    <row r="49" spans="1:18" ht="12.75" customHeight="1">
      <c r="A49" s="6" t="s">
        <v>48</v>
      </c>
      <c r="B49" s="6"/>
      <c r="C49" s="42" t="s">
        <v>44</v>
      </c>
      <c r="D49" s="6"/>
      <c r="E49" s="29" t="s">
        <v>139</v>
      </c>
      <c r="F49" s="6"/>
      <c r="G49" s="6"/>
      <c r="H49" s="6"/>
      <c r="I49" s="43">
        <f>0+Q49</f>
      </c>
      <c r="O49">
        <f>0+R49</f>
      </c>
      <c r="Q49">
        <f>0+I50+I54</f>
      </c>
      <c r="R49">
        <f>0+O50+O54</f>
      </c>
    </row>
    <row r="50" spans="1:16" ht="12.75">
      <c r="A50" s="26" t="s">
        <v>50</v>
      </c>
      <c r="B50" s="31" t="s">
        <v>46</v>
      </c>
      <c r="C50" s="31" t="s">
        <v>314</v>
      </c>
      <c r="D50" s="26" t="s">
        <v>56</v>
      </c>
      <c r="E50" s="32" t="s">
        <v>315</v>
      </c>
      <c r="F50" s="33" t="s">
        <v>142</v>
      </c>
      <c r="G50" s="34">
        <v>5.3</v>
      </c>
      <c r="H50" s="35">
        <v>0</v>
      </c>
      <c r="I50" s="35">
        <f>ROUND(ROUND(H50,2)*ROUND(G50,3),2)</f>
      </c>
      <c r="O50">
        <f>(I50*21)/100</f>
      </c>
      <c r="P50" t="s">
        <v>28</v>
      </c>
    </row>
    <row r="51" spans="1:5" ht="12.75">
      <c r="A51" s="36" t="s">
        <v>55</v>
      </c>
      <c r="E51" s="37" t="s">
        <v>56</v>
      </c>
    </row>
    <row r="52" spans="1:5" ht="127.5">
      <c r="A52" s="38" t="s">
        <v>57</v>
      </c>
      <c r="E52" s="39" t="s">
        <v>373</v>
      </c>
    </row>
    <row r="53" spans="1:5" ht="25.5">
      <c r="A53" t="s">
        <v>59</v>
      </c>
      <c r="E53" s="37" t="s">
        <v>317</v>
      </c>
    </row>
    <row r="54" spans="1:16" ht="12.75">
      <c r="A54" s="26" t="s">
        <v>50</v>
      </c>
      <c r="B54" s="31" t="s">
        <v>96</v>
      </c>
      <c r="C54" s="31" t="s">
        <v>319</v>
      </c>
      <c r="D54" s="26" t="s">
        <v>56</v>
      </c>
      <c r="E54" s="32" t="s">
        <v>320</v>
      </c>
      <c r="F54" s="33" t="s">
        <v>142</v>
      </c>
      <c r="G54" s="34">
        <v>2.65</v>
      </c>
      <c r="H54" s="35">
        <v>0</v>
      </c>
      <c r="I54" s="35">
        <f>ROUND(ROUND(H54,2)*ROUND(G54,3),2)</f>
      </c>
      <c r="O54">
        <f>(I54*21)/100</f>
      </c>
      <c r="P54" t="s">
        <v>28</v>
      </c>
    </row>
    <row r="55" spans="1:5" ht="12.75">
      <c r="A55" s="36" t="s">
        <v>55</v>
      </c>
      <c r="E55" s="37" t="s">
        <v>56</v>
      </c>
    </row>
    <row r="56" spans="1:5" ht="38.25">
      <c r="A56" s="38" t="s">
        <v>57</v>
      </c>
      <c r="E56" s="39" t="s">
        <v>374</v>
      </c>
    </row>
    <row r="57" spans="1:5" ht="38.25">
      <c r="A57" t="s">
        <v>59</v>
      </c>
      <c r="E57" s="37" t="s">
        <v>322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0+O10+O19+O48+O73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375</v>
      </c>
      <c r="I3" s="40">
        <f>0+I10+I19+I48+I73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375</v>
      </c>
      <c r="D6" s="6"/>
      <c r="E6" s="18" t="s">
        <v>354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</f>
      </c>
      <c r="R10">
        <f>0+O11+O15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119.8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377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28</v>
      </c>
      <c r="E15" s="32" t="s">
        <v>117</v>
      </c>
      <c r="F15" s="33" t="s">
        <v>118</v>
      </c>
      <c r="G15" s="34">
        <v>10.12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114.75">
      <c r="A17" s="38" t="s">
        <v>57</v>
      </c>
      <c r="E17" s="39" t="s">
        <v>378</v>
      </c>
    </row>
    <row r="18" spans="1:5" ht="25.5">
      <c r="A18" t="s">
        <v>59</v>
      </c>
      <c r="E18" s="37" t="s">
        <v>120</v>
      </c>
    </row>
    <row r="19" spans="1:18" ht="12.75" customHeight="1">
      <c r="A19" s="6" t="s">
        <v>48</v>
      </c>
      <c r="B19" s="6"/>
      <c r="C19" s="42" t="s">
        <v>33</v>
      </c>
      <c r="D19" s="6"/>
      <c r="E19" s="29" t="s">
        <v>126</v>
      </c>
      <c r="F19" s="6"/>
      <c r="G19" s="6"/>
      <c r="H19" s="6"/>
      <c r="I19" s="43">
        <f>0+Q19</f>
      </c>
      <c r="O19">
        <f>0+R19</f>
      </c>
      <c r="Q19">
        <f>0+I20+I24+I28+I32+I36+I40+I44</f>
      </c>
      <c r="R19">
        <f>0+O20+O24+O28+O32+O36+O40+O44</f>
      </c>
    </row>
    <row r="20" spans="1:16" ht="25.5">
      <c r="A20" s="26" t="s">
        <v>50</v>
      </c>
      <c r="B20" s="31" t="s">
        <v>27</v>
      </c>
      <c r="C20" s="31" t="s">
        <v>357</v>
      </c>
      <c r="D20" s="26" t="s">
        <v>56</v>
      </c>
      <c r="E20" s="32" t="s">
        <v>358</v>
      </c>
      <c r="F20" s="33" t="s">
        <v>129</v>
      </c>
      <c r="G20" s="34">
        <v>3.6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63.75">
      <c r="A22" s="38" t="s">
        <v>57</v>
      </c>
      <c r="E22" s="39" t="s">
        <v>379</v>
      </c>
    </row>
    <row r="23" spans="1:5" ht="63.75">
      <c r="A23" t="s">
        <v>59</v>
      </c>
      <c r="E23" s="37" t="s">
        <v>131</v>
      </c>
    </row>
    <row r="24" spans="1:16" ht="12.75">
      <c r="A24" s="26" t="s">
        <v>50</v>
      </c>
      <c r="B24" s="31" t="s">
        <v>37</v>
      </c>
      <c r="C24" s="31" t="s">
        <v>127</v>
      </c>
      <c r="D24" s="26" t="s">
        <v>56</v>
      </c>
      <c r="E24" s="32" t="s">
        <v>128</v>
      </c>
      <c r="F24" s="33" t="s">
        <v>129</v>
      </c>
      <c r="G24" s="34">
        <v>3.648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76.5">
      <c r="A26" s="38" t="s">
        <v>57</v>
      </c>
      <c r="E26" s="39" t="s">
        <v>380</v>
      </c>
    </row>
    <row r="27" spans="1:5" ht="63.75">
      <c r="A27" t="s">
        <v>59</v>
      </c>
      <c r="E27" s="37" t="s">
        <v>131</v>
      </c>
    </row>
    <row r="28" spans="1:16" ht="25.5">
      <c r="A28" s="26" t="s">
        <v>50</v>
      </c>
      <c r="B28" s="31" t="s">
        <v>39</v>
      </c>
      <c r="C28" s="31" t="s">
        <v>180</v>
      </c>
      <c r="D28" s="26" t="s">
        <v>56</v>
      </c>
      <c r="E28" s="32" t="s">
        <v>181</v>
      </c>
      <c r="F28" s="33" t="s">
        <v>129</v>
      </c>
      <c r="G28" s="34">
        <v>32.32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229.5">
      <c r="A30" s="38" t="s">
        <v>57</v>
      </c>
      <c r="E30" s="39" t="s">
        <v>381</v>
      </c>
    </row>
    <row r="31" spans="1:5" ht="63.75">
      <c r="A31" t="s">
        <v>59</v>
      </c>
      <c r="E31" s="37" t="s">
        <v>131</v>
      </c>
    </row>
    <row r="32" spans="1:16" ht="25.5">
      <c r="A32" s="26" t="s">
        <v>50</v>
      </c>
      <c r="B32" s="31" t="s">
        <v>41</v>
      </c>
      <c r="C32" s="31" t="s">
        <v>256</v>
      </c>
      <c r="D32" s="26" t="s">
        <v>56</v>
      </c>
      <c r="E32" s="32" t="s">
        <v>257</v>
      </c>
      <c r="F32" s="33" t="s">
        <v>142</v>
      </c>
      <c r="G32" s="34">
        <v>20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76.5">
      <c r="A34" s="38" t="s">
        <v>57</v>
      </c>
      <c r="E34" s="39" t="s">
        <v>382</v>
      </c>
    </row>
    <row r="35" spans="1:5" ht="63.75">
      <c r="A35" t="s">
        <v>59</v>
      </c>
      <c r="E35" s="37" t="s">
        <v>131</v>
      </c>
    </row>
    <row r="36" spans="1:16" ht="12.75">
      <c r="A36" s="26" t="s">
        <v>50</v>
      </c>
      <c r="B36" s="31" t="s">
        <v>82</v>
      </c>
      <c r="C36" s="31" t="s">
        <v>186</v>
      </c>
      <c r="D36" s="26" t="s">
        <v>56</v>
      </c>
      <c r="E36" s="32" t="s">
        <v>187</v>
      </c>
      <c r="F36" s="33" t="s">
        <v>129</v>
      </c>
      <c r="G36" s="34">
        <v>27.58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153">
      <c r="A38" s="38" t="s">
        <v>57</v>
      </c>
      <c r="E38" s="39" t="s">
        <v>383</v>
      </c>
    </row>
    <row r="39" spans="1:5" ht="369.75">
      <c r="A39" t="s">
        <v>59</v>
      </c>
      <c r="E39" s="37" t="s">
        <v>189</v>
      </c>
    </row>
    <row r="40" spans="1:16" ht="12.75">
      <c r="A40" s="26" t="s">
        <v>50</v>
      </c>
      <c r="B40" s="31" t="s">
        <v>87</v>
      </c>
      <c r="C40" s="31" t="s">
        <v>190</v>
      </c>
      <c r="D40" s="26" t="s">
        <v>56</v>
      </c>
      <c r="E40" s="32" t="s">
        <v>191</v>
      </c>
      <c r="F40" s="33" t="s">
        <v>129</v>
      </c>
      <c r="G40" s="34">
        <v>59.9</v>
      </c>
      <c r="H40" s="35">
        <v>0</v>
      </c>
      <c r="I40" s="35">
        <f>ROUND(ROUND(H40,2)*ROUND(G40,3),2)</f>
      </c>
      <c r="O40">
        <f>(I40*21)/100</f>
      </c>
      <c r="P40" t="s">
        <v>28</v>
      </c>
    </row>
    <row r="41" spans="1:5" ht="12.75">
      <c r="A41" s="36" t="s">
        <v>55</v>
      </c>
      <c r="E41" s="37" t="s">
        <v>56</v>
      </c>
    </row>
    <row r="42" spans="1:5" ht="76.5">
      <c r="A42" s="38" t="s">
        <v>57</v>
      </c>
      <c r="E42" s="39" t="s">
        <v>384</v>
      </c>
    </row>
    <row r="43" spans="1:5" ht="191.25">
      <c r="A43" t="s">
        <v>59</v>
      </c>
      <c r="E43" s="37" t="s">
        <v>193</v>
      </c>
    </row>
    <row r="44" spans="1:16" ht="12.75">
      <c r="A44" s="26" t="s">
        <v>50</v>
      </c>
      <c r="B44" s="31" t="s">
        <v>44</v>
      </c>
      <c r="C44" s="31" t="s">
        <v>202</v>
      </c>
      <c r="D44" s="26" t="s">
        <v>56</v>
      </c>
      <c r="E44" s="32" t="s">
        <v>203</v>
      </c>
      <c r="F44" s="33" t="s">
        <v>168</v>
      </c>
      <c r="G44" s="34">
        <v>168.24</v>
      </c>
      <c r="H44" s="35">
        <v>0</v>
      </c>
      <c r="I44" s="35">
        <f>ROUND(ROUND(H44,2)*ROUND(G44,3),2)</f>
      </c>
      <c r="O44">
        <f>(I44*21)/100</f>
      </c>
      <c r="P44" t="s">
        <v>28</v>
      </c>
    </row>
    <row r="45" spans="1:5" ht="12.75">
      <c r="A45" s="36" t="s">
        <v>55</v>
      </c>
      <c r="E45" s="37" t="s">
        <v>56</v>
      </c>
    </row>
    <row r="46" spans="1:5" ht="76.5">
      <c r="A46" s="38" t="s">
        <v>57</v>
      </c>
      <c r="E46" s="39" t="s">
        <v>385</v>
      </c>
    </row>
    <row r="47" spans="1:5" ht="25.5">
      <c r="A47" t="s">
        <v>59</v>
      </c>
      <c r="E47" s="37" t="s">
        <v>205</v>
      </c>
    </row>
    <row r="48" spans="1:18" ht="12.75" customHeight="1">
      <c r="A48" s="6" t="s">
        <v>48</v>
      </c>
      <c r="B48" s="6"/>
      <c r="C48" s="42" t="s">
        <v>39</v>
      </c>
      <c r="D48" s="6"/>
      <c r="E48" s="29" t="s">
        <v>206</v>
      </c>
      <c r="F48" s="6"/>
      <c r="G48" s="6"/>
      <c r="H48" s="6"/>
      <c r="I48" s="43">
        <f>0+Q48</f>
      </c>
      <c r="O48">
        <f>0+R48</f>
      </c>
      <c r="Q48">
        <f>0+I49+I53+I57+I61+I65+I69</f>
      </c>
      <c r="R48">
        <f>0+O49+O53+O57+O61+O65+O69</f>
      </c>
    </row>
    <row r="49" spans="1:16" ht="12.75">
      <c r="A49" s="26" t="s">
        <v>50</v>
      </c>
      <c r="B49" s="31" t="s">
        <v>46</v>
      </c>
      <c r="C49" s="31" t="s">
        <v>363</v>
      </c>
      <c r="D49" s="26" t="s">
        <v>56</v>
      </c>
      <c r="E49" s="32" t="s">
        <v>364</v>
      </c>
      <c r="F49" s="33" t="s">
        <v>168</v>
      </c>
      <c r="G49" s="34">
        <v>168.24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216.75">
      <c r="A51" s="38" t="s">
        <v>57</v>
      </c>
      <c r="E51" s="39" t="s">
        <v>386</v>
      </c>
    </row>
    <row r="52" spans="1:5" ht="51">
      <c r="A52" t="s">
        <v>59</v>
      </c>
      <c r="E52" s="37" t="s">
        <v>210</v>
      </c>
    </row>
    <row r="53" spans="1:16" ht="12.75">
      <c r="A53" s="26" t="s">
        <v>50</v>
      </c>
      <c r="B53" s="31" t="s">
        <v>96</v>
      </c>
      <c r="C53" s="31" t="s">
        <v>366</v>
      </c>
      <c r="D53" s="26" t="s">
        <v>56</v>
      </c>
      <c r="E53" s="32" t="s">
        <v>367</v>
      </c>
      <c r="F53" s="33" t="s">
        <v>168</v>
      </c>
      <c r="G53" s="34">
        <v>106.29</v>
      </c>
      <c r="H53" s="35">
        <v>0</v>
      </c>
      <c r="I53" s="35">
        <f>ROUND(ROUND(H53,2)*ROUND(G53,3),2)</f>
      </c>
      <c r="O53">
        <f>(I53*21)/100</f>
      </c>
      <c r="P53" t="s">
        <v>28</v>
      </c>
    </row>
    <row r="54" spans="1:5" ht="12.75">
      <c r="A54" s="36" t="s">
        <v>55</v>
      </c>
      <c r="E54" s="37" t="s">
        <v>56</v>
      </c>
    </row>
    <row r="55" spans="1:5" ht="102">
      <c r="A55" s="38" t="s">
        <v>57</v>
      </c>
      <c r="E55" s="39" t="s">
        <v>387</v>
      </c>
    </row>
    <row r="56" spans="1:5" ht="102">
      <c r="A56" t="s">
        <v>59</v>
      </c>
      <c r="E56" s="37" t="s">
        <v>217</v>
      </c>
    </row>
    <row r="57" spans="1:16" ht="12.75">
      <c r="A57" s="26" t="s">
        <v>50</v>
      </c>
      <c r="B57" s="31" t="s">
        <v>99</v>
      </c>
      <c r="C57" s="31" t="s">
        <v>388</v>
      </c>
      <c r="D57" s="26" t="s">
        <v>56</v>
      </c>
      <c r="E57" s="32" t="s">
        <v>389</v>
      </c>
      <c r="F57" s="33" t="s">
        <v>168</v>
      </c>
      <c r="G57" s="34">
        <v>31.55</v>
      </c>
      <c r="H57" s="35">
        <v>0</v>
      </c>
      <c r="I57" s="35">
        <f>ROUND(ROUND(H57,2)*ROUND(G57,3),2)</f>
      </c>
      <c r="O57">
        <f>(I57*21)/100</f>
      </c>
      <c r="P57" t="s">
        <v>28</v>
      </c>
    </row>
    <row r="58" spans="1:5" ht="12.75">
      <c r="A58" s="36" t="s">
        <v>55</v>
      </c>
      <c r="E58" s="37" t="s">
        <v>56</v>
      </c>
    </row>
    <row r="59" spans="1:5" ht="127.5">
      <c r="A59" s="38" t="s">
        <v>57</v>
      </c>
      <c r="E59" s="39" t="s">
        <v>390</v>
      </c>
    </row>
    <row r="60" spans="1:5" ht="102">
      <c r="A60" t="s">
        <v>59</v>
      </c>
      <c r="E60" s="37" t="s">
        <v>217</v>
      </c>
    </row>
    <row r="61" spans="1:16" ht="12.75">
      <c r="A61" s="26" t="s">
        <v>50</v>
      </c>
      <c r="B61" s="31" t="s">
        <v>160</v>
      </c>
      <c r="C61" s="31" t="s">
        <v>222</v>
      </c>
      <c r="D61" s="26" t="s">
        <v>56</v>
      </c>
      <c r="E61" s="32" t="s">
        <v>223</v>
      </c>
      <c r="F61" s="33" t="s">
        <v>168</v>
      </c>
      <c r="G61" s="34">
        <v>106.29</v>
      </c>
      <c r="H61" s="35">
        <v>0</v>
      </c>
      <c r="I61" s="35">
        <f>ROUND(ROUND(H61,2)*ROUND(G61,3),2)</f>
      </c>
      <c r="O61">
        <f>(I61*21)/100</f>
      </c>
      <c r="P61" t="s">
        <v>28</v>
      </c>
    </row>
    <row r="62" spans="1:5" ht="12.75">
      <c r="A62" s="36" t="s">
        <v>55</v>
      </c>
      <c r="E62" s="37" t="s">
        <v>56</v>
      </c>
    </row>
    <row r="63" spans="1:5" ht="127.5">
      <c r="A63" s="38" t="s">
        <v>57</v>
      </c>
      <c r="E63" s="39" t="s">
        <v>391</v>
      </c>
    </row>
    <row r="64" spans="1:5" ht="51">
      <c r="A64" t="s">
        <v>59</v>
      </c>
      <c r="E64" s="37" t="s">
        <v>221</v>
      </c>
    </row>
    <row r="65" spans="1:16" ht="12.75">
      <c r="A65" s="26" t="s">
        <v>50</v>
      </c>
      <c r="B65" s="31" t="s">
        <v>165</v>
      </c>
      <c r="C65" s="31" t="s">
        <v>370</v>
      </c>
      <c r="D65" s="26" t="s">
        <v>56</v>
      </c>
      <c r="E65" s="32" t="s">
        <v>371</v>
      </c>
      <c r="F65" s="33" t="s">
        <v>168</v>
      </c>
      <c r="G65" s="34">
        <v>106.29</v>
      </c>
      <c r="H65" s="35">
        <v>0</v>
      </c>
      <c r="I65" s="35">
        <f>ROUND(ROUND(H65,2)*ROUND(G65,3),2)</f>
      </c>
      <c r="O65">
        <f>(I65*21)/100</f>
      </c>
      <c r="P65" t="s">
        <v>28</v>
      </c>
    </row>
    <row r="66" spans="1:5" ht="12.75">
      <c r="A66" s="36" t="s">
        <v>55</v>
      </c>
      <c r="E66" s="37" t="s">
        <v>56</v>
      </c>
    </row>
    <row r="67" spans="1:5" ht="89.25">
      <c r="A67" s="38" t="s">
        <v>57</v>
      </c>
      <c r="E67" s="39" t="s">
        <v>392</v>
      </c>
    </row>
    <row r="68" spans="1:5" ht="140.25">
      <c r="A68" t="s">
        <v>59</v>
      </c>
      <c r="E68" s="37" t="s">
        <v>229</v>
      </c>
    </row>
    <row r="69" spans="1:16" ht="12.75">
      <c r="A69" s="26" t="s">
        <v>50</v>
      </c>
      <c r="B69" s="31" t="s">
        <v>225</v>
      </c>
      <c r="C69" s="31" t="s">
        <v>393</v>
      </c>
      <c r="D69" s="26" t="s">
        <v>56</v>
      </c>
      <c r="E69" s="32" t="s">
        <v>394</v>
      </c>
      <c r="F69" s="33" t="s">
        <v>168</v>
      </c>
      <c r="G69" s="34">
        <v>30.4</v>
      </c>
      <c r="H69" s="35">
        <v>0</v>
      </c>
      <c r="I69" s="35">
        <f>ROUND(ROUND(H69,2)*ROUND(G69,3),2)</f>
      </c>
      <c r="O69">
        <f>(I69*21)/100</f>
      </c>
      <c r="P69" t="s">
        <v>28</v>
      </c>
    </row>
    <row r="70" spans="1:5" ht="12.75">
      <c r="A70" s="36" t="s">
        <v>55</v>
      </c>
      <c r="E70" s="37" t="s">
        <v>56</v>
      </c>
    </row>
    <row r="71" spans="1:5" ht="51">
      <c r="A71" s="38" t="s">
        <v>57</v>
      </c>
      <c r="E71" s="39" t="s">
        <v>395</v>
      </c>
    </row>
    <row r="72" spans="1:5" ht="153">
      <c r="A72" t="s">
        <v>59</v>
      </c>
      <c r="E72" s="37" t="s">
        <v>396</v>
      </c>
    </row>
    <row r="73" spans="1:18" ht="12.75" customHeight="1">
      <c r="A73" s="6" t="s">
        <v>48</v>
      </c>
      <c r="B73" s="6"/>
      <c r="C73" s="42" t="s">
        <v>44</v>
      </c>
      <c r="D73" s="6"/>
      <c r="E73" s="29" t="s">
        <v>139</v>
      </c>
      <c r="F73" s="6"/>
      <c r="G73" s="6"/>
      <c r="H73" s="6"/>
      <c r="I73" s="43">
        <f>0+Q73</f>
      </c>
      <c r="O73">
        <f>0+R73</f>
      </c>
      <c r="Q73">
        <f>0+I74+I78+I82+I86+I90+I94</f>
      </c>
      <c r="R73">
        <f>0+O74+O78+O82+O86+O90+O94</f>
      </c>
    </row>
    <row r="74" spans="1:16" ht="12.75">
      <c r="A74" s="26" t="s">
        <v>50</v>
      </c>
      <c r="B74" s="31" t="s">
        <v>230</v>
      </c>
      <c r="C74" s="31" t="s">
        <v>397</v>
      </c>
      <c r="D74" s="26" t="s">
        <v>56</v>
      </c>
      <c r="E74" s="32" t="s">
        <v>398</v>
      </c>
      <c r="F74" s="33" t="s">
        <v>54</v>
      </c>
      <c r="G74" s="34">
        <v>2</v>
      </c>
      <c r="H74" s="35">
        <v>0</v>
      </c>
      <c r="I74" s="35">
        <f>ROUND(ROUND(H74,2)*ROUND(G74,3),2)</f>
      </c>
      <c r="O74">
        <f>(I74*21)/100</f>
      </c>
      <c r="P74" t="s">
        <v>28</v>
      </c>
    </row>
    <row r="75" spans="1:5" ht="12.75">
      <c r="A75" s="36" t="s">
        <v>55</v>
      </c>
      <c r="E75" s="37" t="s">
        <v>56</v>
      </c>
    </row>
    <row r="76" spans="1:5" ht="25.5">
      <c r="A76" s="38" t="s">
        <v>57</v>
      </c>
      <c r="E76" s="39" t="s">
        <v>399</v>
      </c>
    </row>
    <row r="77" spans="1:5" ht="51">
      <c r="A77" t="s">
        <v>59</v>
      </c>
      <c r="E77" s="37" t="s">
        <v>400</v>
      </c>
    </row>
    <row r="78" spans="1:16" ht="12.75">
      <c r="A78" s="26" t="s">
        <v>50</v>
      </c>
      <c r="B78" s="31" t="s">
        <v>234</v>
      </c>
      <c r="C78" s="31" t="s">
        <v>401</v>
      </c>
      <c r="D78" s="26" t="s">
        <v>56</v>
      </c>
      <c r="E78" s="32" t="s">
        <v>402</v>
      </c>
      <c r="F78" s="33" t="s">
        <v>142</v>
      </c>
      <c r="G78" s="34">
        <v>7.5</v>
      </c>
      <c r="H78" s="35">
        <v>0</v>
      </c>
      <c r="I78" s="35">
        <f>ROUND(ROUND(H78,2)*ROUND(G78,3),2)</f>
      </c>
      <c r="O78">
        <f>(I78*21)/100</f>
      </c>
      <c r="P78" t="s">
        <v>28</v>
      </c>
    </row>
    <row r="79" spans="1:5" ht="12.75">
      <c r="A79" s="36" t="s">
        <v>55</v>
      </c>
      <c r="E79" s="37" t="s">
        <v>56</v>
      </c>
    </row>
    <row r="80" spans="1:5" ht="102">
      <c r="A80" s="38" t="s">
        <v>57</v>
      </c>
      <c r="E80" s="39" t="s">
        <v>403</v>
      </c>
    </row>
    <row r="81" spans="1:5" ht="51">
      <c r="A81" t="s">
        <v>59</v>
      </c>
      <c r="E81" s="37" t="s">
        <v>307</v>
      </c>
    </row>
    <row r="82" spans="1:16" ht="12.75">
      <c r="A82" s="26" t="s">
        <v>50</v>
      </c>
      <c r="B82" s="31" t="s">
        <v>282</v>
      </c>
      <c r="C82" s="31" t="s">
        <v>304</v>
      </c>
      <c r="D82" s="26" t="s">
        <v>33</v>
      </c>
      <c r="E82" s="32" t="s">
        <v>305</v>
      </c>
      <c r="F82" s="33" t="s">
        <v>142</v>
      </c>
      <c r="G82" s="34">
        <v>13</v>
      </c>
      <c r="H82" s="35">
        <v>0</v>
      </c>
      <c r="I82" s="35">
        <f>ROUND(ROUND(H82,2)*ROUND(G82,3),2)</f>
      </c>
      <c r="O82">
        <f>(I82*21)/100</f>
      </c>
      <c r="P82" t="s">
        <v>28</v>
      </c>
    </row>
    <row r="83" spans="1:5" ht="12.75">
      <c r="A83" s="36" t="s">
        <v>55</v>
      </c>
      <c r="E83" s="37" t="s">
        <v>56</v>
      </c>
    </row>
    <row r="84" spans="1:5" ht="63.75">
      <c r="A84" s="38" t="s">
        <v>57</v>
      </c>
      <c r="E84" s="39" t="s">
        <v>404</v>
      </c>
    </row>
    <row r="85" spans="1:5" ht="51">
      <c r="A85" t="s">
        <v>59</v>
      </c>
      <c r="E85" s="37" t="s">
        <v>307</v>
      </c>
    </row>
    <row r="86" spans="1:16" ht="12.75">
      <c r="A86" s="26" t="s">
        <v>50</v>
      </c>
      <c r="B86" s="31" t="s">
        <v>284</v>
      </c>
      <c r="C86" s="31" t="s">
        <v>304</v>
      </c>
      <c r="D86" s="26" t="s">
        <v>28</v>
      </c>
      <c r="E86" s="32" t="s">
        <v>305</v>
      </c>
      <c r="F86" s="33" t="s">
        <v>142</v>
      </c>
      <c r="G86" s="34">
        <v>7</v>
      </c>
      <c r="H86" s="35">
        <v>0</v>
      </c>
      <c r="I86" s="35">
        <f>ROUND(ROUND(H86,2)*ROUND(G86,3),2)</f>
      </c>
      <c r="O86">
        <f>(I86*21)/100</f>
      </c>
      <c r="P86" t="s">
        <v>28</v>
      </c>
    </row>
    <row r="87" spans="1:5" ht="12.75">
      <c r="A87" s="36" t="s">
        <v>55</v>
      </c>
      <c r="E87" s="37" t="s">
        <v>56</v>
      </c>
    </row>
    <row r="88" spans="1:5" ht="38.25">
      <c r="A88" s="38" t="s">
        <v>57</v>
      </c>
      <c r="E88" s="39" t="s">
        <v>405</v>
      </c>
    </row>
    <row r="89" spans="1:5" ht="51">
      <c r="A89" t="s">
        <v>59</v>
      </c>
      <c r="E89" s="37" t="s">
        <v>307</v>
      </c>
    </row>
    <row r="90" spans="1:16" ht="12.75">
      <c r="A90" s="26" t="s">
        <v>50</v>
      </c>
      <c r="B90" s="31" t="s">
        <v>286</v>
      </c>
      <c r="C90" s="31" t="s">
        <v>314</v>
      </c>
      <c r="D90" s="26" t="s">
        <v>56</v>
      </c>
      <c r="E90" s="32" t="s">
        <v>315</v>
      </c>
      <c r="F90" s="33" t="s">
        <v>142</v>
      </c>
      <c r="G90" s="34">
        <v>16</v>
      </c>
      <c r="H90" s="35">
        <v>0</v>
      </c>
      <c r="I90" s="35">
        <f>ROUND(ROUND(H90,2)*ROUND(G90,3),2)</f>
      </c>
      <c r="O90">
        <f>(I90*21)/100</f>
      </c>
      <c r="P90" t="s">
        <v>28</v>
      </c>
    </row>
    <row r="91" spans="1:5" ht="12.75">
      <c r="A91" s="36" t="s">
        <v>55</v>
      </c>
      <c r="E91" s="37" t="s">
        <v>56</v>
      </c>
    </row>
    <row r="92" spans="1:5" ht="127.5">
      <c r="A92" s="38" t="s">
        <v>57</v>
      </c>
      <c r="E92" s="39" t="s">
        <v>406</v>
      </c>
    </row>
    <row r="93" spans="1:5" ht="25.5">
      <c r="A93" t="s">
        <v>59</v>
      </c>
      <c r="E93" s="37" t="s">
        <v>317</v>
      </c>
    </row>
    <row r="94" spans="1:16" ht="12.75">
      <c r="A94" s="26" t="s">
        <v>50</v>
      </c>
      <c r="B94" s="31" t="s">
        <v>288</v>
      </c>
      <c r="C94" s="31" t="s">
        <v>319</v>
      </c>
      <c r="D94" s="26" t="s">
        <v>56</v>
      </c>
      <c r="E94" s="32" t="s">
        <v>320</v>
      </c>
      <c r="F94" s="33" t="s">
        <v>142</v>
      </c>
      <c r="G94" s="34">
        <v>8</v>
      </c>
      <c r="H94" s="35">
        <v>0</v>
      </c>
      <c r="I94" s="35">
        <f>ROUND(ROUND(H94,2)*ROUND(G94,3),2)</f>
      </c>
      <c r="O94">
        <f>(I94*21)/100</f>
      </c>
      <c r="P94" t="s">
        <v>28</v>
      </c>
    </row>
    <row r="95" spans="1:5" ht="12.75">
      <c r="A95" s="36" t="s">
        <v>55</v>
      </c>
      <c r="E95" s="37" t="s">
        <v>56</v>
      </c>
    </row>
    <row r="96" spans="1:5" ht="51">
      <c r="A96" s="38" t="s">
        <v>57</v>
      </c>
      <c r="E96" s="39" t="s">
        <v>407</v>
      </c>
    </row>
    <row r="97" spans="1:5" ht="38.25">
      <c r="A97" t="s">
        <v>59</v>
      </c>
      <c r="E97" s="37" t="s">
        <v>322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0+O10+O19+O40+O57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408</v>
      </c>
      <c r="I3" s="40">
        <f>0+I10+I19+I40+I57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408</v>
      </c>
      <c r="D6" s="6"/>
      <c r="E6" s="18" t="s">
        <v>409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</f>
      </c>
      <c r="R10">
        <f>0+O11+O15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244.979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127.5">
      <c r="A13" s="38" t="s">
        <v>57</v>
      </c>
      <c r="E13" s="39" t="s">
        <v>411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28</v>
      </c>
      <c r="E15" s="32" t="s">
        <v>117</v>
      </c>
      <c r="F15" s="33" t="s">
        <v>118</v>
      </c>
      <c r="G15" s="34">
        <v>0.9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38.25">
      <c r="A17" s="38" t="s">
        <v>57</v>
      </c>
      <c r="E17" s="39" t="s">
        <v>412</v>
      </c>
    </row>
    <row r="18" spans="1:5" ht="25.5">
      <c r="A18" t="s">
        <v>59</v>
      </c>
      <c r="E18" s="37" t="s">
        <v>120</v>
      </c>
    </row>
    <row r="19" spans="1:18" ht="12.75" customHeight="1">
      <c r="A19" s="6" t="s">
        <v>48</v>
      </c>
      <c r="B19" s="6"/>
      <c r="C19" s="42" t="s">
        <v>33</v>
      </c>
      <c r="D19" s="6"/>
      <c r="E19" s="29" t="s">
        <v>126</v>
      </c>
      <c r="F19" s="6"/>
      <c r="G19" s="6"/>
      <c r="H19" s="6"/>
      <c r="I19" s="43">
        <f>0+Q19</f>
      </c>
      <c r="O19">
        <f>0+R19</f>
      </c>
      <c r="Q19">
        <f>0+I20+I24+I28+I32+I36</f>
      </c>
      <c r="R19">
        <f>0+O20+O24+O28+O32+O36</f>
      </c>
    </row>
    <row r="20" spans="1:16" ht="12.75">
      <c r="A20" s="26" t="s">
        <v>50</v>
      </c>
      <c r="B20" s="31" t="s">
        <v>27</v>
      </c>
      <c r="C20" s="31" t="s">
        <v>135</v>
      </c>
      <c r="D20" s="26" t="s">
        <v>56</v>
      </c>
      <c r="E20" s="32" t="s">
        <v>136</v>
      </c>
      <c r="F20" s="33" t="s">
        <v>129</v>
      </c>
      <c r="G20" s="34">
        <v>7.872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153">
      <c r="A22" s="38" t="s">
        <v>57</v>
      </c>
      <c r="E22" s="39" t="s">
        <v>413</v>
      </c>
    </row>
    <row r="23" spans="1:5" ht="318.75">
      <c r="A23" t="s">
        <v>59</v>
      </c>
      <c r="E23" s="37" t="s">
        <v>138</v>
      </c>
    </row>
    <row r="24" spans="1:16" ht="12.75">
      <c r="A24" s="26" t="s">
        <v>50</v>
      </c>
      <c r="B24" s="31" t="s">
        <v>37</v>
      </c>
      <c r="C24" s="31" t="s">
        <v>414</v>
      </c>
      <c r="D24" s="26" t="s">
        <v>56</v>
      </c>
      <c r="E24" s="32" t="s">
        <v>415</v>
      </c>
      <c r="F24" s="33" t="s">
        <v>129</v>
      </c>
      <c r="G24" s="34">
        <v>7.2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27.5">
      <c r="A26" s="38" t="s">
        <v>57</v>
      </c>
      <c r="E26" s="39" t="s">
        <v>416</v>
      </c>
    </row>
    <row r="27" spans="1:5" ht="318.75">
      <c r="A27" t="s">
        <v>59</v>
      </c>
      <c r="E27" s="37" t="s">
        <v>138</v>
      </c>
    </row>
    <row r="28" spans="1:16" ht="12.75">
      <c r="A28" s="26" t="s">
        <v>50</v>
      </c>
      <c r="B28" s="31" t="s">
        <v>39</v>
      </c>
      <c r="C28" s="31" t="s">
        <v>190</v>
      </c>
      <c r="D28" s="26" t="s">
        <v>56</v>
      </c>
      <c r="E28" s="32" t="s">
        <v>191</v>
      </c>
      <c r="F28" s="33" t="s">
        <v>129</v>
      </c>
      <c r="G28" s="34">
        <v>15.072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114.75">
      <c r="A30" s="38" t="s">
        <v>57</v>
      </c>
      <c r="E30" s="39" t="s">
        <v>417</v>
      </c>
    </row>
    <row r="31" spans="1:5" ht="191.25">
      <c r="A31" t="s">
        <v>59</v>
      </c>
      <c r="E31" s="37" t="s">
        <v>193</v>
      </c>
    </row>
    <row r="32" spans="1:16" ht="12.75">
      <c r="A32" s="26" t="s">
        <v>50</v>
      </c>
      <c r="B32" s="31" t="s">
        <v>41</v>
      </c>
      <c r="C32" s="31" t="s">
        <v>418</v>
      </c>
      <c r="D32" s="26" t="s">
        <v>56</v>
      </c>
      <c r="E32" s="32" t="s">
        <v>419</v>
      </c>
      <c r="F32" s="33" t="s">
        <v>129</v>
      </c>
      <c r="G32" s="34">
        <v>7.2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114.75">
      <c r="A34" s="38" t="s">
        <v>57</v>
      </c>
      <c r="E34" s="39" t="s">
        <v>420</v>
      </c>
    </row>
    <row r="35" spans="1:5" ht="229.5">
      <c r="A35" t="s">
        <v>59</v>
      </c>
      <c r="E35" s="37" t="s">
        <v>421</v>
      </c>
    </row>
    <row r="36" spans="1:16" ht="12.75">
      <c r="A36" s="26" t="s">
        <v>50</v>
      </c>
      <c r="B36" s="31" t="s">
        <v>82</v>
      </c>
      <c r="C36" s="31" t="s">
        <v>422</v>
      </c>
      <c r="D36" s="26" t="s">
        <v>56</v>
      </c>
      <c r="E36" s="32" t="s">
        <v>423</v>
      </c>
      <c r="F36" s="33" t="s">
        <v>129</v>
      </c>
      <c r="G36" s="34">
        <v>9.325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306">
      <c r="A38" s="38" t="s">
        <v>57</v>
      </c>
      <c r="E38" s="39" t="s">
        <v>424</v>
      </c>
    </row>
    <row r="39" spans="1:5" ht="293.25">
      <c r="A39" t="s">
        <v>59</v>
      </c>
      <c r="E39" s="37" t="s">
        <v>425</v>
      </c>
    </row>
    <row r="40" spans="1:18" ht="12.75" customHeight="1">
      <c r="A40" s="6" t="s">
        <v>48</v>
      </c>
      <c r="B40" s="6"/>
      <c r="C40" s="42" t="s">
        <v>87</v>
      </c>
      <c r="D40" s="6"/>
      <c r="E40" s="29" t="s">
        <v>297</v>
      </c>
      <c r="F40" s="6"/>
      <c r="G40" s="6"/>
      <c r="H40" s="6"/>
      <c r="I40" s="43">
        <f>0+Q40</f>
      </c>
      <c r="O40">
        <f>0+R40</f>
      </c>
      <c r="Q40">
        <f>0+I41+I45+I49+I53</f>
      </c>
      <c r="R40">
        <f>0+O41+O45+O49+O53</f>
      </c>
    </row>
    <row r="41" spans="1:16" ht="12.75">
      <c r="A41" s="26" t="s">
        <v>50</v>
      </c>
      <c r="B41" s="31" t="s">
        <v>87</v>
      </c>
      <c r="C41" s="31" t="s">
        <v>426</v>
      </c>
      <c r="D41" s="26" t="s">
        <v>56</v>
      </c>
      <c r="E41" s="32" t="s">
        <v>427</v>
      </c>
      <c r="F41" s="33" t="s">
        <v>142</v>
      </c>
      <c r="G41" s="34">
        <v>10</v>
      </c>
      <c r="H41" s="35">
        <v>0</v>
      </c>
      <c r="I41" s="35">
        <f>ROUND(ROUND(H41,2)*ROUND(G41,3),2)</f>
      </c>
      <c r="O41">
        <f>(I41*21)/100</f>
      </c>
      <c r="P41" t="s">
        <v>28</v>
      </c>
    </row>
    <row r="42" spans="1:5" ht="12.75">
      <c r="A42" s="36" t="s">
        <v>55</v>
      </c>
      <c r="E42" s="37" t="s">
        <v>56</v>
      </c>
    </row>
    <row r="43" spans="1:5" ht="114.75">
      <c r="A43" s="38" t="s">
        <v>57</v>
      </c>
      <c r="E43" s="39" t="s">
        <v>428</v>
      </c>
    </row>
    <row r="44" spans="1:5" ht="255">
      <c r="A44" t="s">
        <v>59</v>
      </c>
      <c r="E44" s="37" t="s">
        <v>429</v>
      </c>
    </row>
    <row r="45" spans="1:16" ht="12.75">
      <c r="A45" s="26" t="s">
        <v>50</v>
      </c>
      <c r="B45" s="31" t="s">
        <v>44</v>
      </c>
      <c r="C45" s="31" t="s">
        <v>430</v>
      </c>
      <c r="D45" s="26" t="s">
        <v>56</v>
      </c>
      <c r="E45" s="32" t="s">
        <v>431</v>
      </c>
      <c r="F45" s="33" t="s">
        <v>54</v>
      </c>
      <c r="G45" s="34">
        <v>1</v>
      </c>
      <c r="H45" s="35">
        <v>0</v>
      </c>
      <c r="I45" s="35">
        <f>ROUND(ROUND(H45,2)*ROUND(G45,3),2)</f>
      </c>
      <c r="O45">
        <f>(I45*21)/100</f>
      </c>
      <c r="P45" t="s">
        <v>28</v>
      </c>
    </row>
    <row r="46" spans="1:5" ht="12.75">
      <c r="A46" s="36" t="s">
        <v>55</v>
      </c>
      <c r="E46" s="37" t="s">
        <v>56</v>
      </c>
    </row>
    <row r="47" spans="1:5" ht="51">
      <c r="A47" s="38" t="s">
        <v>57</v>
      </c>
      <c r="E47" s="39" t="s">
        <v>432</v>
      </c>
    </row>
    <row r="48" spans="1:5" ht="409.5">
      <c r="A48" t="s">
        <v>59</v>
      </c>
      <c r="E48" s="37" t="s">
        <v>433</v>
      </c>
    </row>
    <row r="49" spans="1:16" ht="12.75">
      <c r="A49" s="26" t="s">
        <v>50</v>
      </c>
      <c r="B49" s="31" t="s">
        <v>46</v>
      </c>
      <c r="C49" s="31" t="s">
        <v>434</v>
      </c>
      <c r="D49" s="26" t="s">
        <v>28</v>
      </c>
      <c r="E49" s="32" t="s">
        <v>435</v>
      </c>
      <c r="F49" s="33" t="s">
        <v>54</v>
      </c>
      <c r="G49" s="34">
        <v>2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89.25">
      <c r="A51" s="38" t="s">
        <v>57</v>
      </c>
      <c r="E51" s="39" t="s">
        <v>436</v>
      </c>
    </row>
    <row r="52" spans="1:5" ht="76.5">
      <c r="A52" t="s">
        <v>59</v>
      </c>
      <c r="E52" s="37" t="s">
        <v>437</v>
      </c>
    </row>
    <row r="53" spans="1:16" ht="12.75">
      <c r="A53" s="26" t="s">
        <v>50</v>
      </c>
      <c r="B53" s="31" t="s">
        <v>96</v>
      </c>
      <c r="C53" s="31" t="s">
        <v>438</v>
      </c>
      <c r="D53" s="26" t="s">
        <v>56</v>
      </c>
      <c r="E53" s="32" t="s">
        <v>439</v>
      </c>
      <c r="F53" s="33" t="s">
        <v>142</v>
      </c>
      <c r="G53" s="34">
        <v>10</v>
      </c>
      <c r="H53" s="35">
        <v>0</v>
      </c>
      <c r="I53" s="35">
        <f>ROUND(ROUND(H53,2)*ROUND(G53,3),2)</f>
      </c>
      <c r="O53">
        <f>(I53*21)/100</f>
      </c>
      <c r="P53" t="s">
        <v>28</v>
      </c>
    </row>
    <row r="54" spans="1:5" ht="12.75">
      <c r="A54" s="36" t="s">
        <v>55</v>
      </c>
      <c r="E54" s="37" t="s">
        <v>56</v>
      </c>
    </row>
    <row r="55" spans="1:5" ht="38.25">
      <c r="A55" s="38" t="s">
        <v>57</v>
      </c>
      <c r="E55" s="39" t="s">
        <v>440</v>
      </c>
    </row>
    <row r="56" spans="1:5" ht="51">
      <c r="A56" t="s">
        <v>59</v>
      </c>
      <c r="E56" s="37" t="s">
        <v>441</v>
      </c>
    </row>
    <row r="57" spans="1:18" ht="12.75" customHeight="1">
      <c r="A57" s="6" t="s">
        <v>48</v>
      </c>
      <c r="B57" s="6"/>
      <c r="C57" s="42" t="s">
        <v>44</v>
      </c>
      <c r="D57" s="6"/>
      <c r="E57" s="29" t="s">
        <v>139</v>
      </c>
      <c r="F57" s="6"/>
      <c r="G57" s="6"/>
      <c r="H57" s="6"/>
      <c r="I57" s="43">
        <f>0+Q57</f>
      </c>
      <c r="O57">
        <f>0+R57</f>
      </c>
      <c r="Q57">
        <f>0+I58</f>
      </c>
      <c r="R57">
        <f>0+O58</f>
      </c>
    </row>
    <row r="58" spans="1:16" ht="12.75">
      <c r="A58" s="26" t="s">
        <v>50</v>
      </c>
      <c r="B58" s="31" t="s">
        <v>99</v>
      </c>
      <c r="C58" s="31" t="s">
        <v>442</v>
      </c>
      <c r="D58" s="26" t="s">
        <v>33</v>
      </c>
      <c r="E58" s="32" t="s">
        <v>443</v>
      </c>
      <c r="F58" s="33" t="s">
        <v>54</v>
      </c>
      <c r="G58" s="34">
        <v>3</v>
      </c>
      <c r="H58" s="35">
        <v>0</v>
      </c>
      <c r="I58" s="35">
        <f>ROUND(ROUND(H58,2)*ROUND(G58,3),2)</f>
      </c>
      <c r="O58">
        <f>(I58*21)/100</f>
      </c>
      <c r="P58" t="s">
        <v>28</v>
      </c>
    </row>
    <row r="59" spans="1:5" ht="12.75">
      <c r="A59" s="36" t="s">
        <v>55</v>
      </c>
      <c r="E59" s="37" t="s">
        <v>56</v>
      </c>
    </row>
    <row r="60" spans="1:5" ht="76.5">
      <c r="A60" s="38" t="s">
        <v>57</v>
      </c>
      <c r="E60" s="39" t="s">
        <v>444</v>
      </c>
    </row>
    <row r="61" spans="1:5" ht="76.5">
      <c r="A61" t="s">
        <v>59</v>
      </c>
      <c r="E61" s="37" t="s">
        <v>164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0+O10+O15+O40+O53+O58+O63+O84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445</v>
      </c>
      <c r="I3" s="40">
        <f>0+I10+I15+I40+I53+I58+I63+I84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445</v>
      </c>
      <c r="D6" s="6"/>
      <c r="E6" s="18" t="s">
        <v>409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254.503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127.5">
      <c r="A13" s="38" t="s">
        <v>57</v>
      </c>
      <c r="E13" s="39" t="s">
        <v>447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0+I16+I20+I24+I28+I32+I36</f>
      </c>
      <c r="R15">
        <f>0+O16+O20+O24+O28+O32+O36</f>
      </c>
    </row>
    <row r="16" spans="1:16" ht="12.75">
      <c r="A16" s="26" t="s">
        <v>50</v>
      </c>
      <c r="B16" s="31" t="s">
        <v>28</v>
      </c>
      <c r="C16" s="31" t="s">
        <v>135</v>
      </c>
      <c r="D16" s="26" t="s">
        <v>56</v>
      </c>
      <c r="E16" s="32" t="s">
        <v>136</v>
      </c>
      <c r="F16" s="33" t="s">
        <v>129</v>
      </c>
      <c r="G16" s="34">
        <v>28.152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178.5">
      <c r="A18" s="38" t="s">
        <v>57</v>
      </c>
      <c r="E18" s="39" t="s">
        <v>448</v>
      </c>
    </row>
    <row r="19" spans="1:5" ht="318.75">
      <c r="A19" t="s">
        <v>59</v>
      </c>
      <c r="E19" s="37" t="s">
        <v>138</v>
      </c>
    </row>
    <row r="20" spans="1:16" ht="12.75">
      <c r="A20" s="26" t="s">
        <v>50</v>
      </c>
      <c r="B20" s="31" t="s">
        <v>27</v>
      </c>
      <c r="C20" s="31" t="s">
        <v>414</v>
      </c>
      <c r="D20" s="26" t="s">
        <v>56</v>
      </c>
      <c r="E20" s="32" t="s">
        <v>415</v>
      </c>
      <c r="F20" s="33" t="s">
        <v>129</v>
      </c>
      <c r="G20" s="34">
        <v>98.346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153">
      <c r="A22" s="38" t="s">
        <v>57</v>
      </c>
      <c r="E22" s="39" t="s">
        <v>449</v>
      </c>
    </row>
    <row r="23" spans="1:5" ht="318.75">
      <c r="A23" t="s">
        <v>59</v>
      </c>
      <c r="E23" s="37" t="s">
        <v>138</v>
      </c>
    </row>
    <row r="24" spans="1:16" ht="12.75">
      <c r="A24" s="26" t="s">
        <v>50</v>
      </c>
      <c r="B24" s="31" t="s">
        <v>37</v>
      </c>
      <c r="C24" s="31" t="s">
        <v>190</v>
      </c>
      <c r="D24" s="26" t="s">
        <v>56</v>
      </c>
      <c r="E24" s="32" t="s">
        <v>191</v>
      </c>
      <c r="F24" s="33" t="s">
        <v>129</v>
      </c>
      <c r="G24" s="34">
        <v>127.252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40.25">
      <c r="A26" s="38" t="s">
        <v>57</v>
      </c>
      <c r="E26" s="39" t="s">
        <v>450</v>
      </c>
    </row>
    <row r="27" spans="1:5" ht="191.25">
      <c r="A27" t="s">
        <v>59</v>
      </c>
      <c r="E27" s="37" t="s">
        <v>193</v>
      </c>
    </row>
    <row r="28" spans="1:16" ht="12.75">
      <c r="A28" s="26" t="s">
        <v>50</v>
      </c>
      <c r="B28" s="31" t="s">
        <v>39</v>
      </c>
      <c r="C28" s="31" t="s">
        <v>418</v>
      </c>
      <c r="D28" s="26" t="s">
        <v>56</v>
      </c>
      <c r="E28" s="32" t="s">
        <v>419</v>
      </c>
      <c r="F28" s="33" t="s">
        <v>129</v>
      </c>
      <c r="G28" s="34">
        <v>86.477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204">
      <c r="A30" s="38" t="s">
        <v>57</v>
      </c>
      <c r="E30" s="39" t="s">
        <v>451</v>
      </c>
    </row>
    <row r="31" spans="1:5" ht="229.5">
      <c r="A31" t="s">
        <v>59</v>
      </c>
      <c r="E31" s="37" t="s">
        <v>421</v>
      </c>
    </row>
    <row r="32" spans="1:16" ht="12.75">
      <c r="A32" s="26" t="s">
        <v>50</v>
      </c>
      <c r="B32" s="31" t="s">
        <v>41</v>
      </c>
      <c r="C32" s="31" t="s">
        <v>422</v>
      </c>
      <c r="D32" s="26" t="s">
        <v>56</v>
      </c>
      <c r="E32" s="32" t="s">
        <v>423</v>
      </c>
      <c r="F32" s="33" t="s">
        <v>129</v>
      </c>
      <c r="G32" s="34">
        <v>38.525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255">
      <c r="A34" s="38" t="s">
        <v>57</v>
      </c>
      <c r="E34" s="39" t="s">
        <v>452</v>
      </c>
    </row>
    <row r="35" spans="1:5" ht="293.25">
      <c r="A35" t="s">
        <v>59</v>
      </c>
      <c r="E35" s="37" t="s">
        <v>425</v>
      </c>
    </row>
    <row r="36" spans="1:16" ht="12.75">
      <c r="A36" s="26" t="s">
        <v>50</v>
      </c>
      <c r="B36" s="31" t="s">
        <v>82</v>
      </c>
      <c r="C36" s="31" t="s">
        <v>202</v>
      </c>
      <c r="D36" s="26" t="s">
        <v>56</v>
      </c>
      <c r="E36" s="32" t="s">
        <v>203</v>
      </c>
      <c r="F36" s="33" t="s">
        <v>168</v>
      </c>
      <c r="G36" s="34">
        <v>9.57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51">
      <c r="A38" s="38" t="s">
        <v>57</v>
      </c>
      <c r="E38" s="39" t="s">
        <v>453</v>
      </c>
    </row>
    <row r="39" spans="1:5" ht="25.5">
      <c r="A39" t="s">
        <v>59</v>
      </c>
      <c r="E39" s="37" t="s">
        <v>205</v>
      </c>
    </row>
    <row r="40" spans="1:18" ht="12.75" customHeight="1">
      <c r="A40" s="6" t="s">
        <v>48</v>
      </c>
      <c r="B40" s="6"/>
      <c r="C40" s="42" t="s">
        <v>28</v>
      </c>
      <c r="D40" s="6"/>
      <c r="E40" s="29" t="s">
        <v>266</v>
      </c>
      <c r="F40" s="6"/>
      <c r="G40" s="6"/>
      <c r="H40" s="6"/>
      <c r="I40" s="43">
        <f>0+Q40</f>
      </c>
      <c r="O40">
        <f>0+R40</f>
      </c>
      <c r="Q40">
        <f>0+I41+I45+I49</f>
      </c>
      <c r="R40">
        <f>0+O41+O45+O49</f>
      </c>
    </row>
    <row r="41" spans="1:16" ht="12.75">
      <c r="A41" s="26" t="s">
        <v>50</v>
      </c>
      <c r="B41" s="31" t="s">
        <v>87</v>
      </c>
      <c r="C41" s="31" t="s">
        <v>454</v>
      </c>
      <c r="D41" s="26" t="s">
        <v>56</v>
      </c>
      <c r="E41" s="32" t="s">
        <v>455</v>
      </c>
      <c r="F41" s="33" t="s">
        <v>118</v>
      </c>
      <c r="G41" s="34">
        <v>0.48</v>
      </c>
      <c r="H41" s="35">
        <v>0</v>
      </c>
      <c r="I41" s="35">
        <f>ROUND(ROUND(H41,2)*ROUND(G41,3),2)</f>
      </c>
      <c r="O41">
        <f>(I41*21)/100</f>
      </c>
      <c r="P41" t="s">
        <v>28</v>
      </c>
    </row>
    <row r="42" spans="1:5" ht="12.75">
      <c r="A42" s="36" t="s">
        <v>55</v>
      </c>
      <c r="E42" s="37" t="s">
        <v>56</v>
      </c>
    </row>
    <row r="43" spans="1:5" ht="63.75">
      <c r="A43" s="38" t="s">
        <v>57</v>
      </c>
      <c r="E43" s="39" t="s">
        <v>456</v>
      </c>
    </row>
    <row r="44" spans="1:5" ht="38.25">
      <c r="A44" t="s">
        <v>59</v>
      </c>
      <c r="E44" s="37" t="s">
        <v>457</v>
      </c>
    </row>
    <row r="45" spans="1:16" ht="12.75">
      <c r="A45" s="26" t="s">
        <v>50</v>
      </c>
      <c r="B45" s="31" t="s">
        <v>44</v>
      </c>
      <c r="C45" s="31" t="s">
        <v>458</v>
      </c>
      <c r="D45" s="26" t="s">
        <v>56</v>
      </c>
      <c r="E45" s="32" t="s">
        <v>459</v>
      </c>
      <c r="F45" s="33" t="s">
        <v>168</v>
      </c>
      <c r="G45" s="34">
        <v>37.2</v>
      </c>
      <c r="H45" s="35">
        <v>0</v>
      </c>
      <c r="I45" s="35">
        <f>ROUND(ROUND(H45,2)*ROUND(G45,3),2)</f>
      </c>
      <c r="O45">
        <f>(I45*21)/100</f>
      </c>
      <c r="P45" t="s">
        <v>28</v>
      </c>
    </row>
    <row r="46" spans="1:5" ht="12.75">
      <c r="A46" s="36" t="s">
        <v>55</v>
      </c>
      <c r="E46" s="37" t="s">
        <v>56</v>
      </c>
    </row>
    <row r="47" spans="1:5" ht="51">
      <c r="A47" s="38" t="s">
        <v>57</v>
      </c>
      <c r="E47" s="39" t="s">
        <v>460</v>
      </c>
    </row>
    <row r="48" spans="1:5" ht="25.5">
      <c r="A48" t="s">
        <v>59</v>
      </c>
      <c r="E48" s="37" t="s">
        <v>461</v>
      </c>
    </row>
    <row r="49" spans="1:16" ht="25.5">
      <c r="A49" s="26" t="s">
        <v>50</v>
      </c>
      <c r="B49" s="31" t="s">
        <v>46</v>
      </c>
      <c r="C49" s="31" t="s">
        <v>462</v>
      </c>
      <c r="D49" s="26" t="s">
        <v>56</v>
      </c>
      <c r="E49" s="32" t="s">
        <v>463</v>
      </c>
      <c r="F49" s="33" t="s">
        <v>142</v>
      </c>
      <c r="G49" s="34">
        <v>24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38.25">
      <c r="A51" s="38" t="s">
        <v>57</v>
      </c>
      <c r="E51" s="39" t="s">
        <v>464</v>
      </c>
    </row>
    <row r="52" spans="1:5" ht="63.75">
      <c r="A52" t="s">
        <v>59</v>
      </c>
      <c r="E52" s="37" t="s">
        <v>465</v>
      </c>
    </row>
    <row r="53" spans="1:18" ht="12.75" customHeight="1">
      <c r="A53" s="6" t="s">
        <v>48</v>
      </c>
      <c r="B53" s="6"/>
      <c r="C53" s="42" t="s">
        <v>37</v>
      </c>
      <c r="D53" s="6"/>
      <c r="E53" s="29" t="s">
        <v>271</v>
      </c>
      <c r="F53" s="6"/>
      <c r="G53" s="6"/>
      <c r="H53" s="6"/>
      <c r="I53" s="43">
        <f>0+Q53</f>
      </c>
      <c r="O53">
        <f>0+R53</f>
      </c>
      <c r="Q53">
        <f>0+I54</f>
      </c>
      <c r="R53">
        <f>0+O54</f>
      </c>
    </row>
    <row r="54" spans="1:16" ht="12.75">
      <c r="A54" s="26" t="s">
        <v>50</v>
      </c>
      <c r="B54" s="31" t="s">
        <v>96</v>
      </c>
      <c r="C54" s="31" t="s">
        <v>466</v>
      </c>
      <c r="D54" s="26" t="s">
        <v>56</v>
      </c>
      <c r="E54" s="32" t="s">
        <v>467</v>
      </c>
      <c r="F54" s="33" t="s">
        <v>129</v>
      </c>
      <c r="G54" s="34">
        <v>0.957</v>
      </c>
      <c r="H54" s="35">
        <v>0</v>
      </c>
      <c r="I54" s="35">
        <f>ROUND(ROUND(H54,2)*ROUND(G54,3),2)</f>
      </c>
      <c r="O54">
        <f>(I54*21)/100</f>
      </c>
      <c r="P54" t="s">
        <v>28</v>
      </c>
    </row>
    <row r="55" spans="1:5" ht="12.75">
      <c r="A55" s="36" t="s">
        <v>55</v>
      </c>
      <c r="E55" s="37" t="s">
        <v>56</v>
      </c>
    </row>
    <row r="56" spans="1:5" ht="89.25">
      <c r="A56" s="38" t="s">
        <v>57</v>
      </c>
      <c r="E56" s="39" t="s">
        <v>468</v>
      </c>
    </row>
    <row r="57" spans="1:5" ht="369.75">
      <c r="A57" t="s">
        <v>59</v>
      </c>
      <c r="E57" s="37" t="s">
        <v>275</v>
      </c>
    </row>
    <row r="58" spans="1:18" ht="12.75" customHeight="1">
      <c r="A58" s="6" t="s">
        <v>48</v>
      </c>
      <c r="B58" s="6"/>
      <c r="C58" s="42" t="s">
        <v>82</v>
      </c>
      <c r="D58" s="6"/>
      <c r="E58" s="29" t="s">
        <v>469</v>
      </c>
      <c r="F58" s="6"/>
      <c r="G58" s="6"/>
      <c r="H58" s="6"/>
      <c r="I58" s="43">
        <f>0+Q58</f>
      </c>
      <c r="O58">
        <f>0+R58</f>
      </c>
      <c r="Q58">
        <f>0+I59</f>
      </c>
      <c r="R58">
        <f>0+O59</f>
      </c>
    </row>
    <row r="59" spans="1:16" ht="12.75">
      <c r="A59" s="26" t="s">
        <v>50</v>
      </c>
      <c r="B59" s="31" t="s">
        <v>99</v>
      </c>
      <c r="C59" s="31" t="s">
        <v>470</v>
      </c>
      <c r="D59" s="26" t="s">
        <v>56</v>
      </c>
      <c r="E59" s="32" t="s">
        <v>471</v>
      </c>
      <c r="F59" s="33" t="s">
        <v>168</v>
      </c>
      <c r="G59" s="34">
        <v>27.9</v>
      </c>
      <c r="H59" s="35">
        <v>0</v>
      </c>
      <c r="I59" s="35">
        <f>ROUND(ROUND(H59,2)*ROUND(G59,3),2)</f>
      </c>
      <c r="O59">
        <f>(I59*21)/100</f>
      </c>
      <c r="P59" t="s">
        <v>28</v>
      </c>
    </row>
    <row r="60" spans="1:5" ht="12.75">
      <c r="A60" s="36" t="s">
        <v>55</v>
      </c>
      <c r="E60" s="37" t="s">
        <v>56</v>
      </c>
    </row>
    <row r="61" spans="1:5" ht="165.75">
      <c r="A61" s="38" t="s">
        <v>57</v>
      </c>
      <c r="E61" s="39" t="s">
        <v>472</v>
      </c>
    </row>
    <row r="62" spans="1:5" ht="191.25">
      <c r="A62" t="s">
        <v>59</v>
      </c>
      <c r="E62" s="37" t="s">
        <v>473</v>
      </c>
    </row>
    <row r="63" spans="1:18" ht="12.75" customHeight="1">
      <c r="A63" s="6" t="s">
        <v>48</v>
      </c>
      <c r="B63" s="6"/>
      <c r="C63" s="42" t="s">
        <v>87</v>
      </c>
      <c r="D63" s="6"/>
      <c r="E63" s="29" t="s">
        <v>297</v>
      </c>
      <c r="F63" s="6"/>
      <c r="G63" s="6"/>
      <c r="H63" s="6"/>
      <c r="I63" s="43">
        <f>0+Q63</f>
      </c>
      <c r="O63">
        <f>0+R63</f>
      </c>
      <c r="Q63">
        <f>0+I64+I68+I72+I76+I80</f>
      </c>
      <c r="R63">
        <f>0+O64+O68+O72+O76+O80</f>
      </c>
    </row>
    <row r="64" spans="1:16" ht="12.75">
      <c r="A64" s="26" t="s">
        <v>50</v>
      </c>
      <c r="B64" s="31" t="s">
        <v>160</v>
      </c>
      <c r="C64" s="31" t="s">
        <v>474</v>
      </c>
      <c r="D64" s="26" t="s">
        <v>56</v>
      </c>
      <c r="E64" s="32" t="s">
        <v>475</v>
      </c>
      <c r="F64" s="33" t="s">
        <v>142</v>
      </c>
      <c r="G64" s="34">
        <v>1</v>
      </c>
      <c r="H64" s="35">
        <v>0</v>
      </c>
      <c r="I64" s="35">
        <f>ROUND(ROUND(H64,2)*ROUND(G64,3),2)</f>
      </c>
      <c r="O64">
        <f>(I64*21)/100</f>
      </c>
      <c r="P64" t="s">
        <v>28</v>
      </c>
    </row>
    <row r="65" spans="1:5" ht="12.75">
      <c r="A65" s="36" t="s">
        <v>55</v>
      </c>
      <c r="E65" s="37" t="s">
        <v>56</v>
      </c>
    </row>
    <row r="66" spans="1:5" ht="89.25">
      <c r="A66" s="38" t="s">
        <v>57</v>
      </c>
      <c r="E66" s="39" t="s">
        <v>476</v>
      </c>
    </row>
    <row r="67" spans="1:5" ht="255">
      <c r="A67" t="s">
        <v>59</v>
      </c>
      <c r="E67" s="37" t="s">
        <v>429</v>
      </c>
    </row>
    <row r="68" spans="1:16" ht="12.75">
      <c r="A68" s="26" t="s">
        <v>50</v>
      </c>
      <c r="B68" s="31" t="s">
        <v>165</v>
      </c>
      <c r="C68" s="31" t="s">
        <v>477</v>
      </c>
      <c r="D68" s="26" t="s">
        <v>56</v>
      </c>
      <c r="E68" s="32" t="s">
        <v>478</v>
      </c>
      <c r="F68" s="33" t="s">
        <v>142</v>
      </c>
      <c r="G68" s="34">
        <v>76.89</v>
      </c>
      <c r="H68" s="35">
        <v>0</v>
      </c>
      <c r="I68" s="35">
        <f>ROUND(ROUND(H68,2)*ROUND(G68,3),2)</f>
      </c>
      <c r="O68">
        <f>(I68*21)/100</f>
      </c>
      <c r="P68" t="s">
        <v>28</v>
      </c>
    </row>
    <row r="69" spans="1:5" ht="12.75">
      <c r="A69" s="36" t="s">
        <v>55</v>
      </c>
      <c r="E69" s="37" t="s">
        <v>56</v>
      </c>
    </row>
    <row r="70" spans="1:5" ht="114.75">
      <c r="A70" s="38" t="s">
        <v>57</v>
      </c>
      <c r="E70" s="39" t="s">
        <v>479</v>
      </c>
    </row>
    <row r="71" spans="1:5" ht="255">
      <c r="A71" t="s">
        <v>59</v>
      </c>
      <c r="E71" s="37" t="s">
        <v>429</v>
      </c>
    </row>
    <row r="72" spans="1:16" ht="12.75">
      <c r="A72" s="26" t="s">
        <v>50</v>
      </c>
      <c r="B72" s="31" t="s">
        <v>225</v>
      </c>
      <c r="C72" s="31" t="s">
        <v>430</v>
      </c>
      <c r="D72" s="26" t="s">
        <v>56</v>
      </c>
      <c r="E72" s="32" t="s">
        <v>431</v>
      </c>
      <c r="F72" s="33" t="s">
        <v>54</v>
      </c>
      <c r="G72" s="34">
        <v>2</v>
      </c>
      <c r="H72" s="35">
        <v>0</v>
      </c>
      <c r="I72" s="35">
        <f>ROUND(ROUND(H72,2)*ROUND(G72,3),2)</f>
      </c>
      <c r="O72">
        <f>(I72*21)/100</f>
      </c>
      <c r="P72" t="s">
        <v>28</v>
      </c>
    </row>
    <row r="73" spans="1:5" ht="12.75">
      <c r="A73" s="36" t="s">
        <v>55</v>
      </c>
      <c r="E73" s="37" t="s">
        <v>56</v>
      </c>
    </row>
    <row r="74" spans="1:5" ht="89.25">
      <c r="A74" s="38" t="s">
        <v>57</v>
      </c>
      <c r="E74" s="39" t="s">
        <v>480</v>
      </c>
    </row>
    <row r="75" spans="1:5" ht="409.5">
      <c r="A75" t="s">
        <v>59</v>
      </c>
      <c r="E75" s="37" t="s">
        <v>433</v>
      </c>
    </row>
    <row r="76" spans="1:16" ht="12.75">
      <c r="A76" s="26" t="s">
        <v>50</v>
      </c>
      <c r="B76" s="31" t="s">
        <v>230</v>
      </c>
      <c r="C76" s="31" t="s">
        <v>481</v>
      </c>
      <c r="D76" s="26" t="s">
        <v>56</v>
      </c>
      <c r="E76" s="32" t="s">
        <v>482</v>
      </c>
      <c r="F76" s="33" t="s">
        <v>54</v>
      </c>
      <c r="G76" s="34">
        <v>1</v>
      </c>
      <c r="H76" s="35">
        <v>0</v>
      </c>
      <c r="I76" s="35">
        <f>ROUND(ROUND(H76,2)*ROUND(G76,3),2)</f>
      </c>
      <c r="O76">
        <f>(I76*21)/100</f>
      </c>
      <c r="P76" t="s">
        <v>28</v>
      </c>
    </row>
    <row r="77" spans="1:5" ht="12.75">
      <c r="A77" s="36" t="s">
        <v>55</v>
      </c>
      <c r="E77" s="37" t="s">
        <v>56</v>
      </c>
    </row>
    <row r="78" spans="1:5" ht="51">
      <c r="A78" s="38" t="s">
        <v>57</v>
      </c>
      <c r="E78" s="39" t="s">
        <v>483</v>
      </c>
    </row>
    <row r="79" spans="1:5" ht="12.75">
      <c r="A79" t="s">
        <v>59</v>
      </c>
      <c r="E79" s="37" t="s">
        <v>484</v>
      </c>
    </row>
    <row r="80" spans="1:16" ht="12.75">
      <c r="A80" s="26" t="s">
        <v>50</v>
      </c>
      <c r="B80" s="31" t="s">
        <v>234</v>
      </c>
      <c r="C80" s="31" t="s">
        <v>485</v>
      </c>
      <c r="D80" s="26" t="s">
        <v>56</v>
      </c>
      <c r="E80" s="32" t="s">
        <v>486</v>
      </c>
      <c r="F80" s="33" t="s">
        <v>142</v>
      </c>
      <c r="G80" s="34">
        <v>76.89</v>
      </c>
      <c r="H80" s="35">
        <v>0</v>
      </c>
      <c r="I80" s="35">
        <f>ROUND(ROUND(H80,2)*ROUND(G80,3),2)</f>
      </c>
      <c r="O80">
        <f>(I80*21)/100</f>
      </c>
      <c r="P80" t="s">
        <v>28</v>
      </c>
    </row>
    <row r="81" spans="1:5" ht="12.75">
      <c r="A81" s="36" t="s">
        <v>55</v>
      </c>
      <c r="E81" s="37" t="s">
        <v>56</v>
      </c>
    </row>
    <row r="82" spans="1:5" ht="25.5">
      <c r="A82" s="38" t="s">
        <v>57</v>
      </c>
      <c r="E82" s="39" t="s">
        <v>487</v>
      </c>
    </row>
    <row r="83" spans="1:5" ht="51">
      <c r="A83" t="s">
        <v>59</v>
      </c>
      <c r="E83" s="37" t="s">
        <v>441</v>
      </c>
    </row>
    <row r="84" spans="1:18" ht="12.75" customHeight="1">
      <c r="A84" s="6" t="s">
        <v>48</v>
      </c>
      <c r="B84" s="6"/>
      <c r="C84" s="42" t="s">
        <v>44</v>
      </c>
      <c r="D84" s="6"/>
      <c r="E84" s="29" t="s">
        <v>139</v>
      </c>
      <c r="F84" s="6"/>
      <c r="G84" s="6"/>
      <c r="H84" s="6"/>
      <c r="I84" s="43">
        <f>0+Q84</f>
      </c>
      <c r="O84">
        <f>0+R84</f>
      </c>
      <c r="Q84">
        <f>0+I85</f>
      </c>
      <c r="R84">
        <f>0+O85</f>
      </c>
    </row>
    <row r="85" spans="1:16" ht="12.75">
      <c r="A85" s="26" t="s">
        <v>50</v>
      </c>
      <c r="B85" s="31" t="s">
        <v>282</v>
      </c>
      <c r="C85" s="31" t="s">
        <v>488</v>
      </c>
      <c r="D85" s="26" t="s">
        <v>56</v>
      </c>
      <c r="E85" s="32" t="s">
        <v>489</v>
      </c>
      <c r="F85" s="33" t="s">
        <v>54</v>
      </c>
      <c r="G85" s="34">
        <v>1</v>
      </c>
      <c r="H85" s="35">
        <v>0</v>
      </c>
      <c r="I85" s="35">
        <f>ROUND(ROUND(H85,2)*ROUND(G85,3),2)</f>
      </c>
      <c r="O85">
        <f>(I85*21)/100</f>
      </c>
      <c r="P85" t="s">
        <v>28</v>
      </c>
    </row>
    <row r="86" spans="1:5" ht="12.75">
      <c r="A86" s="36" t="s">
        <v>55</v>
      </c>
      <c r="E86" s="37" t="s">
        <v>56</v>
      </c>
    </row>
    <row r="87" spans="1:5" ht="63.75">
      <c r="A87" s="38" t="s">
        <v>57</v>
      </c>
      <c r="E87" s="39" t="s">
        <v>490</v>
      </c>
    </row>
    <row r="88" spans="1:5" ht="409.5">
      <c r="A88" t="s">
        <v>59</v>
      </c>
      <c r="E88" s="37" t="s">
        <v>491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492</v>
      </c>
      <c r="I3" s="40">
        <f>0+I10+I15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492</v>
      </c>
      <c r="D6" s="6"/>
      <c r="E6" s="18" t="s">
        <v>493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28</v>
      </c>
      <c r="E11" s="32" t="s">
        <v>117</v>
      </c>
      <c r="F11" s="33" t="s">
        <v>118</v>
      </c>
      <c r="G11" s="34">
        <v>0.083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63.75">
      <c r="A13" s="38" t="s">
        <v>57</v>
      </c>
      <c r="E13" s="39" t="s">
        <v>495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44</v>
      </c>
      <c r="D15" s="6"/>
      <c r="E15" s="29" t="s">
        <v>139</v>
      </c>
      <c r="F15" s="6"/>
      <c r="G15" s="6"/>
      <c r="H15" s="6"/>
      <c r="I15" s="43">
        <f>0+Q15</f>
      </c>
      <c r="O15">
        <f>0+R15</f>
      </c>
      <c r="Q15">
        <f>0+I16+I20+I24+I28+I32</f>
      </c>
      <c r="R15">
        <f>0+O16+O20+O24+O28+O32</f>
      </c>
    </row>
    <row r="16" spans="1:16" ht="12.75">
      <c r="A16" s="26" t="s">
        <v>50</v>
      </c>
      <c r="B16" s="31" t="s">
        <v>28</v>
      </c>
      <c r="C16" s="31" t="s">
        <v>496</v>
      </c>
      <c r="D16" s="26" t="s">
        <v>56</v>
      </c>
      <c r="E16" s="32" t="s">
        <v>497</v>
      </c>
      <c r="F16" s="33" t="s">
        <v>54</v>
      </c>
      <c r="G16" s="34">
        <v>9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51">
      <c r="A18" s="38" t="s">
        <v>57</v>
      </c>
      <c r="E18" s="39" t="s">
        <v>498</v>
      </c>
    </row>
    <row r="19" spans="1:5" ht="51">
      <c r="A19" t="s">
        <v>59</v>
      </c>
      <c r="E19" s="37" t="s">
        <v>499</v>
      </c>
    </row>
    <row r="20" spans="1:16" ht="25.5">
      <c r="A20" s="26" t="s">
        <v>50</v>
      </c>
      <c r="B20" s="31" t="s">
        <v>27</v>
      </c>
      <c r="C20" s="31" t="s">
        <v>500</v>
      </c>
      <c r="D20" s="26" t="s">
        <v>56</v>
      </c>
      <c r="E20" s="32" t="s">
        <v>501</v>
      </c>
      <c r="F20" s="33" t="s">
        <v>54</v>
      </c>
      <c r="G20" s="34">
        <v>6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127.5">
      <c r="A22" s="38" t="s">
        <v>57</v>
      </c>
      <c r="E22" s="39" t="s">
        <v>502</v>
      </c>
    </row>
    <row r="23" spans="1:5" ht="25.5">
      <c r="A23" t="s">
        <v>59</v>
      </c>
      <c r="E23" s="37" t="s">
        <v>503</v>
      </c>
    </row>
    <row r="24" spans="1:16" ht="12.75">
      <c r="A24" s="26" t="s">
        <v>50</v>
      </c>
      <c r="B24" s="31" t="s">
        <v>37</v>
      </c>
      <c r="C24" s="31" t="s">
        <v>504</v>
      </c>
      <c r="D24" s="26" t="s">
        <v>56</v>
      </c>
      <c r="E24" s="32" t="s">
        <v>505</v>
      </c>
      <c r="F24" s="33" t="s">
        <v>54</v>
      </c>
      <c r="G24" s="34">
        <v>4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14.75">
      <c r="A26" s="38" t="s">
        <v>57</v>
      </c>
      <c r="E26" s="39" t="s">
        <v>506</v>
      </c>
    </row>
    <row r="27" spans="1:5" ht="25.5">
      <c r="A27" t="s">
        <v>59</v>
      </c>
      <c r="E27" s="37" t="s">
        <v>148</v>
      </c>
    </row>
    <row r="28" spans="1:16" ht="25.5">
      <c r="A28" s="26" t="s">
        <v>50</v>
      </c>
      <c r="B28" s="31" t="s">
        <v>39</v>
      </c>
      <c r="C28" s="31" t="s">
        <v>507</v>
      </c>
      <c r="D28" s="26" t="s">
        <v>56</v>
      </c>
      <c r="E28" s="32" t="s">
        <v>508</v>
      </c>
      <c r="F28" s="33" t="s">
        <v>168</v>
      </c>
      <c r="G28" s="34">
        <v>40.125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76.5">
      <c r="A30" s="38" t="s">
        <v>57</v>
      </c>
      <c r="E30" s="39" t="s">
        <v>509</v>
      </c>
    </row>
    <row r="31" spans="1:5" ht="38.25">
      <c r="A31" t="s">
        <v>59</v>
      </c>
      <c r="E31" s="37" t="s">
        <v>510</v>
      </c>
    </row>
    <row r="32" spans="1:16" ht="25.5">
      <c r="A32" s="26" t="s">
        <v>50</v>
      </c>
      <c r="B32" s="31" t="s">
        <v>41</v>
      </c>
      <c r="C32" s="31" t="s">
        <v>511</v>
      </c>
      <c r="D32" s="26" t="s">
        <v>56</v>
      </c>
      <c r="E32" s="32" t="s">
        <v>512</v>
      </c>
      <c r="F32" s="33" t="s">
        <v>168</v>
      </c>
      <c r="G32" s="34">
        <v>40.125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76.5">
      <c r="A34" s="38" t="s">
        <v>57</v>
      </c>
      <c r="E34" s="39" t="s">
        <v>509</v>
      </c>
    </row>
    <row r="35" spans="1:5" ht="38.25">
      <c r="A35" t="s">
        <v>59</v>
      </c>
      <c r="E35" s="37" t="s">
        <v>510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513</v>
      </c>
      <c r="I3" s="40">
        <f>0+I10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513</v>
      </c>
      <c r="D6" s="6"/>
      <c r="E6" s="18" t="s">
        <v>514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44</v>
      </c>
      <c r="D10" s="27"/>
      <c r="E10" s="29" t="s">
        <v>139</v>
      </c>
      <c r="F10" s="27"/>
      <c r="G10" s="27"/>
      <c r="H10" s="27"/>
      <c r="I10" s="30">
        <f>0+Q10</f>
      </c>
      <c r="O10">
        <f>0+R10</f>
      </c>
      <c r="Q10">
        <f>0+I11+I15+I19+I23</f>
      </c>
      <c r="R10">
        <f>0+O11+O15+O19+O23</f>
      </c>
    </row>
    <row r="11" spans="1:16" ht="12.75">
      <c r="A11" s="26" t="s">
        <v>50</v>
      </c>
      <c r="B11" s="31" t="s">
        <v>33</v>
      </c>
      <c r="C11" s="31" t="s">
        <v>516</v>
      </c>
      <c r="D11" s="26" t="s">
        <v>33</v>
      </c>
      <c r="E11" s="32" t="s">
        <v>517</v>
      </c>
      <c r="F11" s="33" t="s">
        <v>142</v>
      </c>
      <c r="G11" s="34">
        <v>6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38.25">
      <c r="A13" s="38" t="s">
        <v>57</v>
      </c>
      <c r="E13" s="39" t="s">
        <v>518</v>
      </c>
    </row>
    <row r="14" spans="1:5" ht="89.25">
      <c r="A14" t="s">
        <v>59</v>
      </c>
      <c r="E14" s="37" t="s">
        <v>519</v>
      </c>
    </row>
    <row r="15" spans="1:16" ht="12.75">
      <c r="A15" s="26" t="s">
        <v>50</v>
      </c>
      <c r="B15" s="31" t="s">
        <v>28</v>
      </c>
      <c r="C15" s="31" t="s">
        <v>516</v>
      </c>
      <c r="D15" s="26" t="s">
        <v>28</v>
      </c>
      <c r="E15" s="32" t="s">
        <v>517</v>
      </c>
      <c r="F15" s="33" t="s">
        <v>142</v>
      </c>
      <c r="G15" s="34">
        <v>10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38.25">
      <c r="A17" s="38" t="s">
        <v>57</v>
      </c>
      <c r="E17" s="39" t="s">
        <v>520</v>
      </c>
    </row>
    <row r="18" spans="1:5" ht="89.25">
      <c r="A18" t="s">
        <v>59</v>
      </c>
      <c r="E18" s="37" t="s">
        <v>519</v>
      </c>
    </row>
    <row r="19" spans="1:16" ht="12.75">
      <c r="A19" s="26" t="s">
        <v>50</v>
      </c>
      <c r="B19" s="31" t="s">
        <v>27</v>
      </c>
      <c r="C19" s="31" t="s">
        <v>521</v>
      </c>
      <c r="D19" s="26" t="s">
        <v>33</v>
      </c>
      <c r="E19" s="32" t="s">
        <v>522</v>
      </c>
      <c r="F19" s="33" t="s">
        <v>168</v>
      </c>
      <c r="G19" s="34">
        <v>6</v>
      </c>
      <c r="H19" s="35">
        <v>0</v>
      </c>
      <c r="I19" s="35">
        <f>ROUND(ROUND(H19,2)*ROUND(G19,3),2)</f>
      </c>
      <c r="O19">
        <f>(I19*21)/100</f>
      </c>
      <c r="P19" t="s">
        <v>28</v>
      </c>
    </row>
    <row r="20" spans="1:5" ht="25.5">
      <c r="A20" s="36" t="s">
        <v>55</v>
      </c>
      <c r="E20" s="37" t="s">
        <v>523</v>
      </c>
    </row>
    <row r="21" spans="1:5" ht="25.5">
      <c r="A21" s="38" t="s">
        <v>57</v>
      </c>
      <c r="E21" s="39" t="s">
        <v>524</v>
      </c>
    </row>
    <row r="22" spans="1:5" ht="12.75">
      <c r="A22" t="s">
        <v>59</v>
      </c>
      <c r="E22" s="37" t="s">
        <v>56</v>
      </c>
    </row>
    <row r="23" spans="1:16" ht="12.75">
      <c r="A23" s="26" t="s">
        <v>50</v>
      </c>
      <c r="B23" s="31" t="s">
        <v>37</v>
      </c>
      <c r="C23" s="31" t="s">
        <v>521</v>
      </c>
      <c r="D23" s="26" t="s">
        <v>28</v>
      </c>
      <c r="E23" s="32" t="s">
        <v>522</v>
      </c>
      <c r="F23" s="33" t="s">
        <v>168</v>
      </c>
      <c r="G23" s="34">
        <v>10</v>
      </c>
      <c r="H23" s="35">
        <v>0</v>
      </c>
      <c r="I23" s="35">
        <f>ROUND(ROUND(H23,2)*ROUND(G23,3),2)</f>
      </c>
      <c r="O23">
        <f>(I23*21)/100</f>
      </c>
      <c r="P23" t="s">
        <v>28</v>
      </c>
    </row>
    <row r="24" spans="1:5" ht="25.5">
      <c r="A24" s="36" t="s">
        <v>55</v>
      </c>
      <c r="E24" s="37" t="s">
        <v>525</v>
      </c>
    </row>
    <row r="25" spans="1:5" ht="38.25">
      <c r="A25" s="38" t="s">
        <v>57</v>
      </c>
      <c r="E25" s="39" t="s">
        <v>526</v>
      </c>
    </row>
    <row r="26" spans="1:5" ht="12.75">
      <c r="A26" t="s">
        <v>59</v>
      </c>
      <c r="E26" s="37" t="s">
        <v>56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0+O8+O17+O46+O87+O116+O141+O150+O151+O180+O189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527</v>
      </c>
      <c r="I3" s="40">
        <f>0+I8+I17+I46+I87+I116+I141+I150+I151+I180+I189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527</v>
      </c>
      <c r="D4" s="6"/>
      <c r="E4" s="18" t="s">
        <v>528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31</v>
      </c>
      <c r="D8" s="27"/>
      <c r="E8" s="29" t="s">
        <v>49</v>
      </c>
      <c r="F8" s="27"/>
      <c r="G8" s="27"/>
      <c r="H8" s="27"/>
      <c r="I8" s="30">
        <f>0+Q8</f>
      </c>
      <c r="O8">
        <f>0+R8</f>
      </c>
      <c r="Q8">
        <f>0+I9+I13</f>
      </c>
      <c r="R8">
        <f>0+O9+O13</f>
      </c>
    </row>
    <row r="9" spans="1:16" ht="12.75">
      <c r="A9" s="26" t="s">
        <v>50</v>
      </c>
      <c r="B9" s="31" t="s">
        <v>33</v>
      </c>
      <c r="C9" s="31" t="s">
        <v>116</v>
      </c>
      <c r="D9" s="26" t="s">
        <v>33</v>
      </c>
      <c r="E9" s="32" t="s">
        <v>117</v>
      </c>
      <c r="F9" s="33" t="s">
        <v>118</v>
      </c>
      <c r="G9" s="34">
        <v>34.608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89.25">
      <c r="A11" s="38" t="s">
        <v>57</v>
      </c>
      <c r="E11" s="39" t="s">
        <v>529</v>
      </c>
    </row>
    <row r="12" spans="1:5" ht="25.5">
      <c r="A12" t="s">
        <v>59</v>
      </c>
      <c r="E12" s="37" t="s">
        <v>120</v>
      </c>
    </row>
    <row r="13" spans="1:16" ht="12.75">
      <c r="A13" s="26" t="s">
        <v>50</v>
      </c>
      <c r="B13" s="31" t="s">
        <v>28</v>
      </c>
      <c r="C13" s="31" t="s">
        <v>116</v>
      </c>
      <c r="D13" s="26" t="s">
        <v>27</v>
      </c>
      <c r="E13" s="32" t="s">
        <v>117</v>
      </c>
      <c r="F13" s="33" t="s">
        <v>118</v>
      </c>
      <c r="G13" s="34">
        <v>3.533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76.5">
      <c r="A15" s="38" t="s">
        <v>57</v>
      </c>
      <c r="E15" s="39" t="s">
        <v>530</v>
      </c>
    </row>
    <row r="16" spans="1:5" ht="25.5">
      <c r="A16" t="s">
        <v>59</v>
      </c>
      <c r="E16" s="37" t="s">
        <v>120</v>
      </c>
    </row>
    <row r="17" spans="1:18" ht="12.75" customHeight="1">
      <c r="A17" s="6" t="s">
        <v>48</v>
      </c>
      <c r="B17" s="6"/>
      <c r="C17" s="42" t="s">
        <v>33</v>
      </c>
      <c r="D17" s="6"/>
      <c r="E17" s="29" t="s">
        <v>126</v>
      </c>
      <c r="F17" s="6"/>
      <c r="G17" s="6"/>
      <c r="H17" s="6"/>
      <c r="I17" s="43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6" t="s">
        <v>50</v>
      </c>
      <c r="B18" s="31" t="s">
        <v>27</v>
      </c>
      <c r="C18" s="31" t="s">
        <v>531</v>
      </c>
      <c r="D18" s="26" t="s">
        <v>56</v>
      </c>
      <c r="E18" s="32" t="s">
        <v>532</v>
      </c>
      <c r="F18" s="33" t="s">
        <v>142</v>
      </c>
      <c r="G18" s="34">
        <v>20</v>
      </c>
      <c r="H18" s="35">
        <v>0</v>
      </c>
      <c r="I18" s="35">
        <f>ROUND(ROUND(H18,2)*ROUND(G18,3),2)</f>
      </c>
      <c r="O18">
        <f>(I18*21)/100</f>
      </c>
      <c r="P18" t="s">
        <v>28</v>
      </c>
    </row>
    <row r="19" spans="1:5" ht="12.75">
      <c r="A19" s="36" t="s">
        <v>55</v>
      </c>
      <c r="E19" s="37" t="s">
        <v>56</v>
      </c>
    </row>
    <row r="20" spans="1:5" ht="63.75">
      <c r="A20" s="38" t="s">
        <v>57</v>
      </c>
      <c r="E20" s="39" t="s">
        <v>533</v>
      </c>
    </row>
    <row r="21" spans="1:5" ht="25.5">
      <c r="A21" t="s">
        <v>59</v>
      </c>
      <c r="E21" s="37" t="s">
        <v>534</v>
      </c>
    </row>
    <row r="22" spans="1:16" ht="12.75">
      <c r="A22" s="26" t="s">
        <v>50</v>
      </c>
      <c r="B22" s="31" t="s">
        <v>37</v>
      </c>
      <c r="C22" s="31" t="s">
        <v>535</v>
      </c>
      <c r="D22" s="26" t="s">
        <v>56</v>
      </c>
      <c r="E22" s="32" t="s">
        <v>536</v>
      </c>
      <c r="F22" s="33" t="s">
        <v>142</v>
      </c>
      <c r="G22" s="34">
        <v>16.4</v>
      </c>
      <c r="H22" s="35">
        <v>0</v>
      </c>
      <c r="I22" s="35">
        <f>ROUND(ROUND(H22,2)*ROUND(G22,3),2)</f>
      </c>
      <c r="O22">
        <f>(I22*21)/100</f>
      </c>
      <c r="P22" t="s">
        <v>28</v>
      </c>
    </row>
    <row r="23" spans="1:5" ht="12.75">
      <c r="A23" s="36" t="s">
        <v>55</v>
      </c>
      <c r="E23" s="37" t="s">
        <v>56</v>
      </c>
    </row>
    <row r="24" spans="1:5" ht="63.75">
      <c r="A24" s="38" t="s">
        <v>57</v>
      </c>
      <c r="E24" s="39" t="s">
        <v>537</v>
      </c>
    </row>
    <row r="25" spans="1:5" ht="25.5">
      <c r="A25" t="s">
        <v>59</v>
      </c>
      <c r="E25" s="37" t="s">
        <v>534</v>
      </c>
    </row>
    <row r="26" spans="1:16" ht="12.75">
      <c r="A26" s="26" t="s">
        <v>50</v>
      </c>
      <c r="B26" s="31" t="s">
        <v>39</v>
      </c>
      <c r="C26" s="31" t="s">
        <v>538</v>
      </c>
      <c r="D26" s="26" t="s">
        <v>56</v>
      </c>
      <c r="E26" s="32" t="s">
        <v>539</v>
      </c>
      <c r="F26" s="33" t="s">
        <v>540</v>
      </c>
      <c r="G26" s="34">
        <v>300</v>
      </c>
      <c r="H26" s="35">
        <v>0</v>
      </c>
      <c r="I26" s="35">
        <f>ROUND(ROUND(H26,2)*ROUND(G26,3),2)</f>
      </c>
      <c r="O26">
        <f>(I26*21)/100</f>
      </c>
      <c r="P26" t="s">
        <v>28</v>
      </c>
    </row>
    <row r="27" spans="1:5" ht="12.75">
      <c r="A27" s="36" t="s">
        <v>55</v>
      </c>
      <c r="E27" s="37" t="s">
        <v>56</v>
      </c>
    </row>
    <row r="28" spans="1:5" ht="51">
      <c r="A28" s="38" t="s">
        <v>57</v>
      </c>
      <c r="E28" s="39" t="s">
        <v>541</v>
      </c>
    </row>
    <row r="29" spans="1:5" ht="38.25">
      <c r="A29" t="s">
        <v>59</v>
      </c>
      <c r="E29" s="37" t="s">
        <v>542</v>
      </c>
    </row>
    <row r="30" spans="1:16" ht="12.75">
      <c r="A30" s="26" t="s">
        <v>50</v>
      </c>
      <c r="B30" s="31" t="s">
        <v>41</v>
      </c>
      <c r="C30" s="31" t="s">
        <v>543</v>
      </c>
      <c r="D30" s="26" t="s">
        <v>56</v>
      </c>
      <c r="E30" s="32" t="s">
        <v>544</v>
      </c>
      <c r="F30" s="33" t="s">
        <v>142</v>
      </c>
      <c r="G30" s="34">
        <v>16</v>
      </c>
      <c r="H30" s="35">
        <v>0</v>
      </c>
      <c r="I30" s="35">
        <f>ROUND(ROUND(H30,2)*ROUND(G30,3),2)</f>
      </c>
      <c r="O30">
        <f>(I30*21)/100</f>
      </c>
      <c r="P30" t="s">
        <v>28</v>
      </c>
    </row>
    <row r="31" spans="1:5" ht="12.75">
      <c r="A31" s="36" t="s">
        <v>55</v>
      </c>
      <c r="E31" s="37" t="s">
        <v>56</v>
      </c>
    </row>
    <row r="32" spans="1:5" ht="76.5">
      <c r="A32" s="38" t="s">
        <v>57</v>
      </c>
      <c r="E32" s="39" t="s">
        <v>545</v>
      </c>
    </row>
    <row r="33" spans="1:5" ht="38.25">
      <c r="A33" t="s">
        <v>59</v>
      </c>
      <c r="E33" s="37" t="s">
        <v>546</v>
      </c>
    </row>
    <row r="34" spans="1:16" ht="12.75">
      <c r="A34" s="26" t="s">
        <v>50</v>
      </c>
      <c r="B34" s="31" t="s">
        <v>82</v>
      </c>
      <c r="C34" s="31" t="s">
        <v>418</v>
      </c>
      <c r="D34" s="26" t="s">
        <v>56</v>
      </c>
      <c r="E34" s="32" t="s">
        <v>419</v>
      </c>
      <c r="F34" s="33" t="s">
        <v>129</v>
      </c>
      <c r="G34" s="34">
        <v>88.28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242.25">
      <c r="A36" s="38" t="s">
        <v>57</v>
      </c>
      <c r="E36" s="39" t="s">
        <v>547</v>
      </c>
    </row>
    <row r="37" spans="1:5" ht="229.5">
      <c r="A37" t="s">
        <v>59</v>
      </c>
      <c r="E37" s="37" t="s">
        <v>421</v>
      </c>
    </row>
    <row r="38" spans="1:16" ht="12.75">
      <c r="A38" s="26" t="s">
        <v>50</v>
      </c>
      <c r="B38" s="31" t="s">
        <v>87</v>
      </c>
      <c r="C38" s="31" t="s">
        <v>418</v>
      </c>
      <c r="D38" s="26" t="s">
        <v>33</v>
      </c>
      <c r="E38" s="32" t="s">
        <v>419</v>
      </c>
      <c r="F38" s="33" t="s">
        <v>129</v>
      </c>
      <c r="G38" s="34">
        <v>8.52</v>
      </c>
      <c r="H38" s="35">
        <v>0</v>
      </c>
      <c r="I38" s="35">
        <f>ROUND(ROUND(H38,2)*ROUND(G38,3),2)</f>
      </c>
      <c r="O38">
        <f>(I38*21)/100</f>
      </c>
      <c r="P38" t="s">
        <v>28</v>
      </c>
    </row>
    <row r="39" spans="1:5" ht="12.75">
      <c r="A39" s="36" t="s">
        <v>55</v>
      </c>
      <c r="E39" s="37" t="s">
        <v>56</v>
      </c>
    </row>
    <row r="40" spans="1:5" ht="63.75">
      <c r="A40" s="38" t="s">
        <v>57</v>
      </c>
      <c r="E40" s="39" t="s">
        <v>548</v>
      </c>
    </row>
    <row r="41" spans="1:5" ht="229.5">
      <c r="A41" t="s">
        <v>59</v>
      </c>
      <c r="E41" s="37" t="s">
        <v>421</v>
      </c>
    </row>
    <row r="42" spans="1:16" ht="12.75">
      <c r="A42" s="26" t="s">
        <v>50</v>
      </c>
      <c r="B42" s="31" t="s">
        <v>44</v>
      </c>
      <c r="C42" s="31" t="s">
        <v>202</v>
      </c>
      <c r="D42" s="26" t="s">
        <v>56</v>
      </c>
      <c r="E42" s="32" t="s">
        <v>203</v>
      </c>
      <c r="F42" s="33" t="s">
        <v>168</v>
      </c>
      <c r="G42" s="34">
        <v>12.8</v>
      </c>
      <c r="H42" s="35">
        <v>0</v>
      </c>
      <c r="I42" s="35">
        <f>ROUND(ROUND(H42,2)*ROUND(G42,3),2)</f>
      </c>
      <c r="O42">
        <f>(I42*21)/100</f>
      </c>
      <c r="P42" t="s">
        <v>28</v>
      </c>
    </row>
    <row r="43" spans="1:5" ht="12.75">
      <c r="A43" s="36" t="s">
        <v>55</v>
      </c>
      <c r="E43" s="37" t="s">
        <v>56</v>
      </c>
    </row>
    <row r="44" spans="1:5" ht="63.75">
      <c r="A44" s="38" t="s">
        <v>57</v>
      </c>
      <c r="E44" s="39" t="s">
        <v>549</v>
      </c>
    </row>
    <row r="45" spans="1:5" ht="25.5">
      <c r="A45" t="s">
        <v>59</v>
      </c>
      <c r="E45" s="37" t="s">
        <v>205</v>
      </c>
    </row>
    <row r="46" spans="1:18" ht="12.75" customHeight="1">
      <c r="A46" s="6" t="s">
        <v>48</v>
      </c>
      <c r="B46" s="6"/>
      <c r="C46" s="42" t="s">
        <v>28</v>
      </c>
      <c r="D46" s="6"/>
      <c r="E46" s="29" t="s">
        <v>266</v>
      </c>
      <c r="F46" s="6"/>
      <c r="G46" s="6"/>
      <c r="H46" s="6"/>
      <c r="I46" s="43">
        <f>0+Q46</f>
      </c>
      <c r="O46">
        <f>0+R46</f>
      </c>
      <c r="Q46">
        <f>0+I47+I51+I55+I59+I63+I67+I71+I75+I79+I83</f>
      </c>
      <c r="R46">
        <f>0+O47+O51+O55+O59+O63+O67+O71+O75+O79+O83</f>
      </c>
    </row>
    <row r="47" spans="1:16" ht="12.75">
      <c r="A47" s="26" t="s">
        <v>50</v>
      </c>
      <c r="B47" s="31" t="s">
        <v>46</v>
      </c>
      <c r="C47" s="31" t="s">
        <v>550</v>
      </c>
      <c r="D47" s="26" t="s">
        <v>56</v>
      </c>
      <c r="E47" s="32" t="s">
        <v>551</v>
      </c>
      <c r="F47" s="33" t="s">
        <v>129</v>
      </c>
      <c r="G47" s="34">
        <v>2.84</v>
      </c>
      <c r="H47" s="35">
        <v>0</v>
      </c>
      <c r="I47" s="35">
        <f>ROUND(ROUND(H47,2)*ROUND(G47,3),2)</f>
      </c>
      <c r="O47">
        <f>(I47*21)/100</f>
      </c>
      <c r="P47" t="s">
        <v>28</v>
      </c>
    </row>
    <row r="48" spans="1:5" ht="12.75">
      <c r="A48" s="36" t="s">
        <v>55</v>
      </c>
      <c r="E48" s="37" t="s">
        <v>56</v>
      </c>
    </row>
    <row r="49" spans="1:5" ht="63.75">
      <c r="A49" s="38" t="s">
        <v>57</v>
      </c>
      <c r="E49" s="39" t="s">
        <v>552</v>
      </c>
    </row>
    <row r="50" spans="1:5" ht="51">
      <c r="A50" t="s">
        <v>59</v>
      </c>
      <c r="E50" s="37" t="s">
        <v>553</v>
      </c>
    </row>
    <row r="51" spans="1:16" ht="12.75">
      <c r="A51" s="26" t="s">
        <v>50</v>
      </c>
      <c r="B51" s="31" t="s">
        <v>96</v>
      </c>
      <c r="C51" s="31" t="s">
        <v>554</v>
      </c>
      <c r="D51" s="26" t="s">
        <v>56</v>
      </c>
      <c r="E51" s="32" t="s">
        <v>555</v>
      </c>
      <c r="F51" s="33" t="s">
        <v>129</v>
      </c>
      <c r="G51" s="34">
        <v>0.24</v>
      </c>
      <c r="H51" s="35">
        <v>0</v>
      </c>
      <c r="I51" s="35">
        <f>ROUND(ROUND(H51,2)*ROUND(G51,3),2)</f>
      </c>
      <c r="O51">
        <f>(I51*21)/100</f>
      </c>
      <c r="P51" t="s">
        <v>28</v>
      </c>
    </row>
    <row r="52" spans="1:5" ht="12.75">
      <c r="A52" s="36" t="s">
        <v>55</v>
      </c>
      <c r="E52" s="37" t="s">
        <v>56</v>
      </c>
    </row>
    <row r="53" spans="1:5" ht="63.75">
      <c r="A53" s="38" t="s">
        <v>57</v>
      </c>
      <c r="E53" s="39" t="s">
        <v>556</v>
      </c>
    </row>
    <row r="54" spans="1:5" ht="51">
      <c r="A54" t="s">
        <v>59</v>
      </c>
      <c r="E54" s="37" t="s">
        <v>553</v>
      </c>
    </row>
    <row r="55" spans="1:16" ht="12.75">
      <c r="A55" s="26" t="s">
        <v>50</v>
      </c>
      <c r="B55" s="31" t="s">
        <v>99</v>
      </c>
      <c r="C55" s="31" t="s">
        <v>557</v>
      </c>
      <c r="D55" s="26" t="s">
        <v>56</v>
      </c>
      <c r="E55" s="32" t="s">
        <v>558</v>
      </c>
      <c r="F55" s="33" t="s">
        <v>129</v>
      </c>
      <c r="G55" s="34">
        <v>11.304</v>
      </c>
      <c r="H55" s="35">
        <v>0</v>
      </c>
      <c r="I55" s="35">
        <f>ROUND(ROUND(H55,2)*ROUND(G55,3),2)</f>
      </c>
      <c r="O55">
        <f>(I55*21)/100</f>
      </c>
      <c r="P55" t="s">
        <v>28</v>
      </c>
    </row>
    <row r="56" spans="1:5" ht="12.75">
      <c r="A56" s="36" t="s">
        <v>55</v>
      </c>
      <c r="E56" s="37" t="s">
        <v>56</v>
      </c>
    </row>
    <row r="57" spans="1:5" ht="76.5">
      <c r="A57" s="38" t="s">
        <v>57</v>
      </c>
      <c r="E57" s="39" t="s">
        <v>559</v>
      </c>
    </row>
    <row r="58" spans="1:5" ht="409.5">
      <c r="A58" t="s">
        <v>59</v>
      </c>
      <c r="E58" s="37" t="s">
        <v>560</v>
      </c>
    </row>
    <row r="59" spans="1:16" ht="12.75">
      <c r="A59" s="26" t="s">
        <v>50</v>
      </c>
      <c r="B59" s="31" t="s">
        <v>160</v>
      </c>
      <c r="C59" s="31" t="s">
        <v>561</v>
      </c>
      <c r="D59" s="26" t="s">
        <v>56</v>
      </c>
      <c r="E59" s="32" t="s">
        <v>562</v>
      </c>
      <c r="F59" s="33" t="s">
        <v>118</v>
      </c>
      <c r="G59" s="34">
        <v>2.261</v>
      </c>
      <c r="H59" s="35">
        <v>0</v>
      </c>
      <c r="I59" s="35">
        <f>ROUND(ROUND(H59,2)*ROUND(G59,3),2)</f>
      </c>
      <c r="O59">
        <f>(I59*21)/100</f>
      </c>
      <c r="P59" t="s">
        <v>28</v>
      </c>
    </row>
    <row r="60" spans="1:5" ht="12.75">
      <c r="A60" s="36" t="s">
        <v>55</v>
      </c>
      <c r="E60" s="37" t="s">
        <v>56</v>
      </c>
    </row>
    <row r="61" spans="1:5" ht="114.75">
      <c r="A61" s="38" t="s">
        <v>57</v>
      </c>
      <c r="E61" s="39" t="s">
        <v>563</v>
      </c>
    </row>
    <row r="62" spans="1:5" ht="255">
      <c r="A62" t="s">
        <v>59</v>
      </c>
      <c r="E62" s="37" t="s">
        <v>564</v>
      </c>
    </row>
    <row r="63" spans="1:16" ht="12.75">
      <c r="A63" s="26" t="s">
        <v>50</v>
      </c>
      <c r="B63" s="31" t="s">
        <v>165</v>
      </c>
      <c r="C63" s="31" t="s">
        <v>454</v>
      </c>
      <c r="D63" s="26" t="s">
        <v>56</v>
      </c>
      <c r="E63" s="32" t="s">
        <v>455</v>
      </c>
      <c r="F63" s="33" t="s">
        <v>118</v>
      </c>
      <c r="G63" s="34">
        <v>5.076</v>
      </c>
      <c r="H63" s="35">
        <v>0</v>
      </c>
      <c r="I63" s="35">
        <f>ROUND(ROUND(H63,2)*ROUND(G63,3),2)</f>
      </c>
      <c r="O63">
        <f>(I63*21)/100</f>
      </c>
      <c r="P63" t="s">
        <v>28</v>
      </c>
    </row>
    <row r="64" spans="1:5" ht="12.75">
      <c r="A64" s="36" t="s">
        <v>55</v>
      </c>
      <c r="E64" s="37" t="s">
        <v>56</v>
      </c>
    </row>
    <row r="65" spans="1:5" ht="114.75">
      <c r="A65" s="38" t="s">
        <v>57</v>
      </c>
      <c r="E65" s="39" t="s">
        <v>565</v>
      </c>
    </row>
    <row r="66" spans="1:5" ht="38.25">
      <c r="A66" t="s">
        <v>59</v>
      </c>
      <c r="E66" s="37" t="s">
        <v>457</v>
      </c>
    </row>
    <row r="67" spans="1:16" ht="12.75">
      <c r="A67" s="26" t="s">
        <v>50</v>
      </c>
      <c r="B67" s="31" t="s">
        <v>225</v>
      </c>
      <c r="C67" s="31" t="s">
        <v>458</v>
      </c>
      <c r="D67" s="26" t="s">
        <v>56</v>
      </c>
      <c r="E67" s="32" t="s">
        <v>459</v>
      </c>
      <c r="F67" s="33" t="s">
        <v>168</v>
      </c>
      <c r="G67" s="34">
        <v>112</v>
      </c>
      <c r="H67" s="35">
        <v>0</v>
      </c>
      <c r="I67" s="35">
        <f>ROUND(ROUND(H67,2)*ROUND(G67,3),2)</f>
      </c>
      <c r="O67">
        <f>(I67*21)/100</f>
      </c>
      <c r="P67" t="s">
        <v>28</v>
      </c>
    </row>
    <row r="68" spans="1:5" ht="12.75">
      <c r="A68" s="36" t="s">
        <v>55</v>
      </c>
      <c r="E68" s="37" t="s">
        <v>56</v>
      </c>
    </row>
    <row r="69" spans="1:5" ht="51">
      <c r="A69" s="38" t="s">
        <v>57</v>
      </c>
      <c r="E69" s="39" t="s">
        <v>566</v>
      </c>
    </row>
    <row r="70" spans="1:5" ht="25.5">
      <c r="A70" t="s">
        <v>59</v>
      </c>
      <c r="E70" s="37" t="s">
        <v>461</v>
      </c>
    </row>
    <row r="71" spans="1:16" ht="12.75">
      <c r="A71" s="26" t="s">
        <v>50</v>
      </c>
      <c r="B71" s="31" t="s">
        <v>230</v>
      </c>
      <c r="C71" s="31" t="s">
        <v>567</v>
      </c>
      <c r="D71" s="26" t="s">
        <v>56</v>
      </c>
      <c r="E71" s="32" t="s">
        <v>568</v>
      </c>
      <c r="F71" s="33" t="s">
        <v>129</v>
      </c>
      <c r="G71" s="34">
        <v>6</v>
      </c>
      <c r="H71" s="35">
        <v>0</v>
      </c>
      <c r="I71" s="35">
        <f>ROUND(ROUND(H71,2)*ROUND(G71,3),2)</f>
      </c>
      <c r="O71">
        <f>(I71*21)/100</f>
      </c>
      <c r="P71" t="s">
        <v>28</v>
      </c>
    </row>
    <row r="72" spans="1:5" ht="12.75">
      <c r="A72" s="36" t="s">
        <v>55</v>
      </c>
      <c r="E72" s="37" t="s">
        <v>56</v>
      </c>
    </row>
    <row r="73" spans="1:5" ht="63.75">
      <c r="A73" s="38" t="s">
        <v>57</v>
      </c>
      <c r="E73" s="39" t="s">
        <v>569</v>
      </c>
    </row>
    <row r="74" spans="1:5" ht="25.5">
      <c r="A74" t="s">
        <v>59</v>
      </c>
      <c r="E74" s="37" t="s">
        <v>570</v>
      </c>
    </row>
    <row r="75" spans="1:16" ht="12.75">
      <c r="A75" s="26" t="s">
        <v>50</v>
      </c>
      <c r="B75" s="31" t="s">
        <v>234</v>
      </c>
      <c r="C75" s="31" t="s">
        <v>571</v>
      </c>
      <c r="D75" s="26" t="s">
        <v>56</v>
      </c>
      <c r="E75" s="32" t="s">
        <v>572</v>
      </c>
      <c r="F75" s="33" t="s">
        <v>142</v>
      </c>
      <c r="G75" s="34">
        <v>40</v>
      </c>
      <c r="H75" s="35">
        <v>0</v>
      </c>
      <c r="I75" s="35">
        <f>ROUND(ROUND(H75,2)*ROUND(G75,3),2)</f>
      </c>
      <c r="O75">
        <f>(I75*21)/100</f>
      </c>
      <c r="P75" t="s">
        <v>28</v>
      </c>
    </row>
    <row r="76" spans="1:5" ht="12.75">
      <c r="A76" s="36" t="s">
        <v>55</v>
      </c>
      <c r="E76" s="37" t="s">
        <v>56</v>
      </c>
    </row>
    <row r="77" spans="1:5" ht="76.5">
      <c r="A77" s="38" t="s">
        <v>57</v>
      </c>
      <c r="E77" s="39" t="s">
        <v>573</v>
      </c>
    </row>
    <row r="78" spans="1:5" ht="191.25">
      <c r="A78" t="s">
        <v>59</v>
      </c>
      <c r="E78" s="37" t="s">
        <v>574</v>
      </c>
    </row>
    <row r="79" spans="1:16" ht="12.75">
      <c r="A79" s="26" t="s">
        <v>50</v>
      </c>
      <c r="B79" s="31" t="s">
        <v>282</v>
      </c>
      <c r="C79" s="31" t="s">
        <v>575</v>
      </c>
      <c r="D79" s="26" t="s">
        <v>56</v>
      </c>
      <c r="E79" s="32" t="s">
        <v>576</v>
      </c>
      <c r="F79" s="33" t="s">
        <v>129</v>
      </c>
      <c r="G79" s="34">
        <v>5.12</v>
      </c>
      <c r="H79" s="35">
        <v>0</v>
      </c>
      <c r="I79" s="35">
        <f>ROUND(ROUND(H79,2)*ROUND(G79,3),2)</f>
      </c>
      <c r="O79">
        <f>(I79*21)/100</f>
      </c>
      <c r="P79" t="s">
        <v>28</v>
      </c>
    </row>
    <row r="80" spans="1:5" ht="12.75">
      <c r="A80" s="36" t="s">
        <v>55</v>
      </c>
      <c r="E80" s="37" t="s">
        <v>56</v>
      </c>
    </row>
    <row r="81" spans="1:5" ht="76.5">
      <c r="A81" s="38" t="s">
        <v>57</v>
      </c>
      <c r="E81" s="39" t="s">
        <v>577</v>
      </c>
    </row>
    <row r="82" spans="1:5" ht="369.75">
      <c r="A82" t="s">
        <v>59</v>
      </c>
      <c r="E82" s="37" t="s">
        <v>578</v>
      </c>
    </row>
    <row r="83" spans="1:16" ht="12.75">
      <c r="A83" s="26" t="s">
        <v>50</v>
      </c>
      <c r="B83" s="31" t="s">
        <v>284</v>
      </c>
      <c r="C83" s="31" t="s">
        <v>579</v>
      </c>
      <c r="D83" s="26" t="s">
        <v>56</v>
      </c>
      <c r="E83" s="32" t="s">
        <v>580</v>
      </c>
      <c r="F83" s="33" t="s">
        <v>118</v>
      </c>
      <c r="G83" s="34">
        <v>1.024</v>
      </c>
      <c r="H83" s="35">
        <v>0</v>
      </c>
      <c r="I83" s="35">
        <f>ROUND(ROUND(H83,2)*ROUND(G83,3),2)</f>
      </c>
      <c r="O83">
        <f>(I83*21)/100</f>
      </c>
      <c r="P83" t="s">
        <v>28</v>
      </c>
    </row>
    <row r="84" spans="1:5" ht="12.75">
      <c r="A84" s="36" t="s">
        <v>55</v>
      </c>
      <c r="E84" s="37" t="s">
        <v>56</v>
      </c>
    </row>
    <row r="85" spans="1:5" ht="89.25">
      <c r="A85" s="38" t="s">
        <v>57</v>
      </c>
      <c r="E85" s="39" t="s">
        <v>581</v>
      </c>
    </row>
    <row r="86" spans="1:5" ht="267.75">
      <c r="A86" t="s">
        <v>59</v>
      </c>
      <c r="E86" s="37" t="s">
        <v>582</v>
      </c>
    </row>
    <row r="87" spans="1:18" ht="12.75" customHeight="1">
      <c r="A87" s="6" t="s">
        <v>48</v>
      </c>
      <c r="B87" s="6"/>
      <c r="C87" s="42" t="s">
        <v>27</v>
      </c>
      <c r="D87" s="6"/>
      <c r="E87" s="29" t="s">
        <v>583</v>
      </c>
      <c r="F87" s="6"/>
      <c r="G87" s="6"/>
      <c r="H87" s="6"/>
      <c r="I87" s="43">
        <f>0+Q87</f>
      </c>
      <c r="O87">
        <f>0+R87</f>
      </c>
      <c r="Q87">
        <f>0+I88+I92+I96+I100+I104+I108+I112</f>
      </c>
      <c r="R87">
        <f>0+O88+O92+O96+O100+O104+O108+O112</f>
      </c>
    </row>
    <row r="88" spans="1:16" ht="12.75">
      <c r="A88" s="26" t="s">
        <v>50</v>
      </c>
      <c r="B88" s="31" t="s">
        <v>286</v>
      </c>
      <c r="C88" s="31" t="s">
        <v>584</v>
      </c>
      <c r="D88" s="26" t="s">
        <v>56</v>
      </c>
      <c r="E88" s="32" t="s">
        <v>585</v>
      </c>
      <c r="F88" s="33" t="s">
        <v>586</v>
      </c>
      <c r="G88" s="34">
        <v>132</v>
      </c>
      <c r="H88" s="35">
        <v>0</v>
      </c>
      <c r="I88" s="35">
        <f>ROUND(ROUND(H88,2)*ROUND(G88,3),2)</f>
      </c>
      <c r="O88">
        <f>(I88*21)/100</f>
      </c>
      <c r="P88" t="s">
        <v>28</v>
      </c>
    </row>
    <row r="89" spans="1:5" ht="12.75">
      <c r="A89" s="36" t="s">
        <v>55</v>
      </c>
      <c r="E89" s="37" t="s">
        <v>56</v>
      </c>
    </row>
    <row r="90" spans="1:5" ht="76.5">
      <c r="A90" s="38" t="s">
        <v>57</v>
      </c>
      <c r="E90" s="39" t="s">
        <v>587</v>
      </c>
    </row>
    <row r="91" spans="1:5" ht="25.5">
      <c r="A91" t="s">
        <v>59</v>
      </c>
      <c r="E91" s="37" t="s">
        <v>588</v>
      </c>
    </row>
    <row r="92" spans="1:16" ht="12.75">
      <c r="A92" s="26" t="s">
        <v>50</v>
      </c>
      <c r="B92" s="31" t="s">
        <v>288</v>
      </c>
      <c r="C92" s="31" t="s">
        <v>589</v>
      </c>
      <c r="D92" s="26" t="s">
        <v>56</v>
      </c>
      <c r="E92" s="32" t="s">
        <v>590</v>
      </c>
      <c r="F92" s="33" t="s">
        <v>129</v>
      </c>
      <c r="G92" s="34">
        <v>6</v>
      </c>
      <c r="H92" s="35">
        <v>0</v>
      </c>
      <c r="I92" s="35">
        <f>ROUND(ROUND(H92,2)*ROUND(G92,3),2)</f>
      </c>
      <c r="O92">
        <f>(I92*21)/100</f>
      </c>
      <c r="P92" t="s">
        <v>28</v>
      </c>
    </row>
    <row r="93" spans="1:5" ht="12.75">
      <c r="A93" s="36" t="s">
        <v>55</v>
      </c>
      <c r="E93" s="37" t="s">
        <v>56</v>
      </c>
    </row>
    <row r="94" spans="1:5" ht="76.5">
      <c r="A94" s="38" t="s">
        <v>57</v>
      </c>
      <c r="E94" s="39" t="s">
        <v>591</v>
      </c>
    </row>
    <row r="95" spans="1:5" ht="382.5">
      <c r="A95" t="s">
        <v>59</v>
      </c>
      <c r="E95" s="37" t="s">
        <v>592</v>
      </c>
    </row>
    <row r="96" spans="1:16" ht="12.75">
      <c r="A96" s="26" t="s">
        <v>50</v>
      </c>
      <c r="B96" s="31" t="s">
        <v>293</v>
      </c>
      <c r="C96" s="31" t="s">
        <v>593</v>
      </c>
      <c r="D96" s="26" t="s">
        <v>56</v>
      </c>
      <c r="E96" s="32" t="s">
        <v>594</v>
      </c>
      <c r="F96" s="33" t="s">
        <v>118</v>
      </c>
      <c r="G96" s="34">
        <v>1.5</v>
      </c>
      <c r="H96" s="35">
        <v>0</v>
      </c>
      <c r="I96" s="35">
        <f>ROUND(ROUND(H96,2)*ROUND(G96,3),2)</f>
      </c>
      <c r="O96">
        <f>(I96*21)/100</f>
      </c>
      <c r="P96" t="s">
        <v>28</v>
      </c>
    </row>
    <row r="97" spans="1:5" ht="12.75">
      <c r="A97" s="36" t="s">
        <v>55</v>
      </c>
      <c r="E97" s="37" t="s">
        <v>56</v>
      </c>
    </row>
    <row r="98" spans="1:5" ht="89.25">
      <c r="A98" s="38" t="s">
        <v>57</v>
      </c>
      <c r="E98" s="39" t="s">
        <v>595</v>
      </c>
    </row>
    <row r="99" spans="1:5" ht="242.25">
      <c r="A99" t="s">
        <v>59</v>
      </c>
      <c r="E99" s="37" t="s">
        <v>596</v>
      </c>
    </row>
    <row r="100" spans="1:16" ht="12.75">
      <c r="A100" s="26" t="s">
        <v>50</v>
      </c>
      <c r="B100" s="31" t="s">
        <v>295</v>
      </c>
      <c r="C100" s="31" t="s">
        <v>597</v>
      </c>
      <c r="D100" s="26" t="s">
        <v>56</v>
      </c>
      <c r="E100" s="32" t="s">
        <v>598</v>
      </c>
      <c r="F100" s="33" t="s">
        <v>129</v>
      </c>
      <c r="G100" s="34">
        <v>6</v>
      </c>
      <c r="H100" s="35">
        <v>0</v>
      </c>
      <c r="I100" s="35">
        <f>ROUND(ROUND(H100,2)*ROUND(G100,3),2)</f>
      </c>
      <c r="O100">
        <f>(I100*21)/100</f>
      </c>
      <c r="P100" t="s">
        <v>28</v>
      </c>
    </row>
    <row r="101" spans="1:5" ht="12.75">
      <c r="A101" s="36" t="s">
        <v>55</v>
      </c>
      <c r="E101" s="37" t="s">
        <v>56</v>
      </c>
    </row>
    <row r="102" spans="1:5" ht="89.25">
      <c r="A102" s="38" t="s">
        <v>57</v>
      </c>
      <c r="E102" s="39" t="s">
        <v>599</v>
      </c>
    </row>
    <row r="103" spans="1:5" ht="369.75">
      <c r="A103" t="s">
        <v>59</v>
      </c>
      <c r="E103" s="37" t="s">
        <v>600</v>
      </c>
    </row>
    <row r="104" spans="1:16" ht="12.75">
      <c r="A104" s="26" t="s">
        <v>50</v>
      </c>
      <c r="B104" s="31" t="s">
        <v>298</v>
      </c>
      <c r="C104" s="31" t="s">
        <v>601</v>
      </c>
      <c r="D104" s="26" t="s">
        <v>56</v>
      </c>
      <c r="E104" s="32" t="s">
        <v>602</v>
      </c>
      <c r="F104" s="33" t="s">
        <v>118</v>
      </c>
      <c r="G104" s="34">
        <v>1.2</v>
      </c>
      <c r="H104" s="35">
        <v>0</v>
      </c>
      <c r="I104" s="35">
        <f>ROUND(ROUND(H104,2)*ROUND(G104,3),2)</f>
      </c>
      <c r="O104">
        <f>(I104*21)/100</f>
      </c>
      <c r="P104" t="s">
        <v>28</v>
      </c>
    </row>
    <row r="105" spans="1:5" ht="12.75">
      <c r="A105" s="36" t="s">
        <v>55</v>
      </c>
      <c r="E105" s="37" t="s">
        <v>56</v>
      </c>
    </row>
    <row r="106" spans="1:5" ht="89.25">
      <c r="A106" s="38" t="s">
        <v>57</v>
      </c>
      <c r="E106" s="39" t="s">
        <v>603</v>
      </c>
    </row>
    <row r="107" spans="1:5" ht="267.75">
      <c r="A107" t="s">
        <v>59</v>
      </c>
      <c r="E107" s="37" t="s">
        <v>582</v>
      </c>
    </row>
    <row r="108" spans="1:16" ht="12.75">
      <c r="A108" s="26" t="s">
        <v>50</v>
      </c>
      <c r="B108" s="31" t="s">
        <v>303</v>
      </c>
      <c r="C108" s="31" t="s">
        <v>604</v>
      </c>
      <c r="D108" s="26" t="s">
        <v>56</v>
      </c>
      <c r="E108" s="32" t="s">
        <v>605</v>
      </c>
      <c r="F108" s="33" t="s">
        <v>129</v>
      </c>
      <c r="G108" s="34">
        <v>36</v>
      </c>
      <c r="H108" s="35">
        <v>0</v>
      </c>
      <c r="I108" s="35">
        <f>ROUND(ROUND(H108,2)*ROUND(G108,3),2)</f>
      </c>
      <c r="O108">
        <f>(I108*21)/100</f>
      </c>
      <c r="P108" t="s">
        <v>28</v>
      </c>
    </row>
    <row r="109" spans="1:5" ht="12.75">
      <c r="A109" s="36" t="s">
        <v>55</v>
      </c>
      <c r="E109" s="37" t="s">
        <v>56</v>
      </c>
    </row>
    <row r="110" spans="1:5" ht="165.75">
      <c r="A110" s="38" t="s">
        <v>57</v>
      </c>
      <c r="E110" s="39" t="s">
        <v>606</v>
      </c>
    </row>
    <row r="111" spans="1:5" ht="369.75">
      <c r="A111" t="s">
        <v>59</v>
      </c>
      <c r="E111" s="37" t="s">
        <v>275</v>
      </c>
    </row>
    <row r="112" spans="1:16" ht="12.75">
      <c r="A112" s="26" t="s">
        <v>50</v>
      </c>
      <c r="B112" s="31" t="s">
        <v>308</v>
      </c>
      <c r="C112" s="31" t="s">
        <v>607</v>
      </c>
      <c r="D112" s="26" t="s">
        <v>56</v>
      </c>
      <c r="E112" s="32" t="s">
        <v>608</v>
      </c>
      <c r="F112" s="33" t="s">
        <v>118</v>
      </c>
      <c r="G112" s="34">
        <v>7.2</v>
      </c>
      <c r="H112" s="35">
        <v>0</v>
      </c>
      <c r="I112" s="35">
        <f>ROUND(ROUND(H112,2)*ROUND(G112,3),2)</f>
      </c>
      <c r="O112">
        <f>(I112*21)/100</f>
      </c>
      <c r="P112" t="s">
        <v>28</v>
      </c>
    </row>
    <row r="113" spans="1:5" ht="12.75">
      <c r="A113" s="36" t="s">
        <v>55</v>
      </c>
      <c r="E113" s="37" t="s">
        <v>56</v>
      </c>
    </row>
    <row r="114" spans="1:5" ht="89.25">
      <c r="A114" s="38" t="s">
        <v>57</v>
      </c>
      <c r="E114" s="39" t="s">
        <v>609</v>
      </c>
    </row>
    <row r="115" spans="1:5" ht="267.75">
      <c r="A115" t="s">
        <v>59</v>
      </c>
      <c r="E115" s="37" t="s">
        <v>582</v>
      </c>
    </row>
    <row r="116" spans="1:18" ht="12.75" customHeight="1">
      <c r="A116" s="6" t="s">
        <v>48</v>
      </c>
      <c r="B116" s="6"/>
      <c r="C116" s="42" t="s">
        <v>37</v>
      </c>
      <c r="D116" s="6"/>
      <c r="E116" s="29" t="s">
        <v>271</v>
      </c>
      <c r="F116" s="6"/>
      <c r="G116" s="6"/>
      <c r="H116" s="6"/>
      <c r="I116" s="43">
        <f>0+Q116</f>
      </c>
      <c r="O116">
        <f>0+R116</f>
      </c>
      <c r="Q116">
        <f>0+I117+I121+I125+I129+I133+I137</f>
      </c>
      <c r="R116">
        <f>0+O117+O121+O125+O129+O133+O137</f>
      </c>
    </row>
    <row r="117" spans="1:16" ht="12.75">
      <c r="A117" s="26" t="s">
        <v>50</v>
      </c>
      <c r="B117" s="31" t="s">
        <v>313</v>
      </c>
      <c r="C117" s="31" t="s">
        <v>610</v>
      </c>
      <c r="D117" s="26" t="s">
        <v>56</v>
      </c>
      <c r="E117" s="32" t="s">
        <v>611</v>
      </c>
      <c r="F117" s="33" t="s">
        <v>129</v>
      </c>
      <c r="G117" s="34">
        <v>0.64</v>
      </c>
      <c r="H117" s="35">
        <v>0</v>
      </c>
      <c r="I117" s="35">
        <f>ROUND(ROUND(H117,2)*ROUND(G117,3),2)</f>
      </c>
      <c r="O117">
        <f>(I117*21)/100</f>
      </c>
      <c r="P117" t="s">
        <v>28</v>
      </c>
    </row>
    <row r="118" spans="1:5" ht="12.75">
      <c r="A118" s="36" t="s">
        <v>55</v>
      </c>
      <c r="E118" s="37" t="s">
        <v>56</v>
      </c>
    </row>
    <row r="119" spans="1:5" ht="76.5">
      <c r="A119" s="38" t="s">
        <v>57</v>
      </c>
      <c r="E119" s="39" t="s">
        <v>612</v>
      </c>
    </row>
    <row r="120" spans="1:5" ht="369.75">
      <c r="A120" t="s">
        <v>59</v>
      </c>
      <c r="E120" s="37" t="s">
        <v>275</v>
      </c>
    </row>
    <row r="121" spans="1:16" ht="12.75">
      <c r="A121" s="26" t="s">
        <v>50</v>
      </c>
      <c r="B121" s="31" t="s">
        <v>318</v>
      </c>
      <c r="C121" s="31" t="s">
        <v>272</v>
      </c>
      <c r="D121" s="26" t="s">
        <v>56</v>
      </c>
      <c r="E121" s="32" t="s">
        <v>273</v>
      </c>
      <c r="F121" s="33" t="s">
        <v>129</v>
      </c>
      <c r="G121" s="34">
        <v>17.087</v>
      </c>
      <c r="H121" s="35">
        <v>0</v>
      </c>
      <c r="I121" s="35">
        <f>ROUND(ROUND(H121,2)*ROUND(G121,3),2)</f>
      </c>
      <c r="O121">
        <f>(I121*21)/100</f>
      </c>
      <c r="P121" t="s">
        <v>28</v>
      </c>
    </row>
    <row r="122" spans="1:5" ht="12.75">
      <c r="A122" s="36" t="s">
        <v>55</v>
      </c>
      <c r="E122" s="37" t="s">
        <v>56</v>
      </c>
    </row>
    <row r="123" spans="1:5" ht="229.5">
      <c r="A123" s="38" t="s">
        <v>57</v>
      </c>
      <c r="E123" s="39" t="s">
        <v>613</v>
      </c>
    </row>
    <row r="124" spans="1:5" ht="369.75">
      <c r="A124" t="s">
        <v>59</v>
      </c>
      <c r="E124" s="37" t="s">
        <v>275</v>
      </c>
    </row>
    <row r="125" spans="1:16" ht="12.75">
      <c r="A125" s="26" t="s">
        <v>50</v>
      </c>
      <c r="B125" s="31" t="s">
        <v>323</v>
      </c>
      <c r="C125" s="31" t="s">
        <v>614</v>
      </c>
      <c r="D125" s="26" t="s">
        <v>56</v>
      </c>
      <c r="E125" s="32" t="s">
        <v>615</v>
      </c>
      <c r="F125" s="33" t="s">
        <v>129</v>
      </c>
      <c r="G125" s="34">
        <v>5.68</v>
      </c>
      <c r="H125" s="35">
        <v>0</v>
      </c>
      <c r="I125" s="35">
        <f>ROUND(ROUND(H125,2)*ROUND(G125,3),2)</f>
      </c>
      <c r="O125">
        <f>(I125*21)/100</f>
      </c>
      <c r="P125" t="s">
        <v>28</v>
      </c>
    </row>
    <row r="126" spans="1:5" ht="12.75">
      <c r="A126" s="36" t="s">
        <v>55</v>
      </c>
      <c r="E126" s="37" t="s">
        <v>56</v>
      </c>
    </row>
    <row r="127" spans="1:5" ht="76.5">
      <c r="A127" s="38" t="s">
        <v>57</v>
      </c>
      <c r="E127" s="39" t="s">
        <v>616</v>
      </c>
    </row>
    <row r="128" spans="1:5" ht="369.75">
      <c r="A128" t="s">
        <v>59</v>
      </c>
      <c r="E128" s="37" t="s">
        <v>275</v>
      </c>
    </row>
    <row r="129" spans="1:16" ht="12.75">
      <c r="A129" s="26" t="s">
        <v>50</v>
      </c>
      <c r="B129" s="31" t="s">
        <v>325</v>
      </c>
      <c r="C129" s="31" t="s">
        <v>617</v>
      </c>
      <c r="D129" s="26" t="s">
        <v>56</v>
      </c>
      <c r="E129" s="32" t="s">
        <v>618</v>
      </c>
      <c r="F129" s="33" t="s">
        <v>129</v>
      </c>
      <c r="G129" s="34">
        <v>26.59</v>
      </c>
      <c r="H129" s="35">
        <v>0</v>
      </c>
      <c r="I129" s="35">
        <f>ROUND(ROUND(H129,2)*ROUND(G129,3),2)</f>
      </c>
      <c r="O129">
        <f>(I129*21)/100</f>
      </c>
      <c r="P129" t="s">
        <v>28</v>
      </c>
    </row>
    <row r="130" spans="1:5" ht="12.75">
      <c r="A130" s="36" t="s">
        <v>55</v>
      </c>
      <c r="E130" s="37" t="s">
        <v>56</v>
      </c>
    </row>
    <row r="131" spans="1:5" ht="140.25">
      <c r="A131" s="38" t="s">
        <v>57</v>
      </c>
      <c r="E131" s="39" t="s">
        <v>619</v>
      </c>
    </row>
    <row r="132" spans="1:5" ht="38.25">
      <c r="A132" t="s">
        <v>59</v>
      </c>
      <c r="E132" s="37" t="s">
        <v>620</v>
      </c>
    </row>
    <row r="133" spans="1:16" ht="12.75">
      <c r="A133" s="26" t="s">
        <v>50</v>
      </c>
      <c r="B133" s="31" t="s">
        <v>621</v>
      </c>
      <c r="C133" s="31" t="s">
        <v>276</v>
      </c>
      <c r="D133" s="26" t="s">
        <v>56</v>
      </c>
      <c r="E133" s="32" t="s">
        <v>277</v>
      </c>
      <c r="F133" s="33" t="s">
        <v>129</v>
      </c>
      <c r="G133" s="34">
        <v>14.84</v>
      </c>
      <c r="H133" s="35">
        <v>0</v>
      </c>
      <c r="I133" s="35">
        <f>ROUND(ROUND(H133,2)*ROUND(G133,3),2)</f>
      </c>
      <c r="O133">
        <f>(I133*21)/100</f>
      </c>
      <c r="P133" t="s">
        <v>28</v>
      </c>
    </row>
    <row r="134" spans="1:5" ht="12.75">
      <c r="A134" s="36" t="s">
        <v>55</v>
      </c>
      <c r="E134" s="37" t="s">
        <v>56</v>
      </c>
    </row>
    <row r="135" spans="1:5" ht="102">
      <c r="A135" s="38" t="s">
        <v>57</v>
      </c>
      <c r="E135" s="39" t="s">
        <v>622</v>
      </c>
    </row>
    <row r="136" spans="1:5" ht="102">
      <c r="A136" t="s">
        <v>59</v>
      </c>
      <c r="E136" s="37" t="s">
        <v>279</v>
      </c>
    </row>
    <row r="137" spans="1:16" ht="12.75">
      <c r="A137" s="26" t="s">
        <v>50</v>
      </c>
      <c r="B137" s="31" t="s">
        <v>623</v>
      </c>
      <c r="C137" s="31" t="s">
        <v>624</v>
      </c>
      <c r="D137" s="26" t="s">
        <v>56</v>
      </c>
      <c r="E137" s="32" t="s">
        <v>625</v>
      </c>
      <c r="F137" s="33" t="s">
        <v>129</v>
      </c>
      <c r="G137" s="34">
        <v>3.12</v>
      </c>
      <c r="H137" s="35">
        <v>0</v>
      </c>
      <c r="I137" s="35">
        <f>ROUND(ROUND(H137,2)*ROUND(G137,3),2)</f>
      </c>
      <c r="O137">
        <f>(I137*21)/100</f>
      </c>
      <c r="P137" t="s">
        <v>28</v>
      </c>
    </row>
    <row r="138" spans="1:5" ht="12.75">
      <c r="A138" s="36" t="s">
        <v>55</v>
      </c>
      <c r="E138" s="37" t="s">
        <v>56</v>
      </c>
    </row>
    <row r="139" spans="1:5" ht="140.25">
      <c r="A139" s="38" t="s">
        <v>57</v>
      </c>
      <c r="E139" s="39" t="s">
        <v>626</v>
      </c>
    </row>
    <row r="140" spans="1:5" ht="357">
      <c r="A140" t="s">
        <v>59</v>
      </c>
      <c r="E140" s="37" t="s">
        <v>627</v>
      </c>
    </row>
    <row r="141" spans="1:18" ht="12.75" customHeight="1">
      <c r="A141" s="6" t="s">
        <v>48</v>
      </c>
      <c r="B141" s="6"/>
      <c r="C141" s="42" t="s">
        <v>39</v>
      </c>
      <c r="D141" s="6"/>
      <c r="E141" s="29" t="s">
        <v>206</v>
      </c>
      <c r="F141" s="6"/>
      <c r="G141" s="6"/>
      <c r="H141" s="6"/>
      <c r="I141" s="43">
        <f>0+Q141</f>
      </c>
      <c r="O141">
        <f>0+R141</f>
      </c>
      <c r="Q141">
        <f>0+I142+I146</f>
      </c>
      <c r="R141">
        <f>0+O142+O146</f>
      </c>
    </row>
    <row r="142" spans="1:16" ht="12.75">
      <c r="A142" s="26" t="s">
        <v>50</v>
      </c>
      <c r="B142" s="31" t="s">
        <v>628</v>
      </c>
      <c r="C142" s="31" t="s">
        <v>629</v>
      </c>
      <c r="D142" s="26" t="s">
        <v>56</v>
      </c>
      <c r="E142" s="32" t="s">
        <v>630</v>
      </c>
      <c r="F142" s="33" t="s">
        <v>168</v>
      </c>
      <c r="G142" s="34">
        <v>7.42</v>
      </c>
      <c r="H142" s="35">
        <v>0</v>
      </c>
      <c r="I142" s="35">
        <f>ROUND(ROUND(H142,2)*ROUND(G142,3),2)</f>
      </c>
      <c r="O142">
        <f>(I142*21)/100</f>
      </c>
      <c r="P142" t="s">
        <v>28</v>
      </c>
    </row>
    <row r="143" spans="1:5" ht="12.75">
      <c r="A143" s="36" t="s">
        <v>55</v>
      </c>
      <c r="E143" s="37" t="s">
        <v>56</v>
      </c>
    </row>
    <row r="144" spans="1:5" ht="76.5">
      <c r="A144" s="38" t="s">
        <v>57</v>
      </c>
      <c r="E144" s="39" t="s">
        <v>631</v>
      </c>
    </row>
    <row r="145" spans="1:5" ht="51">
      <c r="A145" t="s">
        <v>59</v>
      </c>
      <c r="E145" s="37" t="s">
        <v>210</v>
      </c>
    </row>
    <row r="146" spans="1:16" ht="12.75">
      <c r="A146" s="26" t="s">
        <v>50</v>
      </c>
      <c r="B146" s="31" t="s">
        <v>632</v>
      </c>
      <c r="C146" s="31" t="s">
        <v>633</v>
      </c>
      <c r="D146" s="26" t="s">
        <v>56</v>
      </c>
      <c r="E146" s="32" t="s">
        <v>634</v>
      </c>
      <c r="F146" s="33" t="s">
        <v>168</v>
      </c>
      <c r="G146" s="34">
        <v>39.6</v>
      </c>
      <c r="H146" s="35">
        <v>0</v>
      </c>
      <c r="I146" s="35">
        <f>ROUND(ROUND(H146,2)*ROUND(G146,3),2)</f>
      </c>
      <c r="O146">
        <f>(I146*21)/100</f>
      </c>
      <c r="P146" t="s">
        <v>28</v>
      </c>
    </row>
    <row r="147" spans="1:5" ht="12.75">
      <c r="A147" s="36" t="s">
        <v>55</v>
      </c>
      <c r="E147" s="37" t="s">
        <v>56</v>
      </c>
    </row>
    <row r="148" spans="1:5" ht="63.75">
      <c r="A148" s="38" t="s">
        <v>57</v>
      </c>
      <c r="E148" s="39" t="s">
        <v>635</v>
      </c>
    </row>
    <row r="149" spans="1:5" ht="140.25">
      <c r="A149" t="s">
        <v>59</v>
      </c>
      <c r="E149" s="37" t="s">
        <v>229</v>
      </c>
    </row>
    <row r="150" spans="1:15" ht="12.75" customHeight="1">
      <c r="A150" s="1" t="s">
        <v>48</v>
      </c>
      <c r="B150" s="1"/>
      <c r="C150" s="4" t="s">
        <v>41</v>
      </c>
      <c r="D150" s="1"/>
      <c r="E150" s="25" t="s">
        <v>636</v>
      </c>
      <c r="F150" s="1"/>
      <c r="G150" s="1"/>
      <c r="H150" s="1"/>
      <c r="I150" s="41">
        <f>0</f>
      </c>
      <c r="O150">
        <f>0</f>
      </c>
    </row>
    <row r="151" spans="1:18" ht="12.75" customHeight="1">
      <c r="A151" s="6" t="s">
        <v>48</v>
      </c>
      <c r="B151" s="6"/>
      <c r="C151" s="42" t="s">
        <v>82</v>
      </c>
      <c r="D151" s="6"/>
      <c r="E151" s="45" t="s">
        <v>469</v>
      </c>
      <c r="F151" s="6"/>
      <c r="G151" s="6"/>
      <c r="H151" s="6"/>
      <c r="I151" s="43">
        <f>0+Q151</f>
      </c>
      <c r="O151">
        <f>0+R151</f>
      </c>
      <c r="Q151">
        <f>0+I152+I156+I160+I164+I168+I172+I176</f>
      </c>
      <c r="R151">
        <f>0+O152+O156+O160+O164+O168+O172+O176</f>
      </c>
    </row>
    <row r="152" spans="1:16" ht="12.75">
      <c r="A152" s="26" t="s">
        <v>50</v>
      </c>
      <c r="B152" s="31" t="s">
        <v>637</v>
      </c>
      <c r="C152" s="31" t="s">
        <v>470</v>
      </c>
      <c r="D152" s="26" t="s">
        <v>56</v>
      </c>
      <c r="E152" s="32" t="s">
        <v>471</v>
      </c>
      <c r="F152" s="33" t="s">
        <v>168</v>
      </c>
      <c r="G152" s="34">
        <v>288</v>
      </c>
      <c r="H152" s="35">
        <v>0</v>
      </c>
      <c r="I152" s="35">
        <f>ROUND(ROUND(H152,2)*ROUND(G152,3),2)</f>
      </c>
      <c r="O152">
        <f>(I152*21)/100</f>
      </c>
      <c r="P152" t="s">
        <v>28</v>
      </c>
    </row>
    <row r="153" spans="1:5" ht="12.75">
      <c r="A153" s="36" t="s">
        <v>55</v>
      </c>
      <c r="E153" s="37" t="s">
        <v>56</v>
      </c>
    </row>
    <row r="154" spans="1:5" ht="331.5">
      <c r="A154" s="38" t="s">
        <v>57</v>
      </c>
      <c r="E154" s="39" t="s">
        <v>638</v>
      </c>
    </row>
    <row r="155" spans="1:5" ht="191.25">
      <c r="A155" t="s">
        <v>59</v>
      </c>
      <c r="E155" s="37" t="s">
        <v>473</v>
      </c>
    </row>
    <row r="156" spans="1:16" ht="12.75">
      <c r="A156" s="26" t="s">
        <v>50</v>
      </c>
      <c r="B156" s="31" t="s">
        <v>639</v>
      </c>
      <c r="C156" s="31" t="s">
        <v>640</v>
      </c>
      <c r="D156" s="26" t="s">
        <v>56</v>
      </c>
      <c r="E156" s="32" t="s">
        <v>641</v>
      </c>
      <c r="F156" s="33" t="s">
        <v>168</v>
      </c>
      <c r="G156" s="34">
        <v>31.24</v>
      </c>
      <c r="H156" s="35">
        <v>0</v>
      </c>
      <c r="I156" s="35">
        <f>ROUND(ROUND(H156,2)*ROUND(G156,3),2)</f>
      </c>
      <c r="O156">
        <f>(I156*21)/100</f>
      </c>
      <c r="P156" t="s">
        <v>28</v>
      </c>
    </row>
    <row r="157" spans="1:5" ht="12.75">
      <c r="A157" s="36" t="s">
        <v>55</v>
      </c>
      <c r="E157" s="37" t="s">
        <v>56</v>
      </c>
    </row>
    <row r="158" spans="1:5" ht="51">
      <c r="A158" s="38" t="s">
        <v>57</v>
      </c>
      <c r="E158" s="39" t="s">
        <v>642</v>
      </c>
    </row>
    <row r="159" spans="1:5" ht="191.25">
      <c r="A159" t="s">
        <v>59</v>
      </c>
      <c r="E159" s="37" t="s">
        <v>473</v>
      </c>
    </row>
    <row r="160" spans="1:16" ht="12.75">
      <c r="A160" s="26" t="s">
        <v>50</v>
      </c>
      <c r="B160" s="31" t="s">
        <v>643</v>
      </c>
      <c r="C160" s="31" t="s">
        <v>644</v>
      </c>
      <c r="D160" s="26" t="s">
        <v>56</v>
      </c>
      <c r="E160" s="32" t="s">
        <v>645</v>
      </c>
      <c r="F160" s="33" t="s">
        <v>168</v>
      </c>
      <c r="G160" s="34">
        <v>16</v>
      </c>
      <c r="H160" s="35">
        <v>0</v>
      </c>
      <c r="I160" s="35">
        <f>ROUND(ROUND(H160,2)*ROUND(G160,3),2)</f>
      </c>
      <c r="O160">
        <f>(I160*21)/100</f>
      </c>
      <c r="P160" t="s">
        <v>28</v>
      </c>
    </row>
    <row r="161" spans="1:5" ht="12.75">
      <c r="A161" s="36" t="s">
        <v>55</v>
      </c>
      <c r="E161" s="37" t="s">
        <v>56</v>
      </c>
    </row>
    <row r="162" spans="1:5" ht="89.25">
      <c r="A162" s="38" t="s">
        <v>57</v>
      </c>
      <c r="E162" s="39" t="s">
        <v>646</v>
      </c>
    </row>
    <row r="163" spans="1:5" ht="204">
      <c r="A163" t="s">
        <v>59</v>
      </c>
      <c r="E163" s="37" t="s">
        <v>647</v>
      </c>
    </row>
    <row r="164" spans="1:16" ht="25.5">
      <c r="A164" s="26" t="s">
        <v>50</v>
      </c>
      <c r="B164" s="31" t="s">
        <v>648</v>
      </c>
      <c r="C164" s="31" t="s">
        <v>649</v>
      </c>
      <c r="D164" s="26" t="s">
        <v>56</v>
      </c>
      <c r="E164" s="32" t="s">
        <v>650</v>
      </c>
      <c r="F164" s="33" t="s">
        <v>168</v>
      </c>
      <c r="G164" s="34">
        <v>57.75</v>
      </c>
      <c r="H164" s="35">
        <v>0</v>
      </c>
      <c r="I164" s="35">
        <f>ROUND(ROUND(H164,2)*ROUND(G164,3),2)</f>
      </c>
      <c r="O164">
        <f>(I164*21)/100</f>
      </c>
      <c r="P164" t="s">
        <v>28</v>
      </c>
    </row>
    <row r="165" spans="1:5" ht="12.75">
      <c r="A165" s="36" t="s">
        <v>55</v>
      </c>
      <c r="E165" s="37" t="s">
        <v>56</v>
      </c>
    </row>
    <row r="166" spans="1:5" ht="76.5">
      <c r="A166" s="38" t="s">
        <v>57</v>
      </c>
      <c r="E166" s="39" t="s">
        <v>651</v>
      </c>
    </row>
    <row r="167" spans="1:5" ht="204">
      <c r="A167" t="s">
        <v>59</v>
      </c>
      <c r="E167" s="37" t="s">
        <v>652</v>
      </c>
    </row>
    <row r="168" spans="1:16" ht="12.75">
      <c r="A168" s="26" t="s">
        <v>50</v>
      </c>
      <c r="B168" s="31" t="s">
        <v>653</v>
      </c>
      <c r="C168" s="31" t="s">
        <v>654</v>
      </c>
      <c r="D168" s="26" t="s">
        <v>56</v>
      </c>
      <c r="E168" s="32" t="s">
        <v>655</v>
      </c>
      <c r="F168" s="33" t="s">
        <v>168</v>
      </c>
      <c r="G168" s="34">
        <v>96</v>
      </c>
      <c r="H168" s="35">
        <v>0</v>
      </c>
      <c r="I168" s="35">
        <f>ROUND(ROUND(H168,2)*ROUND(G168,3),2)</f>
      </c>
      <c r="O168">
        <f>(I168*21)/100</f>
      </c>
      <c r="P168" t="s">
        <v>28</v>
      </c>
    </row>
    <row r="169" spans="1:5" ht="12.75">
      <c r="A169" s="36" t="s">
        <v>55</v>
      </c>
      <c r="E169" s="37" t="s">
        <v>56</v>
      </c>
    </row>
    <row r="170" spans="1:5" ht="204">
      <c r="A170" s="38" t="s">
        <v>57</v>
      </c>
      <c r="E170" s="39" t="s">
        <v>656</v>
      </c>
    </row>
    <row r="171" spans="1:5" ht="38.25">
      <c r="A171" t="s">
        <v>59</v>
      </c>
      <c r="E171" s="37" t="s">
        <v>657</v>
      </c>
    </row>
    <row r="172" spans="1:16" ht="12.75">
      <c r="A172" s="26" t="s">
        <v>50</v>
      </c>
      <c r="B172" s="31" t="s">
        <v>658</v>
      </c>
      <c r="C172" s="31" t="s">
        <v>659</v>
      </c>
      <c r="D172" s="26" t="s">
        <v>56</v>
      </c>
      <c r="E172" s="32" t="s">
        <v>660</v>
      </c>
      <c r="F172" s="33" t="s">
        <v>168</v>
      </c>
      <c r="G172" s="34">
        <v>150.35</v>
      </c>
      <c r="H172" s="35">
        <v>0</v>
      </c>
      <c r="I172" s="35">
        <f>ROUND(ROUND(H172,2)*ROUND(G172,3),2)</f>
      </c>
      <c r="O172">
        <f>(I172*21)/100</f>
      </c>
      <c r="P172" t="s">
        <v>28</v>
      </c>
    </row>
    <row r="173" spans="1:5" ht="12.75">
      <c r="A173" s="36" t="s">
        <v>55</v>
      </c>
      <c r="E173" s="37" t="s">
        <v>56</v>
      </c>
    </row>
    <row r="174" spans="1:5" ht="204">
      <c r="A174" s="38" t="s">
        <v>57</v>
      </c>
      <c r="E174" s="39" t="s">
        <v>661</v>
      </c>
    </row>
    <row r="175" spans="1:5" ht="51">
      <c r="A175" t="s">
        <v>59</v>
      </c>
      <c r="E175" s="37" t="s">
        <v>662</v>
      </c>
    </row>
    <row r="176" spans="1:16" ht="12.75">
      <c r="A176" s="26" t="s">
        <v>50</v>
      </c>
      <c r="B176" s="31" t="s">
        <v>663</v>
      </c>
      <c r="C176" s="31" t="s">
        <v>664</v>
      </c>
      <c r="D176" s="26" t="s">
        <v>56</v>
      </c>
      <c r="E176" s="32" t="s">
        <v>665</v>
      </c>
      <c r="F176" s="33" t="s">
        <v>168</v>
      </c>
      <c r="G176" s="34">
        <v>40</v>
      </c>
      <c r="H176" s="35">
        <v>0</v>
      </c>
      <c r="I176" s="35">
        <f>ROUND(ROUND(H176,2)*ROUND(G176,3),2)</f>
      </c>
      <c r="O176">
        <f>(I176*21)/100</f>
      </c>
      <c r="P176" t="s">
        <v>28</v>
      </c>
    </row>
    <row r="177" spans="1:5" ht="12.75">
      <c r="A177" s="36" t="s">
        <v>55</v>
      </c>
      <c r="E177" s="37" t="s">
        <v>56</v>
      </c>
    </row>
    <row r="178" spans="1:5" ht="63.75">
      <c r="A178" s="38" t="s">
        <v>57</v>
      </c>
      <c r="E178" s="39" t="s">
        <v>666</v>
      </c>
    </row>
    <row r="179" spans="1:5" ht="51">
      <c r="A179" t="s">
        <v>59</v>
      </c>
      <c r="E179" s="37" t="s">
        <v>662</v>
      </c>
    </row>
    <row r="180" spans="1:18" ht="12.75" customHeight="1">
      <c r="A180" s="6" t="s">
        <v>48</v>
      </c>
      <c r="B180" s="6"/>
      <c r="C180" s="42" t="s">
        <v>87</v>
      </c>
      <c r="D180" s="6"/>
      <c r="E180" s="29" t="s">
        <v>297</v>
      </c>
      <c r="F180" s="6"/>
      <c r="G180" s="6"/>
      <c r="H180" s="6"/>
      <c r="I180" s="43">
        <f>0+Q180</f>
      </c>
      <c r="O180">
        <f>0+R180</f>
      </c>
      <c r="Q180">
        <f>0+I181+I185</f>
      </c>
      <c r="R180">
        <f>0+O181+O185</f>
      </c>
    </row>
    <row r="181" spans="1:16" ht="12.75">
      <c r="A181" s="26" t="s">
        <v>50</v>
      </c>
      <c r="B181" s="31" t="s">
        <v>667</v>
      </c>
      <c r="C181" s="31" t="s">
        <v>668</v>
      </c>
      <c r="D181" s="26" t="s">
        <v>56</v>
      </c>
      <c r="E181" s="32" t="s">
        <v>669</v>
      </c>
      <c r="F181" s="33" t="s">
        <v>142</v>
      </c>
      <c r="G181" s="34">
        <v>18.6</v>
      </c>
      <c r="H181" s="35">
        <v>0</v>
      </c>
      <c r="I181" s="35">
        <f>ROUND(ROUND(H181,2)*ROUND(G181,3),2)</f>
      </c>
      <c r="O181">
        <f>(I181*21)/100</f>
      </c>
      <c r="P181" t="s">
        <v>28</v>
      </c>
    </row>
    <row r="182" spans="1:5" ht="12.75">
      <c r="A182" s="36" t="s">
        <v>55</v>
      </c>
      <c r="E182" s="37" t="s">
        <v>56</v>
      </c>
    </row>
    <row r="183" spans="1:5" ht="127.5">
      <c r="A183" s="38" t="s">
        <v>57</v>
      </c>
      <c r="E183" s="39" t="s">
        <v>670</v>
      </c>
    </row>
    <row r="184" spans="1:5" ht="242.25">
      <c r="A184" t="s">
        <v>59</v>
      </c>
      <c r="E184" s="37" t="s">
        <v>671</v>
      </c>
    </row>
    <row r="185" spans="1:16" ht="12.75">
      <c r="A185" s="26" t="s">
        <v>50</v>
      </c>
      <c r="B185" s="31" t="s">
        <v>672</v>
      </c>
      <c r="C185" s="31" t="s">
        <v>673</v>
      </c>
      <c r="D185" s="26" t="s">
        <v>56</v>
      </c>
      <c r="E185" s="32" t="s">
        <v>674</v>
      </c>
      <c r="F185" s="33" t="s">
        <v>142</v>
      </c>
      <c r="G185" s="34">
        <v>30</v>
      </c>
      <c r="H185" s="35">
        <v>0</v>
      </c>
      <c r="I185" s="35">
        <f>ROUND(ROUND(H185,2)*ROUND(G185,3),2)</f>
      </c>
      <c r="O185">
        <f>(I185*21)/100</f>
      </c>
      <c r="P185" t="s">
        <v>28</v>
      </c>
    </row>
    <row r="186" spans="1:5" ht="12.75">
      <c r="A186" s="36" t="s">
        <v>55</v>
      </c>
      <c r="E186" s="37" t="s">
        <v>56</v>
      </c>
    </row>
    <row r="187" spans="1:5" ht="89.25">
      <c r="A187" s="38" t="s">
        <v>57</v>
      </c>
      <c r="E187" s="39" t="s">
        <v>675</v>
      </c>
    </row>
    <row r="188" spans="1:5" ht="242.25">
      <c r="A188" t="s">
        <v>59</v>
      </c>
      <c r="E188" s="37" t="s">
        <v>676</v>
      </c>
    </row>
    <row r="189" spans="1:18" ht="12.75" customHeight="1">
      <c r="A189" s="6" t="s">
        <v>48</v>
      </c>
      <c r="B189" s="6"/>
      <c r="C189" s="42" t="s">
        <v>44</v>
      </c>
      <c r="D189" s="6"/>
      <c r="E189" s="29" t="s">
        <v>139</v>
      </c>
      <c r="F189" s="6"/>
      <c r="G189" s="6"/>
      <c r="H189" s="6"/>
      <c r="I189" s="43">
        <f>0+Q189</f>
      </c>
      <c r="O189">
        <f>0+R189</f>
      </c>
      <c r="Q189">
        <f>0+I190+I194+I198+I202+I206+I210+I214</f>
      </c>
      <c r="R189">
        <f>0+O190+O194+O198+O202+O206+O210+O214</f>
      </c>
    </row>
    <row r="190" spans="1:16" ht="12.75">
      <c r="A190" s="26" t="s">
        <v>50</v>
      </c>
      <c r="B190" s="31" t="s">
        <v>677</v>
      </c>
      <c r="C190" s="31" t="s">
        <v>678</v>
      </c>
      <c r="D190" s="26" t="s">
        <v>33</v>
      </c>
      <c r="E190" s="32" t="s">
        <v>679</v>
      </c>
      <c r="F190" s="33" t="s">
        <v>142</v>
      </c>
      <c r="G190" s="34">
        <v>20</v>
      </c>
      <c r="H190" s="35">
        <v>0</v>
      </c>
      <c r="I190" s="35">
        <f>ROUND(ROUND(H190,2)*ROUND(G190,3),2)</f>
      </c>
      <c r="O190">
        <f>(I190*21)/100</f>
      </c>
      <c r="P190" t="s">
        <v>28</v>
      </c>
    </row>
    <row r="191" spans="1:5" ht="12.75">
      <c r="A191" s="36" t="s">
        <v>55</v>
      </c>
      <c r="E191" s="37" t="s">
        <v>56</v>
      </c>
    </row>
    <row r="192" spans="1:5" ht="63.75">
      <c r="A192" s="38" t="s">
        <v>57</v>
      </c>
      <c r="E192" s="39" t="s">
        <v>680</v>
      </c>
    </row>
    <row r="193" spans="1:5" ht="63.75">
      <c r="A193" t="s">
        <v>59</v>
      </c>
      <c r="E193" s="37" t="s">
        <v>681</v>
      </c>
    </row>
    <row r="194" spans="1:16" ht="12.75">
      <c r="A194" s="26" t="s">
        <v>50</v>
      </c>
      <c r="B194" s="31" t="s">
        <v>682</v>
      </c>
      <c r="C194" s="31" t="s">
        <v>683</v>
      </c>
      <c r="D194" s="26" t="s">
        <v>56</v>
      </c>
      <c r="E194" s="32" t="s">
        <v>684</v>
      </c>
      <c r="F194" s="33" t="s">
        <v>54</v>
      </c>
      <c r="G194" s="34">
        <v>4</v>
      </c>
      <c r="H194" s="35">
        <v>0</v>
      </c>
      <c r="I194" s="35">
        <f>ROUND(ROUND(H194,2)*ROUND(G194,3),2)</f>
      </c>
      <c r="O194">
        <f>(I194*21)/100</f>
      </c>
      <c r="P194" t="s">
        <v>28</v>
      </c>
    </row>
    <row r="195" spans="1:5" ht="12.75">
      <c r="A195" s="36" t="s">
        <v>55</v>
      </c>
      <c r="E195" s="37" t="s">
        <v>56</v>
      </c>
    </row>
    <row r="196" spans="1:5" ht="38.25">
      <c r="A196" s="38" t="s">
        <v>57</v>
      </c>
      <c r="E196" s="39" t="s">
        <v>685</v>
      </c>
    </row>
    <row r="197" spans="1:5" ht="12.75">
      <c r="A197" t="s">
        <v>59</v>
      </c>
      <c r="E197" s="37" t="s">
        <v>686</v>
      </c>
    </row>
    <row r="198" spans="1:16" ht="12.75">
      <c r="A198" s="26" t="s">
        <v>50</v>
      </c>
      <c r="B198" s="31" t="s">
        <v>687</v>
      </c>
      <c r="C198" s="31" t="s">
        <v>688</v>
      </c>
      <c r="D198" s="26" t="s">
        <v>56</v>
      </c>
      <c r="E198" s="32" t="s">
        <v>689</v>
      </c>
      <c r="F198" s="33" t="s">
        <v>54</v>
      </c>
      <c r="G198" s="34">
        <v>2</v>
      </c>
      <c r="H198" s="35">
        <v>0</v>
      </c>
      <c r="I198" s="35">
        <f>ROUND(ROUND(H198,2)*ROUND(G198,3),2)</f>
      </c>
      <c r="O198">
        <f>(I198*21)/100</f>
      </c>
      <c r="P198" t="s">
        <v>28</v>
      </c>
    </row>
    <row r="199" spans="1:5" ht="12.75">
      <c r="A199" s="36" t="s">
        <v>55</v>
      </c>
      <c r="E199" s="37" t="s">
        <v>56</v>
      </c>
    </row>
    <row r="200" spans="1:5" ht="25.5">
      <c r="A200" s="38" t="s">
        <v>57</v>
      </c>
      <c r="E200" s="39" t="s">
        <v>690</v>
      </c>
    </row>
    <row r="201" spans="1:5" ht="25.5">
      <c r="A201" t="s">
        <v>59</v>
      </c>
      <c r="E201" s="37" t="s">
        <v>691</v>
      </c>
    </row>
    <row r="202" spans="1:16" ht="12.75">
      <c r="A202" s="26" t="s">
        <v>50</v>
      </c>
      <c r="B202" s="31" t="s">
        <v>692</v>
      </c>
      <c r="C202" s="31" t="s">
        <v>693</v>
      </c>
      <c r="D202" s="26" t="s">
        <v>56</v>
      </c>
      <c r="E202" s="32" t="s">
        <v>694</v>
      </c>
      <c r="F202" s="33" t="s">
        <v>142</v>
      </c>
      <c r="G202" s="34">
        <v>20</v>
      </c>
      <c r="H202" s="35">
        <v>0</v>
      </c>
      <c r="I202" s="35">
        <f>ROUND(ROUND(H202,2)*ROUND(G202,3),2)</f>
      </c>
      <c r="O202">
        <f>(I202*21)/100</f>
      </c>
      <c r="P202" t="s">
        <v>28</v>
      </c>
    </row>
    <row r="203" spans="1:5" ht="12.75">
      <c r="A203" s="36" t="s">
        <v>55</v>
      </c>
      <c r="E203" s="37" t="s">
        <v>56</v>
      </c>
    </row>
    <row r="204" spans="1:5" ht="63.75">
      <c r="A204" s="38" t="s">
        <v>57</v>
      </c>
      <c r="E204" s="39" t="s">
        <v>695</v>
      </c>
    </row>
    <row r="205" spans="1:5" ht="38.25">
      <c r="A205" t="s">
        <v>59</v>
      </c>
      <c r="E205" s="37" t="s">
        <v>322</v>
      </c>
    </row>
    <row r="206" spans="1:16" ht="12.75">
      <c r="A206" s="26" t="s">
        <v>50</v>
      </c>
      <c r="B206" s="31" t="s">
        <v>696</v>
      </c>
      <c r="C206" s="31" t="s">
        <v>697</v>
      </c>
      <c r="D206" s="26" t="s">
        <v>56</v>
      </c>
      <c r="E206" s="32" t="s">
        <v>698</v>
      </c>
      <c r="F206" s="33" t="s">
        <v>142</v>
      </c>
      <c r="G206" s="34">
        <v>16.4</v>
      </c>
      <c r="H206" s="35">
        <v>0</v>
      </c>
      <c r="I206" s="35">
        <f>ROUND(ROUND(H206,2)*ROUND(G206,3),2)</f>
      </c>
      <c r="O206">
        <f>(I206*21)/100</f>
      </c>
      <c r="P206" t="s">
        <v>28</v>
      </c>
    </row>
    <row r="207" spans="1:5" ht="12.75">
      <c r="A207" s="36" t="s">
        <v>55</v>
      </c>
      <c r="E207" s="37" t="s">
        <v>56</v>
      </c>
    </row>
    <row r="208" spans="1:5" ht="63.75">
      <c r="A208" s="38" t="s">
        <v>57</v>
      </c>
      <c r="E208" s="39" t="s">
        <v>699</v>
      </c>
    </row>
    <row r="209" spans="1:5" ht="38.25">
      <c r="A209" t="s">
        <v>59</v>
      </c>
      <c r="E209" s="37" t="s">
        <v>700</v>
      </c>
    </row>
    <row r="210" spans="1:16" ht="12.75">
      <c r="A210" s="26" t="s">
        <v>50</v>
      </c>
      <c r="B210" s="31" t="s">
        <v>701</v>
      </c>
      <c r="C210" s="31" t="s">
        <v>702</v>
      </c>
      <c r="D210" s="26" t="s">
        <v>56</v>
      </c>
      <c r="E210" s="32" t="s">
        <v>703</v>
      </c>
      <c r="F210" s="33" t="s">
        <v>586</v>
      </c>
      <c r="G210" s="34">
        <v>22</v>
      </c>
      <c r="H210" s="35">
        <v>0</v>
      </c>
      <c r="I210" s="35">
        <f>ROUND(ROUND(H210,2)*ROUND(G210,3),2)</f>
      </c>
      <c r="O210">
        <f>(I210*21)/100</f>
      </c>
      <c r="P210" t="s">
        <v>28</v>
      </c>
    </row>
    <row r="211" spans="1:5" ht="12.75">
      <c r="A211" s="36" t="s">
        <v>55</v>
      </c>
      <c r="E211" s="37" t="s">
        <v>56</v>
      </c>
    </row>
    <row r="212" spans="1:5" ht="63.75">
      <c r="A212" s="38" t="s">
        <v>57</v>
      </c>
      <c r="E212" s="39" t="s">
        <v>704</v>
      </c>
    </row>
    <row r="213" spans="1:5" ht="409.5">
      <c r="A213" t="s">
        <v>59</v>
      </c>
      <c r="E213" s="37" t="s">
        <v>705</v>
      </c>
    </row>
    <row r="214" spans="1:16" ht="12.75">
      <c r="A214" s="26" t="s">
        <v>50</v>
      </c>
      <c r="B214" s="31" t="s">
        <v>706</v>
      </c>
      <c r="C214" s="31" t="s">
        <v>157</v>
      </c>
      <c r="D214" s="26" t="s">
        <v>56</v>
      </c>
      <c r="E214" s="32" t="s">
        <v>158</v>
      </c>
      <c r="F214" s="33" t="s">
        <v>129</v>
      </c>
      <c r="G214" s="34">
        <v>1.413</v>
      </c>
      <c r="H214" s="35">
        <v>0</v>
      </c>
      <c r="I214" s="35">
        <f>ROUND(ROUND(H214,2)*ROUND(G214,3),2)</f>
      </c>
      <c r="O214">
        <f>(I214*21)/100</f>
      </c>
      <c r="P214" t="s">
        <v>28</v>
      </c>
    </row>
    <row r="215" spans="1:5" ht="12.75">
      <c r="A215" s="36" t="s">
        <v>55</v>
      </c>
      <c r="E215" s="37" t="s">
        <v>56</v>
      </c>
    </row>
    <row r="216" spans="1:5" ht="76.5">
      <c r="A216" s="38" t="s">
        <v>57</v>
      </c>
      <c r="E216" s="39" t="s">
        <v>707</v>
      </c>
    </row>
    <row r="217" spans="1:5" ht="102">
      <c r="A217" t="s">
        <v>59</v>
      </c>
      <c r="E217" s="37" t="s">
        <v>156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0+O8+O33+O46+O51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708</v>
      </c>
      <c r="I3" s="40">
        <f>0+I8+I33+I46+I51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708</v>
      </c>
      <c r="D4" s="6"/>
      <c r="E4" s="18" t="s">
        <v>709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31</v>
      </c>
      <c r="D8" s="27"/>
      <c r="E8" s="29" t="s">
        <v>49</v>
      </c>
      <c r="F8" s="27"/>
      <c r="G8" s="27"/>
      <c r="H8" s="27"/>
      <c r="I8" s="30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6" t="s">
        <v>50</v>
      </c>
      <c r="B9" s="31" t="s">
        <v>33</v>
      </c>
      <c r="C9" s="31" t="s">
        <v>116</v>
      </c>
      <c r="D9" s="26" t="s">
        <v>33</v>
      </c>
      <c r="E9" s="32" t="s">
        <v>117</v>
      </c>
      <c r="F9" s="33" t="s">
        <v>118</v>
      </c>
      <c r="G9" s="34">
        <v>37.6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76.5">
      <c r="A11" s="38" t="s">
        <v>57</v>
      </c>
      <c r="E11" s="39" t="s">
        <v>710</v>
      </c>
    </row>
    <row r="12" spans="1:5" ht="25.5">
      <c r="A12" t="s">
        <v>59</v>
      </c>
      <c r="E12" s="37" t="s">
        <v>120</v>
      </c>
    </row>
    <row r="13" spans="1:16" ht="12.75">
      <c r="A13" s="26" t="s">
        <v>50</v>
      </c>
      <c r="B13" s="31" t="s">
        <v>28</v>
      </c>
      <c r="C13" s="31" t="s">
        <v>106</v>
      </c>
      <c r="D13" s="26" t="s">
        <v>56</v>
      </c>
      <c r="E13" s="32" t="s">
        <v>107</v>
      </c>
      <c r="F13" s="33" t="s">
        <v>66</v>
      </c>
      <c r="G13" s="34">
        <v>1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51">
      <c r="A15" s="38" t="s">
        <v>57</v>
      </c>
      <c r="E15" s="39" t="s">
        <v>711</v>
      </c>
    </row>
    <row r="16" spans="1:5" ht="12.75">
      <c r="A16" t="s">
        <v>59</v>
      </c>
      <c r="E16" s="37" t="s">
        <v>108</v>
      </c>
    </row>
    <row r="17" spans="1:16" ht="12.75">
      <c r="A17" s="26" t="s">
        <v>50</v>
      </c>
      <c r="B17" s="31" t="s">
        <v>27</v>
      </c>
      <c r="C17" s="31" t="s">
        <v>712</v>
      </c>
      <c r="D17" s="26" t="s">
        <v>56</v>
      </c>
      <c r="E17" s="32" t="s">
        <v>713</v>
      </c>
      <c r="F17" s="33" t="s">
        <v>168</v>
      </c>
      <c r="G17" s="34">
        <v>32.5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102">
      <c r="A19" s="38" t="s">
        <v>57</v>
      </c>
      <c r="E19" s="39" t="s">
        <v>714</v>
      </c>
    </row>
    <row r="20" spans="1:5" ht="12.75">
      <c r="A20" t="s">
        <v>59</v>
      </c>
      <c r="E20" s="37" t="s">
        <v>108</v>
      </c>
    </row>
    <row r="21" spans="1:16" ht="12.75">
      <c r="A21" s="26" t="s">
        <v>50</v>
      </c>
      <c r="B21" s="31" t="s">
        <v>37</v>
      </c>
      <c r="C21" s="31" t="s">
        <v>715</v>
      </c>
      <c r="D21" s="26" t="s">
        <v>56</v>
      </c>
      <c r="E21" s="32" t="s">
        <v>716</v>
      </c>
      <c r="F21" s="33" t="s">
        <v>717</v>
      </c>
      <c r="G21" s="34">
        <v>8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102">
      <c r="A23" s="38" t="s">
        <v>57</v>
      </c>
      <c r="E23" s="39" t="s">
        <v>718</v>
      </c>
    </row>
    <row r="24" spans="1:5" ht="12.75">
      <c r="A24" t="s">
        <v>59</v>
      </c>
      <c r="E24" s="37" t="s">
        <v>108</v>
      </c>
    </row>
    <row r="25" spans="1:16" ht="12.75">
      <c r="A25" s="26" t="s">
        <v>50</v>
      </c>
      <c r="B25" s="31" t="s">
        <v>39</v>
      </c>
      <c r="C25" s="31" t="s">
        <v>719</v>
      </c>
      <c r="D25" s="26" t="s">
        <v>56</v>
      </c>
      <c r="E25" s="32" t="s">
        <v>720</v>
      </c>
      <c r="F25" s="33" t="s">
        <v>168</v>
      </c>
      <c r="G25" s="34">
        <v>32.5</v>
      </c>
      <c r="H25" s="35">
        <v>0</v>
      </c>
      <c r="I25" s="35">
        <f>ROUND(ROUND(H25,2)*ROUND(G25,3),2)</f>
      </c>
      <c r="O25">
        <f>(I25*21)/100</f>
      </c>
      <c r="P25" t="s">
        <v>28</v>
      </c>
    </row>
    <row r="26" spans="1:5" ht="12.75">
      <c r="A26" s="36" t="s">
        <v>55</v>
      </c>
      <c r="E26" s="37" t="s">
        <v>56</v>
      </c>
    </row>
    <row r="27" spans="1:5" ht="114.75">
      <c r="A27" s="38" t="s">
        <v>57</v>
      </c>
      <c r="E27" s="39" t="s">
        <v>721</v>
      </c>
    </row>
    <row r="28" spans="1:5" ht="12.75">
      <c r="A28" t="s">
        <v>59</v>
      </c>
      <c r="E28" s="37" t="s">
        <v>108</v>
      </c>
    </row>
    <row r="29" spans="1:16" ht="12.75">
      <c r="A29" s="26" t="s">
        <v>50</v>
      </c>
      <c r="B29" s="31" t="s">
        <v>41</v>
      </c>
      <c r="C29" s="31" t="s">
        <v>722</v>
      </c>
      <c r="D29" s="26" t="s">
        <v>56</v>
      </c>
      <c r="E29" s="32" t="s">
        <v>723</v>
      </c>
      <c r="F29" s="33" t="s">
        <v>66</v>
      </c>
      <c r="G29" s="34">
        <v>2</v>
      </c>
      <c r="H29" s="35">
        <v>0</v>
      </c>
      <c r="I29" s="35">
        <f>ROUND(ROUND(H29,2)*ROUND(G29,3),2)</f>
      </c>
      <c r="O29">
        <f>(I29*21)/100</f>
      </c>
      <c r="P29" t="s">
        <v>28</v>
      </c>
    </row>
    <row r="30" spans="1:5" ht="12.75">
      <c r="A30" s="36" t="s">
        <v>55</v>
      </c>
      <c r="E30" s="37" t="s">
        <v>56</v>
      </c>
    </row>
    <row r="31" spans="1:5" ht="127.5">
      <c r="A31" s="38" t="s">
        <v>57</v>
      </c>
      <c r="E31" s="39" t="s">
        <v>724</v>
      </c>
    </row>
    <row r="32" spans="1:5" ht="12.75">
      <c r="A32" t="s">
        <v>59</v>
      </c>
      <c r="E32" s="37" t="s">
        <v>725</v>
      </c>
    </row>
    <row r="33" spans="1:18" ht="12.75" customHeight="1">
      <c r="A33" s="6" t="s">
        <v>48</v>
      </c>
      <c r="B33" s="6"/>
      <c r="C33" s="42" t="s">
        <v>33</v>
      </c>
      <c r="D33" s="6"/>
      <c r="E33" s="29" t="s">
        <v>126</v>
      </c>
      <c r="F33" s="6"/>
      <c r="G33" s="6"/>
      <c r="H33" s="6"/>
      <c r="I33" s="43">
        <f>0+Q33</f>
      </c>
      <c r="O33">
        <f>0+R33</f>
      </c>
      <c r="Q33">
        <f>0+I34+I38+I42</f>
      </c>
      <c r="R33">
        <f>0+O34+O38+O42</f>
      </c>
    </row>
    <row r="34" spans="1:16" ht="25.5">
      <c r="A34" s="26" t="s">
        <v>50</v>
      </c>
      <c r="B34" s="31" t="s">
        <v>82</v>
      </c>
      <c r="C34" s="31" t="s">
        <v>180</v>
      </c>
      <c r="D34" s="26" t="s">
        <v>56</v>
      </c>
      <c r="E34" s="32" t="s">
        <v>181</v>
      </c>
      <c r="F34" s="33" t="s">
        <v>129</v>
      </c>
      <c r="G34" s="34">
        <v>18.8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89.25">
      <c r="A36" s="38" t="s">
        <v>57</v>
      </c>
      <c r="E36" s="39" t="s">
        <v>726</v>
      </c>
    </row>
    <row r="37" spans="1:5" ht="63.75">
      <c r="A37" t="s">
        <v>59</v>
      </c>
      <c r="E37" s="37" t="s">
        <v>131</v>
      </c>
    </row>
    <row r="38" spans="1:16" ht="12.75">
      <c r="A38" s="26" t="s">
        <v>50</v>
      </c>
      <c r="B38" s="31" t="s">
        <v>87</v>
      </c>
      <c r="C38" s="31" t="s">
        <v>418</v>
      </c>
      <c r="D38" s="26" t="s">
        <v>56</v>
      </c>
      <c r="E38" s="32" t="s">
        <v>419</v>
      </c>
      <c r="F38" s="33" t="s">
        <v>129</v>
      </c>
      <c r="G38" s="34">
        <v>18.8</v>
      </c>
      <c r="H38" s="35">
        <v>0</v>
      </c>
      <c r="I38" s="35">
        <f>ROUND(ROUND(H38,2)*ROUND(G38,3),2)</f>
      </c>
      <c r="O38">
        <f>(I38*21)/100</f>
      </c>
      <c r="P38" t="s">
        <v>28</v>
      </c>
    </row>
    <row r="39" spans="1:5" ht="12.75">
      <c r="A39" s="36" t="s">
        <v>55</v>
      </c>
      <c r="E39" s="37" t="s">
        <v>56</v>
      </c>
    </row>
    <row r="40" spans="1:5" ht="89.25">
      <c r="A40" s="38" t="s">
        <v>57</v>
      </c>
      <c r="E40" s="39" t="s">
        <v>727</v>
      </c>
    </row>
    <row r="41" spans="1:5" ht="229.5">
      <c r="A41" t="s">
        <v>59</v>
      </c>
      <c r="E41" s="37" t="s">
        <v>421</v>
      </c>
    </row>
    <row r="42" spans="1:16" ht="12.75">
      <c r="A42" s="26" t="s">
        <v>50</v>
      </c>
      <c r="B42" s="31" t="s">
        <v>44</v>
      </c>
      <c r="C42" s="31" t="s">
        <v>202</v>
      </c>
      <c r="D42" s="26" t="s">
        <v>56</v>
      </c>
      <c r="E42" s="32" t="s">
        <v>203</v>
      </c>
      <c r="F42" s="33" t="s">
        <v>168</v>
      </c>
      <c r="G42" s="34">
        <v>36</v>
      </c>
      <c r="H42" s="35">
        <v>0</v>
      </c>
      <c r="I42" s="35">
        <f>ROUND(ROUND(H42,2)*ROUND(G42,3),2)</f>
      </c>
      <c r="O42">
        <f>(I42*21)/100</f>
      </c>
      <c r="P42" t="s">
        <v>28</v>
      </c>
    </row>
    <row r="43" spans="1:5" ht="12.75">
      <c r="A43" s="36" t="s">
        <v>55</v>
      </c>
      <c r="E43" s="37" t="s">
        <v>56</v>
      </c>
    </row>
    <row r="44" spans="1:5" ht="63.75">
      <c r="A44" s="38" t="s">
        <v>57</v>
      </c>
      <c r="E44" s="39" t="s">
        <v>728</v>
      </c>
    </row>
    <row r="45" spans="1:5" ht="25.5">
      <c r="A45" t="s">
        <v>59</v>
      </c>
      <c r="E45" s="37" t="s">
        <v>205</v>
      </c>
    </row>
    <row r="46" spans="1:18" ht="12.75" customHeight="1">
      <c r="A46" s="6" t="s">
        <v>48</v>
      </c>
      <c r="B46" s="6"/>
      <c r="C46" s="42" t="s">
        <v>39</v>
      </c>
      <c r="D46" s="6"/>
      <c r="E46" s="29" t="s">
        <v>206</v>
      </c>
      <c r="F46" s="6"/>
      <c r="G46" s="6"/>
      <c r="H46" s="6"/>
      <c r="I46" s="43">
        <f>0+Q46</f>
      </c>
      <c r="O46">
        <f>0+R46</f>
      </c>
      <c r="Q46">
        <f>0+I47</f>
      </c>
      <c r="R46">
        <f>0+O47</f>
      </c>
    </row>
    <row r="47" spans="1:16" ht="12.75">
      <c r="A47" s="26" t="s">
        <v>50</v>
      </c>
      <c r="B47" s="31" t="s">
        <v>46</v>
      </c>
      <c r="C47" s="31" t="s">
        <v>729</v>
      </c>
      <c r="D47" s="26" t="s">
        <v>730</v>
      </c>
      <c r="E47" s="32" t="s">
        <v>731</v>
      </c>
      <c r="F47" s="33" t="s">
        <v>129</v>
      </c>
      <c r="G47" s="34">
        <v>8.1</v>
      </c>
      <c r="H47" s="35">
        <v>0</v>
      </c>
      <c r="I47" s="35">
        <f>ROUND(ROUND(H47,2)*ROUND(G47,3),2)</f>
      </c>
      <c r="O47">
        <f>(I47*21)/100</f>
      </c>
      <c r="P47" t="s">
        <v>28</v>
      </c>
    </row>
    <row r="48" spans="1:5" ht="12.75">
      <c r="A48" s="36" t="s">
        <v>55</v>
      </c>
      <c r="E48" s="37" t="s">
        <v>56</v>
      </c>
    </row>
    <row r="49" spans="1:5" ht="76.5">
      <c r="A49" s="38" t="s">
        <v>57</v>
      </c>
      <c r="E49" s="39" t="s">
        <v>732</v>
      </c>
    </row>
    <row r="50" spans="1:5" ht="153">
      <c r="A50" t="s">
        <v>59</v>
      </c>
      <c r="E50" s="37" t="s">
        <v>733</v>
      </c>
    </row>
    <row r="51" spans="1:18" ht="12.75" customHeight="1">
      <c r="A51" s="6" t="s">
        <v>48</v>
      </c>
      <c r="B51" s="6"/>
      <c r="C51" s="42" t="s">
        <v>44</v>
      </c>
      <c r="D51" s="6"/>
      <c r="E51" s="29" t="s">
        <v>139</v>
      </c>
      <c r="F51" s="6"/>
      <c r="G51" s="6"/>
      <c r="H51" s="6"/>
      <c r="I51" s="43">
        <f>0+Q51</f>
      </c>
      <c r="O51">
        <f>0+R51</f>
      </c>
      <c r="Q51">
        <f>0+I52+I56+I60</f>
      </c>
      <c r="R51">
        <f>0+O52+O56+O60</f>
      </c>
    </row>
    <row r="52" spans="1:16" ht="25.5">
      <c r="A52" s="26" t="s">
        <v>50</v>
      </c>
      <c r="B52" s="31" t="s">
        <v>96</v>
      </c>
      <c r="C52" s="31" t="s">
        <v>734</v>
      </c>
      <c r="D52" s="26" t="s">
        <v>56</v>
      </c>
      <c r="E52" s="32" t="s">
        <v>735</v>
      </c>
      <c r="F52" s="33" t="s">
        <v>54</v>
      </c>
      <c r="G52" s="34">
        <v>2</v>
      </c>
      <c r="H52" s="35">
        <v>0</v>
      </c>
      <c r="I52" s="35">
        <f>ROUND(ROUND(H52,2)*ROUND(G52,3),2)</f>
      </c>
      <c r="O52">
        <f>(I52*21)/100</f>
      </c>
      <c r="P52" t="s">
        <v>28</v>
      </c>
    </row>
    <row r="53" spans="1:5" ht="12.75">
      <c r="A53" s="36" t="s">
        <v>55</v>
      </c>
      <c r="E53" s="37" t="s">
        <v>56</v>
      </c>
    </row>
    <row r="54" spans="1:5" ht="38.25">
      <c r="A54" s="38" t="s">
        <v>57</v>
      </c>
      <c r="E54" s="39" t="s">
        <v>736</v>
      </c>
    </row>
    <row r="55" spans="1:5" ht="25.5">
      <c r="A55" t="s">
        <v>59</v>
      </c>
      <c r="E55" s="37" t="s">
        <v>503</v>
      </c>
    </row>
    <row r="56" spans="1:16" ht="25.5">
      <c r="A56" s="26" t="s">
        <v>50</v>
      </c>
      <c r="B56" s="31" t="s">
        <v>99</v>
      </c>
      <c r="C56" s="31" t="s">
        <v>145</v>
      </c>
      <c r="D56" s="26" t="s">
        <v>56</v>
      </c>
      <c r="E56" s="32" t="s">
        <v>146</v>
      </c>
      <c r="F56" s="33" t="s">
        <v>54</v>
      </c>
      <c r="G56" s="34">
        <v>2</v>
      </c>
      <c r="H56" s="35">
        <v>0</v>
      </c>
      <c r="I56" s="35">
        <f>ROUND(ROUND(H56,2)*ROUND(G56,3),2)</f>
      </c>
      <c r="O56">
        <f>(I56*21)/100</f>
      </c>
      <c r="P56" t="s">
        <v>28</v>
      </c>
    </row>
    <row r="57" spans="1:5" ht="12.75">
      <c r="A57" s="36" t="s">
        <v>55</v>
      </c>
      <c r="E57" s="37" t="s">
        <v>56</v>
      </c>
    </row>
    <row r="58" spans="1:5" ht="51">
      <c r="A58" s="38" t="s">
        <v>57</v>
      </c>
      <c r="E58" s="39" t="s">
        <v>737</v>
      </c>
    </row>
    <row r="59" spans="1:5" ht="25.5">
      <c r="A59" t="s">
        <v>59</v>
      </c>
      <c r="E59" s="37" t="s">
        <v>148</v>
      </c>
    </row>
    <row r="60" spans="1:16" ht="12.75">
      <c r="A60" s="26" t="s">
        <v>50</v>
      </c>
      <c r="B60" s="31" t="s">
        <v>160</v>
      </c>
      <c r="C60" s="31" t="s">
        <v>738</v>
      </c>
      <c r="D60" s="26" t="s">
        <v>56</v>
      </c>
      <c r="E60" s="32" t="s">
        <v>739</v>
      </c>
      <c r="F60" s="33" t="s">
        <v>118</v>
      </c>
      <c r="G60" s="34">
        <v>0.084</v>
      </c>
      <c r="H60" s="35">
        <v>0</v>
      </c>
      <c r="I60" s="35">
        <f>ROUND(ROUND(H60,2)*ROUND(G60,3),2)</f>
      </c>
      <c r="O60">
        <f>(I60*21)/100</f>
      </c>
      <c r="P60" t="s">
        <v>28</v>
      </c>
    </row>
    <row r="61" spans="1:5" ht="12.75">
      <c r="A61" s="36" t="s">
        <v>55</v>
      </c>
      <c r="E61" s="37" t="s">
        <v>56</v>
      </c>
    </row>
    <row r="62" spans="1:5" ht="76.5">
      <c r="A62" s="38" t="s">
        <v>57</v>
      </c>
      <c r="E62" s="39" t="s">
        <v>740</v>
      </c>
    </row>
    <row r="63" spans="1:5" ht="25.5">
      <c r="A63" t="s">
        <v>59</v>
      </c>
      <c r="E63" s="37" t="s">
        <v>741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744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742</v>
      </c>
      <c r="D4" s="1"/>
      <c r="E4" s="14" t="s">
        <v>743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744</v>
      </c>
      <c r="D5" s="6"/>
      <c r="E5" s="18" t="s">
        <v>745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44</v>
      </c>
      <c r="D9" s="27"/>
      <c r="E9" s="29" t="s">
        <v>139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747</v>
      </c>
      <c r="D10" s="26" t="s">
        <v>56</v>
      </c>
      <c r="E10" s="32" t="s">
        <v>748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02">
      <c r="A12" s="38" t="s">
        <v>57</v>
      </c>
      <c r="E12" s="39" t="s">
        <v>749</v>
      </c>
    </row>
    <row r="13" spans="1:5" ht="12.75">
      <c r="A13" t="s">
        <v>59</v>
      </c>
      <c r="E13" s="37" t="s">
        <v>108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29</v>
      </c>
      <c r="D5" s="6"/>
      <c r="E5" s="18" t="s">
        <v>20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12.75">
      <c r="A10" s="26" t="s">
        <v>50</v>
      </c>
      <c r="B10" s="31" t="s">
        <v>33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89.25">
      <c r="A13" t="s">
        <v>59</v>
      </c>
      <c r="E13" s="37" t="s">
        <v>60</v>
      </c>
    </row>
    <row r="14" spans="1:16" ht="12.75">
      <c r="A14" s="26" t="s">
        <v>50</v>
      </c>
      <c r="B14" s="31" t="s">
        <v>28</v>
      </c>
      <c r="C14" s="31" t="s">
        <v>51</v>
      </c>
      <c r="D14" s="26" t="s">
        <v>61</v>
      </c>
      <c r="E14" s="32" t="s">
        <v>53</v>
      </c>
      <c r="F14" s="33" t="s">
        <v>54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28</v>
      </c>
    </row>
    <row r="15" spans="1:5" ht="12.75">
      <c r="A15" s="36" t="s">
        <v>55</v>
      </c>
      <c r="E15" s="37" t="s">
        <v>56</v>
      </c>
    </row>
    <row r="16" spans="1:5" ht="12.75">
      <c r="A16" s="38" t="s">
        <v>57</v>
      </c>
      <c r="E16" s="39" t="s">
        <v>58</v>
      </c>
    </row>
    <row r="17" spans="1:5" ht="89.25">
      <c r="A17" t="s">
        <v>59</v>
      </c>
      <c r="E17" s="37" t="s">
        <v>60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750</v>
      </c>
      <c r="I3" s="40">
        <f>0+I8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750</v>
      </c>
      <c r="D4" s="6"/>
      <c r="E4" s="18" t="s">
        <v>751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33</v>
      </c>
      <c r="D8" s="27"/>
      <c r="E8" s="29" t="s">
        <v>126</v>
      </c>
      <c r="F8" s="27"/>
      <c r="G8" s="27"/>
      <c r="H8" s="27"/>
      <c r="I8" s="30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6" t="s">
        <v>50</v>
      </c>
      <c r="B9" s="31" t="s">
        <v>33</v>
      </c>
      <c r="C9" s="31" t="s">
        <v>752</v>
      </c>
      <c r="D9" s="26" t="s">
        <v>56</v>
      </c>
      <c r="E9" s="32" t="s">
        <v>753</v>
      </c>
      <c r="F9" s="33" t="s">
        <v>129</v>
      </c>
      <c r="G9" s="34">
        <v>32.2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127.5">
      <c r="A11" s="38" t="s">
        <v>57</v>
      </c>
      <c r="E11" s="39" t="s">
        <v>754</v>
      </c>
    </row>
    <row r="12" spans="1:5" ht="38.25">
      <c r="A12" t="s">
        <v>59</v>
      </c>
      <c r="E12" s="37" t="s">
        <v>755</v>
      </c>
    </row>
    <row r="13" spans="1:16" ht="12.75">
      <c r="A13" s="26" t="s">
        <v>50</v>
      </c>
      <c r="B13" s="31" t="s">
        <v>28</v>
      </c>
      <c r="C13" s="31" t="s">
        <v>190</v>
      </c>
      <c r="D13" s="26" t="s">
        <v>56</v>
      </c>
      <c r="E13" s="32" t="s">
        <v>191</v>
      </c>
      <c r="F13" s="33" t="s">
        <v>129</v>
      </c>
      <c r="G13" s="34">
        <v>17.2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51">
      <c r="A15" s="38" t="s">
        <v>57</v>
      </c>
      <c r="E15" s="39" t="s">
        <v>756</v>
      </c>
    </row>
    <row r="16" spans="1:5" ht="191.25">
      <c r="A16" t="s">
        <v>59</v>
      </c>
      <c r="E16" s="37" t="s">
        <v>193</v>
      </c>
    </row>
    <row r="17" spans="1:16" ht="12.75">
      <c r="A17" s="26" t="s">
        <v>50</v>
      </c>
      <c r="B17" s="31" t="s">
        <v>27</v>
      </c>
      <c r="C17" s="31" t="s">
        <v>194</v>
      </c>
      <c r="D17" s="26" t="s">
        <v>37</v>
      </c>
      <c r="E17" s="32" t="s">
        <v>195</v>
      </c>
      <c r="F17" s="33" t="s">
        <v>129</v>
      </c>
      <c r="G17" s="34">
        <v>0.25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63.75">
      <c r="A19" s="38" t="s">
        <v>57</v>
      </c>
      <c r="E19" s="39" t="s">
        <v>757</v>
      </c>
    </row>
    <row r="20" spans="1:5" ht="280.5">
      <c r="A20" t="s">
        <v>59</v>
      </c>
      <c r="E20" s="37" t="s">
        <v>197</v>
      </c>
    </row>
    <row r="21" spans="1:16" ht="12.75">
      <c r="A21" s="26" t="s">
        <v>50</v>
      </c>
      <c r="B21" s="31" t="s">
        <v>37</v>
      </c>
      <c r="C21" s="31" t="s">
        <v>758</v>
      </c>
      <c r="D21" s="26" t="s">
        <v>56</v>
      </c>
      <c r="E21" s="32" t="s">
        <v>759</v>
      </c>
      <c r="F21" s="33" t="s">
        <v>168</v>
      </c>
      <c r="G21" s="34">
        <v>322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191.25">
      <c r="A23" s="38" t="s">
        <v>57</v>
      </c>
      <c r="E23" s="39" t="s">
        <v>760</v>
      </c>
    </row>
    <row r="24" spans="1:5" ht="38.25">
      <c r="A24" t="s">
        <v>59</v>
      </c>
      <c r="E24" s="37" t="s">
        <v>761</v>
      </c>
    </row>
    <row r="25" spans="1:16" ht="12.75">
      <c r="A25" s="26" t="s">
        <v>50</v>
      </c>
      <c r="B25" s="31" t="s">
        <v>39</v>
      </c>
      <c r="C25" s="31" t="s">
        <v>762</v>
      </c>
      <c r="D25" s="26" t="s">
        <v>56</v>
      </c>
      <c r="E25" s="32" t="s">
        <v>763</v>
      </c>
      <c r="F25" s="33" t="s">
        <v>168</v>
      </c>
      <c r="G25" s="34">
        <v>150</v>
      </c>
      <c r="H25" s="35">
        <v>0</v>
      </c>
      <c r="I25" s="35">
        <f>ROUND(ROUND(H25,2)*ROUND(G25,3),2)</f>
      </c>
      <c r="O25">
        <f>(I25*21)/100</f>
      </c>
      <c r="P25" t="s">
        <v>28</v>
      </c>
    </row>
    <row r="26" spans="1:5" ht="12.75">
      <c r="A26" s="36" t="s">
        <v>55</v>
      </c>
      <c r="E26" s="37" t="s">
        <v>56</v>
      </c>
    </row>
    <row r="27" spans="1:5" ht="25.5">
      <c r="A27" s="38" t="s">
        <v>57</v>
      </c>
      <c r="E27" s="39" t="s">
        <v>764</v>
      </c>
    </row>
    <row r="28" spans="1:5" ht="25.5">
      <c r="A28" t="s">
        <v>59</v>
      </c>
      <c r="E28" s="37" t="s">
        <v>765</v>
      </c>
    </row>
    <row r="29" spans="1:16" ht="12.75">
      <c r="A29" s="26" t="s">
        <v>50</v>
      </c>
      <c r="B29" s="31" t="s">
        <v>41</v>
      </c>
      <c r="C29" s="31" t="s">
        <v>766</v>
      </c>
      <c r="D29" s="26" t="s">
        <v>56</v>
      </c>
      <c r="E29" s="32" t="s">
        <v>767</v>
      </c>
      <c r="F29" s="33" t="s">
        <v>168</v>
      </c>
      <c r="G29" s="34">
        <v>6</v>
      </c>
      <c r="H29" s="35">
        <v>0</v>
      </c>
      <c r="I29" s="35">
        <f>ROUND(ROUND(H29,2)*ROUND(G29,3),2)</f>
      </c>
      <c r="O29">
        <f>(I29*21)/100</f>
      </c>
      <c r="P29" t="s">
        <v>28</v>
      </c>
    </row>
    <row r="30" spans="1:5" ht="12.75">
      <c r="A30" s="36" t="s">
        <v>55</v>
      </c>
      <c r="E30" s="37" t="s">
        <v>56</v>
      </c>
    </row>
    <row r="31" spans="1:5" ht="51">
      <c r="A31" s="38" t="s">
        <v>57</v>
      </c>
      <c r="E31" s="39" t="s">
        <v>768</v>
      </c>
    </row>
    <row r="32" spans="1:5" ht="38.25">
      <c r="A32" t="s">
        <v>59</v>
      </c>
      <c r="E32" s="37" t="s">
        <v>769</v>
      </c>
    </row>
    <row r="33" spans="1:16" ht="25.5">
      <c r="A33" s="26" t="s">
        <v>50</v>
      </c>
      <c r="B33" s="31" t="s">
        <v>82</v>
      </c>
      <c r="C33" s="31" t="s">
        <v>770</v>
      </c>
      <c r="D33" s="26" t="s">
        <v>56</v>
      </c>
      <c r="E33" s="32" t="s">
        <v>771</v>
      </c>
      <c r="F33" s="33" t="s">
        <v>54</v>
      </c>
      <c r="G33" s="34">
        <v>12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38.25">
      <c r="A35" s="38" t="s">
        <v>57</v>
      </c>
      <c r="E35" s="39" t="s">
        <v>772</v>
      </c>
    </row>
    <row r="36" spans="1:5" ht="102">
      <c r="A36" t="s">
        <v>59</v>
      </c>
      <c r="E36" s="37" t="s">
        <v>773</v>
      </c>
    </row>
    <row r="37" spans="1:16" ht="12.75">
      <c r="A37" s="26" t="s">
        <v>50</v>
      </c>
      <c r="B37" s="31" t="s">
        <v>87</v>
      </c>
      <c r="C37" s="31" t="s">
        <v>774</v>
      </c>
      <c r="D37" s="26" t="s">
        <v>56</v>
      </c>
      <c r="E37" s="32" t="s">
        <v>775</v>
      </c>
      <c r="F37" s="33" t="s">
        <v>129</v>
      </c>
      <c r="G37" s="34">
        <v>66.5</v>
      </c>
      <c r="H37" s="35">
        <v>0</v>
      </c>
      <c r="I37" s="35">
        <f>ROUND(ROUND(H37,2)*ROUND(G37,3),2)</f>
      </c>
      <c r="O37">
        <f>(I37*21)/100</f>
      </c>
      <c r="P37" t="s">
        <v>28</v>
      </c>
    </row>
    <row r="38" spans="1:5" ht="12.75">
      <c r="A38" s="36" t="s">
        <v>55</v>
      </c>
      <c r="E38" s="37" t="s">
        <v>56</v>
      </c>
    </row>
    <row r="39" spans="1:5" ht="51">
      <c r="A39" s="38" t="s">
        <v>57</v>
      </c>
      <c r="E39" s="39" t="s">
        <v>776</v>
      </c>
    </row>
    <row r="40" spans="1:5" ht="38.25">
      <c r="A40" t="s">
        <v>59</v>
      </c>
      <c r="E40" s="37" t="s">
        <v>769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777</v>
      </c>
      <c r="I3" s="40">
        <f>0+I8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777</v>
      </c>
      <c r="D4" s="6"/>
      <c r="E4" s="18" t="s">
        <v>751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33</v>
      </c>
      <c r="D8" s="27"/>
      <c r="E8" s="29" t="s">
        <v>126</v>
      </c>
      <c r="F8" s="27"/>
      <c r="G8" s="27"/>
      <c r="H8" s="27"/>
      <c r="I8" s="30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6" t="s">
        <v>50</v>
      </c>
      <c r="B9" s="31" t="s">
        <v>33</v>
      </c>
      <c r="C9" s="31" t="s">
        <v>778</v>
      </c>
      <c r="D9" s="26" t="s">
        <v>56</v>
      </c>
      <c r="E9" s="32" t="s">
        <v>779</v>
      </c>
      <c r="F9" s="33" t="s">
        <v>168</v>
      </c>
      <c r="G9" s="34">
        <v>45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38.25">
      <c r="A11" s="38" t="s">
        <v>57</v>
      </c>
      <c r="E11" s="39" t="s">
        <v>780</v>
      </c>
    </row>
    <row r="12" spans="1:5" ht="38.25">
      <c r="A12" t="s">
        <v>59</v>
      </c>
      <c r="E12" s="37" t="s">
        <v>781</v>
      </c>
    </row>
    <row r="13" spans="1:16" ht="25.5">
      <c r="A13" s="26" t="s">
        <v>50</v>
      </c>
      <c r="B13" s="31" t="s">
        <v>28</v>
      </c>
      <c r="C13" s="31" t="s">
        <v>782</v>
      </c>
      <c r="D13" s="26" t="s">
        <v>56</v>
      </c>
      <c r="E13" s="32" t="s">
        <v>783</v>
      </c>
      <c r="F13" s="33" t="s">
        <v>54</v>
      </c>
      <c r="G13" s="34">
        <v>2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38.25">
      <c r="A15" s="38" t="s">
        <v>57</v>
      </c>
      <c r="E15" s="39" t="s">
        <v>784</v>
      </c>
    </row>
    <row r="16" spans="1:5" ht="165.75">
      <c r="A16" t="s">
        <v>59</v>
      </c>
      <c r="E16" s="37" t="s">
        <v>785</v>
      </c>
    </row>
    <row r="17" spans="1:16" ht="25.5">
      <c r="A17" s="26" t="s">
        <v>50</v>
      </c>
      <c r="B17" s="31" t="s">
        <v>27</v>
      </c>
      <c r="C17" s="31" t="s">
        <v>786</v>
      </c>
      <c r="D17" s="26" t="s">
        <v>56</v>
      </c>
      <c r="E17" s="32" t="s">
        <v>787</v>
      </c>
      <c r="F17" s="33" t="s">
        <v>54</v>
      </c>
      <c r="G17" s="34">
        <v>10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38.25">
      <c r="A19" s="38" t="s">
        <v>57</v>
      </c>
      <c r="E19" s="39" t="s">
        <v>788</v>
      </c>
    </row>
    <row r="20" spans="1:5" ht="165.75">
      <c r="A20" t="s">
        <v>59</v>
      </c>
      <c r="E20" s="37" t="s">
        <v>785</v>
      </c>
    </row>
    <row r="21" spans="1:16" ht="12.75">
      <c r="A21" s="26" t="s">
        <v>50</v>
      </c>
      <c r="B21" s="31" t="s">
        <v>37</v>
      </c>
      <c r="C21" s="31" t="s">
        <v>752</v>
      </c>
      <c r="D21" s="26" t="s">
        <v>56</v>
      </c>
      <c r="E21" s="32" t="s">
        <v>753</v>
      </c>
      <c r="F21" s="33" t="s">
        <v>129</v>
      </c>
      <c r="G21" s="34">
        <v>122.6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153">
      <c r="A23" s="38" t="s">
        <v>57</v>
      </c>
      <c r="E23" s="39" t="s">
        <v>789</v>
      </c>
    </row>
    <row r="24" spans="1:5" ht="38.25">
      <c r="A24" t="s">
        <v>59</v>
      </c>
      <c r="E24" s="37" t="s">
        <v>755</v>
      </c>
    </row>
    <row r="25" spans="1:16" ht="12.75">
      <c r="A25" s="26" t="s">
        <v>50</v>
      </c>
      <c r="B25" s="31" t="s">
        <v>39</v>
      </c>
      <c r="C25" s="31" t="s">
        <v>190</v>
      </c>
      <c r="D25" s="26" t="s">
        <v>56</v>
      </c>
      <c r="E25" s="32" t="s">
        <v>191</v>
      </c>
      <c r="F25" s="33" t="s">
        <v>129</v>
      </c>
      <c r="G25" s="34">
        <v>71.1</v>
      </c>
      <c r="H25" s="35">
        <v>0</v>
      </c>
      <c r="I25" s="35">
        <f>ROUND(ROUND(H25,2)*ROUND(G25,3),2)</f>
      </c>
      <c r="O25">
        <f>(I25*21)/100</f>
      </c>
      <c r="P25" t="s">
        <v>28</v>
      </c>
    </row>
    <row r="26" spans="1:5" ht="12.75">
      <c r="A26" s="36" t="s">
        <v>55</v>
      </c>
      <c r="E26" s="37" t="s">
        <v>56</v>
      </c>
    </row>
    <row r="27" spans="1:5" ht="51">
      <c r="A27" s="38" t="s">
        <v>57</v>
      </c>
      <c r="E27" s="39" t="s">
        <v>790</v>
      </c>
    </row>
    <row r="28" spans="1:5" ht="191.25">
      <c r="A28" t="s">
        <v>59</v>
      </c>
      <c r="E28" s="37" t="s">
        <v>193</v>
      </c>
    </row>
    <row r="29" spans="1:16" ht="12.75">
      <c r="A29" s="26" t="s">
        <v>50</v>
      </c>
      <c r="B29" s="31" t="s">
        <v>41</v>
      </c>
      <c r="C29" s="31" t="s">
        <v>194</v>
      </c>
      <c r="D29" s="26" t="s">
        <v>37</v>
      </c>
      <c r="E29" s="32" t="s">
        <v>195</v>
      </c>
      <c r="F29" s="33" t="s">
        <v>129</v>
      </c>
      <c r="G29" s="34">
        <v>0.75</v>
      </c>
      <c r="H29" s="35">
        <v>0</v>
      </c>
      <c r="I29" s="35">
        <f>ROUND(ROUND(H29,2)*ROUND(G29,3),2)</f>
      </c>
      <c r="O29">
        <f>(I29*21)/100</f>
      </c>
      <c r="P29" t="s">
        <v>28</v>
      </c>
    </row>
    <row r="30" spans="1:5" ht="12.75">
      <c r="A30" s="36" t="s">
        <v>55</v>
      </c>
      <c r="E30" s="37" t="s">
        <v>56</v>
      </c>
    </row>
    <row r="31" spans="1:5" ht="63.75">
      <c r="A31" s="38" t="s">
        <v>57</v>
      </c>
      <c r="E31" s="39" t="s">
        <v>791</v>
      </c>
    </row>
    <row r="32" spans="1:5" ht="280.5">
      <c r="A32" t="s">
        <v>59</v>
      </c>
      <c r="E32" s="37" t="s">
        <v>197</v>
      </c>
    </row>
    <row r="33" spans="1:16" ht="12.75">
      <c r="A33" s="26" t="s">
        <v>50</v>
      </c>
      <c r="B33" s="31" t="s">
        <v>82</v>
      </c>
      <c r="C33" s="31" t="s">
        <v>758</v>
      </c>
      <c r="D33" s="26" t="s">
        <v>56</v>
      </c>
      <c r="E33" s="32" t="s">
        <v>759</v>
      </c>
      <c r="F33" s="33" t="s">
        <v>168</v>
      </c>
      <c r="G33" s="34">
        <v>1226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216.75">
      <c r="A35" s="38" t="s">
        <v>57</v>
      </c>
      <c r="E35" s="39" t="s">
        <v>792</v>
      </c>
    </row>
    <row r="36" spans="1:5" ht="38.25">
      <c r="A36" t="s">
        <v>59</v>
      </c>
      <c r="E36" s="37" t="s">
        <v>761</v>
      </c>
    </row>
    <row r="37" spans="1:16" ht="12.75">
      <c r="A37" s="26" t="s">
        <v>50</v>
      </c>
      <c r="B37" s="31" t="s">
        <v>87</v>
      </c>
      <c r="C37" s="31" t="s">
        <v>762</v>
      </c>
      <c r="D37" s="26" t="s">
        <v>56</v>
      </c>
      <c r="E37" s="32" t="s">
        <v>763</v>
      </c>
      <c r="F37" s="33" t="s">
        <v>168</v>
      </c>
      <c r="G37" s="34">
        <v>515</v>
      </c>
      <c r="H37" s="35">
        <v>0</v>
      </c>
      <c r="I37" s="35">
        <f>ROUND(ROUND(H37,2)*ROUND(G37,3),2)</f>
      </c>
      <c r="O37">
        <f>(I37*21)/100</f>
      </c>
      <c r="P37" t="s">
        <v>28</v>
      </c>
    </row>
    <row r="38" spans="1:5" ht="12.75">
      <c r="A38" s="36" t="s">
        <v>55</v>
      </c>
      <c r="E38" s="37" t="s">
        <v>56</v>
      </c>
    </row>
    <row r="39" spans="1:5" ht="25.5">
      <c r="A39" s="38" t="s">
        <v>57</v>
      </c>
      <c r="E39" s="39" t="s">
        <v>793</v>
      </c>
    </row>
    <row r="40" spans="1:5" ht="25.5">
      <c r="A40" t="s">
        <v>59</v>
      </c>
      <c r="E40" s="37" t="s">
        <v>765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796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794</v>
      </c>
      <c r="D4" s="1"/>
      <c r="E4" s="14" t="s">
        <v>795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796</v>
      </c>
      <c r="D5" s="6"/>
      <c r="E5" s="18" t="s">
        <v>797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799</v>
      </c>
      <c r="D10" s="26" t="s">
        <v>56</v>
      </c>
      <c r="E10" s="32" t="s">
        <v>800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12.75">
      <c r="A13" t="s">
        <v>59</v>
      </c>
      <c r="E13" s="37" t="s">
        <v>801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802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794</v>
      </c>
      <c r="D4" s="1"/>
      <c r="E4" s="14" t="s">
        <v>795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802</v>
      </c>
      <c r="D5" s="6"/>
      <c r="E5" s="18" t="s">
        <v>803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39</v>
      </c>
      <c r="D9" s="27"/>
      <c r="E9" s="29" t="s">
        <v>206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33</v>
      </c>
      <c r="C10" s="31" t="s">
        <v>805</v>
      </c>
      <c r="D10" s="26" t="s">
        <v>56</v>
      </c>
      <c r="E10" s="32" t="s">
        <v>806</v>
      </c>
      <c r="F10" s="33" t="s">
        <v>129</v>
      </c>
      <c r="G10" s="34">
        <v>96.25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89.25">
      <c r="A12" s="38" t="s">
        <v>57</v>
      </c>
      <c r="E12" s="39" t="s">
        <v>807</v>
      </c>
    </row>
    <row r="13" spans="1:5" ht="76.5">
      <c r="A13" t="s">
        <v>59</v>
      </c>
      <c r="E13" s="37" t="s">
        <v>808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62</v>
      </c>
      <c r="D5" s="6"/>
      <c r="E5" s="18" t="s">
        <v>20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6" t="s">
        <v>50</v>
      </c>
      <c r="B10" s="31" t="s">
        <v>33</v>
      </c>
      <c r="C10" s="31" t="s">
        <v>64</v>
      </c>
      <c r="D10" s="26" t="s">
        <v>56</v>
      </c>
      <c r="E10" s="32" t="s">
        <v>65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12.75">
      <c r="A13" t="s">
        <v>59</v>
      </c>
      <c r="E13" s="37" t="s">
        <v>67</v>
      </c>
    </row>
    <row r="14" spans="1:16" ht="12.75">
      <c r="A14" s="26" t="s">
        <v>50</v>
      </c>
      <c r="B14" s="31" t="s">
        <v>28</v>
      </c>
      <c r="C14" s="31" t="s">
        <v>68</v>
      </c>
      <c r="D14" s="26" t="s">
        <v>56</v>
      </c>
      <c r="E14" s="32" t="s">
        <v>69</v>
      </c>
      <c r="F14" s="33" t="s">
        <v>66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28</v>
      </c>
    </row>
    <row r="15" spans="1:5" ht="12.75">
      <c r="A15" s="36" t="s">
        <v>55</v>
      </c>
      <c r="E15" s="37" t="s">
        <v>56</v>
      </c>
    </row>
    <row r="16" spans="1:5" ht="12.75">
      <c r="A16" s="38" t="s">
        <v>57</v>
      </c>
      <c r="E16" s="39" t="s">
        <v>58</v>
      </c>
    </row>
    <row r="17" spans="1:5" ht="38.25">
      <c r="A17" t="s">
        <v>59</v>
      </c>
      <c r="E17" s="37" t="s">
        <v>70</v>
      </c>
    </row>
    <row r="18" spans="1:16" ht="12.75">
      <c r="A18" s="26" t="s">
        <v>50</v>
      </c>
      <c r="B18" s="31" t="s">
        <v>27</v>
      </c>
      <c r="C18" s="31" t="s">
        <v>71</v>
      </c>
      <c r="D18" s="26" t="s">
        <v>56</v>
      </c>
      <c r="E18" s="32" t="s">
        <v>72</v>
      </c>
      <c r="F18" s="33" t="s">
        <v>73</v>
      </c>
      <c r="G18" s="34">
        <v>0.2</v>
      </c>
      <c r="H18" s="35">
        <v>0</v>
      </c>
      <c r="I18" s="35">
        <f>ROUND(ROUND(H18,2)*ROUND(G18,3),2)</f>
      </c>
      <c r="O18">
        <f>(I18*21)/100</f>
      </c>
      <c r="P18" t="s">
        <v>28</v>
      </c>
    </row>
    <row r="19" spans="1:5" ht="12.75">
      <c r="A19" s="36" t="s">
        <v>55</v>
      </c>
      <c r="E19" s="37" t="s">
        <v>56</v>
      </c>
    </row>
    <row r="20" spans="1:5" ht="12.75">
      <c r="A20" s="38" t="s">
        <v>57</v>
      </c>
      <c r="E20" s="39" t="s">
        <v>74</v>
      </c>
    </row>
    <row r="21" spans="1:5" ht="12.75">
      <c r="A21" t="s">
        <v>59</v>
      </c>
      <c r="E21" s="37" t="s">
        <v>75</v>
      </c>
    </row>
    <row r="22" spans="1:16" ht="12.75">
      <c r="A22" s="26" t="s">
        <v>50</v>
      </c>
      <c r="B22" s="31" t="s">
        <v>37</v>
      </c>
      <c r="C22" s="31" t="s">
        <v>76</v>
      </c>
      <c r="D22" s="26" t="s">
        <v>56</v>
      </c>
      <c r="E22" s="32" t="s">
        <v>77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28</v>
      </c>
    </row>
    <row r="23" spans="1:5" ht="12.75">
      <c r="A23" s="36" t="s">
        <v>55</v>
      </c>
      <c r="E23" s="37" t="s">
        <v>56</v>
      </c>
    </row>
    <row r="24" spans="1:5" ht="12.75">
      <c r="A24" s="38" t="s">
        <v>57</v>
      </c>
      <c r="E24" s="39" t="s">
        <v>58</v>
      </c>
    </row>
    <row r="25" spans="1:5" ht="12.75">
      <c r="A25" t="s">
        <v>59</v>
      </c>
      <c r="E25" s="37" t="s">
        <v>75</v>
      </c>
    </row>
    <row r="26" spans="1:16" ht="12.75">
      <c r="A26" s="26" t="s">
        <v>50</v>
      </c>
      <c r="B26" s="31" t="s">
        <v>39</v>
      </c>
      <c r="C26" s="31" t="s">
        <v>78</v>
      </c>
      <c r="D26" s="26" t="s">
        <v>56</v>
      </c>
      <c r="E26" s="32" t="s">
        <v>79</v>
      </c>
      <c r="F26" s="33" t="s">
        <v>66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28</v>
      </c>
    </row>
    <row r="27" spans="1:5" ht="12.75">
      <c r="A27" s="36" t="s">
        <v>55</v>
      </c>
      <c r="E27" s="37" t="s">
        <v>56</v>
      </c>
    </row>
    <row r="28" spans="1:5" ht="12.75">
      <c r="A28" s="38" t="s">
        <v>57</v>
      </c>
      <c r="E28" s="39" t="s">
        <v>58</v>
      </c>
    </row>
    <row r="29" spans="1:5" ht="12.75">
      <c r="A29" t="s">
        <v>59</v>
      </c>
      <c r="E29" s="37" t="s">
        <v>75</v>
      </c>
    </row>
    <row r="30" spans="1:16" ht="12.75">
      <c r="A30" s="26" t="s">
        <v>50</v>
      </c>
      <c r="B30" s="31" t="s">
        <v>41</v>
      </c>
      <c r="C30" s="31" t="s">
        <v>80</v>
      </c>
      <c r="D30" s="26" t="s">
        <v>56</v>
      </c>
      <c r="E30" s="32" t="s">
        <v>81</v>
      </c>
      <c r="F30" s="33" t="s">
        <v>66</v>
      </c>
      <c r="G30" s="34">
        <v>1</v>
      </c>
      <c r="H30" s="35">
        <v>0</v>
      </c>
      <c r="I30" s="35">
        <f>ROUND(ROUND(H30,2)*ROUND(G30,3),2)</f>
      </c>
      <c r="O30">
        <f>(I30*21)/100</f>
      </c>
      <c r="P30" t="s">
        <v>28</v>
      </c>
    </row>
    <row r="31" spans="1:5" ht="12.75">
      <c r="A31" s="36" t="s">
        <v>55</v>
      </c>
      <c r="E31" s="37" t="s">
        <v>56</v>
      </c>
    </row>
    <row r="32" spans="1:5" ht="12.75">
      <c r="A32" s="38" t="s">
        <v>57</v>
      </c>
      <c r="E32" s="39" t="s">
        <v>58</v>
      </c>
    </row>
    <row r="33" spans="1:5" ht="12.75">
      <c r="A33" t="s">
        <v>59</v>
      </c>
      <c r="E33" s="37" t="s">
        <v>75</v>
      </c>
    </row>
    <row r="34" spans="1:16" ht="12.75">
      <c r="A34" s="26" t="s">
        <v>50</v>
      </c>
      <c r="B34" s="31" t="s">
        <v>82</v>
      </c>
      <c r="C34" s="31" t="s">
        <v>83</v>
      </c>
      <c r="D34" s="26" t="s">
        <v>56</v>
      </c>
      <c r="E34" s="32" t="s">
        <v>84</v>
      </c>
      <c r="F34" s="33" t="s">
        <v>85</v>
      </c>
      <c r="G34" s="34">
        <v>1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12.75">
      <c r="A36" s="38" t="s">
        <v>57</v>
      </c>
      <c r="E36" s="39" t="s">
        <v>58</v>
      </c>
    </row>
    <row r="37" spans="1:5" ht="76.5">
      <c r="A37" t="s">
        <v>59</v>
      </c>
      <c r="E37" s="37" t="s">
        <v>86</v>
      </c>
    </row>
    <row r="38" spans="1:16" ht="12.75">
      <c r="A38" s="26" t="s">
        <v>50</v>
      </c>
      <c r="B38" s="31" t="s">
        <v>87</v>
      </c>
      <c r="C38" s="31" t="s">
        <v>88</v>
      </c>
      <c r="D38" s="26" t="s">
        <v>56</v>
      </c>
      <c r="E38" s="32" t="s">
        <v>89</v>
      </c>
      <c r="F38" s="33" t="s">
        <v>66</v>
      </c>
      <c r="G38" s="34">
        <v>1</v>
      </c>
      <c r="H38" s="35">
        <v>0</v>
      </c>
      <c r="I38" s="35">
        <f>ROUND(ROUND(H38,2)*ROUND(G38,3),2)</f>
      </c>
      <c r="O38">
        <f>(I38*21)/100</f>
      </c>
      <c r="P38" t="s">
        <v>28</v>
      </c>
    </row>
    <row r="39" spans="1:5" ht="12.75">
      <c r="A39" s="36" t="s">
        <v>55</v>
      </c>
      <c r="E39" s="37" t="s">
        <v>56</v>
      </c>
    </row>
    <row r="40" spans="1:5" ht="12.75">
      <c r="A40" s="38" t="s">
        <v>57</v>
      </c>
      <c r="E40" s="39" t="s">
        <v>58</v>
      </c>
    </row>
    <row r="41" spans="1:5" ht="12.75">
      <c r="A41" t="s">
        <v>59</v>
      </c>
      <c r="E41" s="37" t="s">
        <v>75</v>
      </c>
    </row>
    <row r="42" spans="1:16" ht="12.75">
      <c r="A42" s="26" t="s">
        <v>50</v>
      </c>
      <c r="B42" s="31" t="s">
        <v>44</v>
      </c>
      <c r="C42" s="31" t="s">
        <v>90</v>
      </c>
      <c r="D42" s="26" t="s">
        <v>56</v>
      </c>
      <c r="E42" s="32" t="s">
        <v>91</v>
      </c>
      <c r="F42" s="33" t="s">
        <v>54</v>
      </c>
      <c r="G42" s="34">
        <v>1</v>
      </c>
      <c r="H42" s="35">
        <v>0</v>
      </c>
      <c r="I42" s="35">
        <f>ROUND(ROUND(H42,2)*ROUND(G42,3),2)</f>
      </c>
      <c r="O42">
        <f>(I42*21)/100</f>
      </c>
      <c r="P42" t="s">
        <v>28</v>
      </c>
    </row>
    <row r="43" spans="1:5" ht="12.75">
      <c r="A43" s="36" t="s">
        <v>55</v>
      </c>
      <c r="E43" s="37" t="s">
        <v>56</v>
      </c>
    </row>
    <row r="44" spans="1:5" ht="12.75">
      <c r="A44" s="38" t="s">
        <v>57</v>
      </c>
      <c r="E44" s="39" t="s">
        <v>58</v>
      </c>
    </row>
    <row r="45" spans="1:5" ht="51">
      <c r="A45" t="s">
        <v>59</v>
      </c>
      <c r="E45" s="37" t="s">
        <v>92</v>
      </c>
    </row>
    <row r="46" spans="1:16" ht="12.75">
      <c r="A46" s="26" t="s">
        <v>50</v>
      </c>
      <c r="B46" s="31" t="s">
        <v>46</v>
      </c>
      <c r="C46" s="31" t="s">
        <v>93</v>
      </c>
      <c r="D46" s="26" t="s">
        <v>56</v>
      </c>
      <c r="E46" s="32" t="s">
        <v>94</v>
      </c>
      <c r="F46" s="33" t="s">
        <v>66</v>
      </c>
      <c r="G46" s="34">
        <v>1</v>
      </c>
      <c r="H46" s="35">
        <v>0</v>
      </c>
      <c r="I46" s="35">
        <f>ROUND(ROUND(H46,2)*ROUND(G46,3),2)</f>
      </c>
      <c r="O46">
        <f>(I46*21)/100</f>
      </c>
      <c r="P46" t="s">
        <v>28</v>
      </c>
    </row>
    <row r="47" spans="1:5" ht="12.75">
      <c r="A47" s="36" t="s">
        <v>55</v>
      </c>
      <c r="E47" s="37" t="s">
        <v>56</v>
      </c>
    </row>
    <row r="48" spans="1:5" ht="12.75">
      <c r="A48" s="38" t="s">
        <v>57</v>
      </c>
      <c r="E48" s="39" t="s">
        <v>58</v>
      </c>
    </row>
    <row r="49" spans="1:5" ht="12.75">
      <c r="A49" t="s">
        <v>59</v>
      </c>
      <c r="E49" s="37" t="s">
        <v>95</v>
      </c>
    </row>
    <row r="50" spans="1:16" ht="12.75">
      <c r="A50" s="26" t="s">
        <v>50</v>
      </c>
      <c r="B50" s="31" t="s">
        <v>96</v>
      </c>
      <c r="C50" s="31" t="s">
        <v>97</v>
      </c>
      <c r="D50" s="26" t="s">
        <v>56</v>
      </c>
      <c r="E50" s="32" t="s">
        <v>98</v>
      </c>
      <c r="F50" s="33" t="s">
        <v>66</v>
      </c>
      <c r="G50" s="34">
        <v>1</v>
      </c>
      <c r="H50" s="35">
        <v>0</v>
      </c>
      <c r="I50" s="35">
        <f>ROUND(ROUND(H50,2)*ROUND(G50,3),2)</f>
      </c>
      <c r="O50">
        <f>(I50*21)/100</f>
      </c>
      <c r="P50" t="s">
        <v>28</v>
      </c>
    </row>
    <row r="51" spans="1:5" ht="12.75">
      <c r="A51" s="36" t="s">
        <v>55</v>
      </c>
      <c r="E51" s="37" t="s">
        <v>56</v>
      </c>
    </row>
    <row r="52" spans="1:5" ht="12.75">
      <c r="A52" s="38" t="s">
        <v>57</v>
      </c>
      <c r="E52" s="39" t="s">
        <v>58</v>
      </c>
    </row>
    <row r="53" spans="1:5" ht="12.75">
      <c r="A53" t="s">
        <v>59</v>
      </c>
      <c r="E53" s="37" t="s">
        <v>75</v>
      </c>
    </row>
    <row r="54" spans="1:16" ht="12.75">
      <c r="A54" s="26" t="s">
        <v>50</v>
      </c>
      <c r="B54" s="31" t="s">
        <v>99</v>
      </c>
      <c r="C54" s="31" t="s">
        <v>100</v>
      </c>
      <c r="D54" s="26" t="s">
        <v>56</v>
      </c>
      <c r="E54" s="32" t="s">
        <v>101</v>
      </c>
      <c r="F54" s="33" t="s">
        <v>66</v>
      </c>
      <c r="G54" s="34">
        <v>1</v>
      </c>
      <c r="H54" s="35">
        <v>0</v>
      </c>
      <c r="I54" s="35">
        <f>ROUND(ROUND(H54,2)*ROUND(G54,3),2)</f>
      </c>
      <c r="O54">
        <f>(I54*21)/100</f>
      </c>
      <c r="P54" t="s">
        <v>28</v>
      </c>
    </row>
    <row r="55" spans="1:5" ht="12.75">
      <c r="A55" s="36" t="s">
        <v>55</v>
      </c>
      <c r="E55" s="37" t="s">
        <v>56</v>
      </c>
    </row>
    <row r="56" spans="1:5" ht="25.5">
      <c r="A56" s="38" t="s">
        <v>57</v>
      </c>
      <c r="E56" s="39" t="s">
        <v>102</v>
      </c>
    </row>
    <row r="57" spans="1:5" ht="25.5">
      <c r="A57" t="s">
        <v>59</v>
      </c>
      <c r="E57" s="37" t="s">
        <v>103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104</v>
      </c>
      <c r="I3" s="40">
        <f>0+I9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2" t="s">
        <v>23</v>
      </c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6" t="s">
        <v>22</v>
      </c>
      <c r="C5" s="17" t="s">
        <v>104</v>
      </c>
      <c r="D5" s="6"/>
      <c r="E5" s="18" t="s">
        <v>20</v>
      </c>
      <c r="F5" s="16"/>
      <c r="G5" s="16"/>
      <c r="H5" s="6"/>
      <c r="I5" s="6"/>
      <c r="O5" t="s">
        <v>26</v>
      </c>
      <c r="P5" t="s">
        <v>28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28</v>
      </c>
      <c r="D8" s="15" t="s">
        <v>27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49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50</v>
      </c>
      <c r="B10" s="31" t="s">
        <v>33</v>
      </c>
      <c r="C10" s="31" t="s">
        <v>106</v>
      </c>
      <c r="D10" s="26" t="s">
        <v>56</v>
      </c>
      <c r="E10" s="32" t="s">
        <v>107</v>
      </c>
      <c r="F10" s="33" t="s">
        <v>66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28</v>
      </c>
    </row>
    <row r="11" spans="1:5" ht="12.75">
      <c r="A11" s="36" t="s">
        <v>55</v>
      </c>
      <c r="E11" s="37" t="s">
        <v>56</v>
      </c>
    </row>
    <row r="12" spans="1:5" ht="12.75">
      <c r="A12" s="38" t="s">
        <v>57</v>
      </c>
      <c r="E12" s="39" t="s">
        <v>58</v>
      </c>
    </row>
    <row r="13" spans="1:5" ht="12.75">
      <c r="A13" t="s">
        <v>59</v>
      </c>
      <c r="E13" s="37" t="s">
        <v>108</v>
      </c>
    </row>
    <row r="14" spans="1:16" ht="12.75">
      <c r="A14" s="26" t="s">
        <v>50</v>
      </c>
      <c r="B14" s="31" t="s">
        <v>28</v>
      </c>
      <c r="C14" s="31" t="s">
        <v>109</v>
      </c>
      <c r="D14" s="26" t="s">
        <v>56</v>
      </c>
      <c r="E14" s="32" t="s">
        <v>110</v>
      </c>
      <c r="F14" s="33" t="s">
        <v>66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28</v>
      </c>
    </row>
    <row r="15" spans="1:5" ht="12.75">
      <c r="A15" s="36" t="s">
        <v>55</v>
      </c>
      <c r="E15" s="37" t="s">
        <v>56</v>
      </c>
    </row>
    <row r="16" spans="1:5" ht="38.25">
      <c r="A16" s="38" t="s">
        <v>57</v>
      </c>
      <c r="E16" s="39" t="s">
        <v>111</v>
      </c>
    </row>
    <row r="17" spans="1:5" ht="12.75">
      <c r="A17" t="s">
        <v>59</v>
      </c>
      <c r="E17" s="37" t="s">
        <v>75</v>
      </c>
    </row>
    <row r="18" spans="1:16" ht="12.75">
      <c r="A18" s="26" t="s">
        <v>50</v>
      </c>
      <c r="B18" s="31" t="s">
        <v>27</v>
      </c>
      <c r="C18" s="31" t="s">
        <v>112</v>
      </c>
      <c r="D18" s="26" t="s">
        <v>56</v>
      </c>
      <c r="E18" s="32" t="s">
        <v>113</v>
      </c>
      <c r="F18" s="33" t="s">
        <v>54</v>
      </c>
      <c r="G18" s="34">
        <v>1</v>
      </c>
      <c r="H18" s="35">
        <v>0</v>
      </c>
      <c r="I18" s="35">
        <f>ROUND(ROUND(H18,2)*ROUND(G18,3),2)</f>
      </c>
      <c r="O18">
        <f>(I18*21)/100</f>
      </c>
      <c r="P18" t="s">
        <v>28</v>
      </c>
    </row>
    <row r="19" spans="1:5" ht="12.75">
      <c r="A19" s="36" t="s">
        <v>55</v>
      </c>
      <c r="E19" s="37" t="s">
        <v>56</v>
      </c>
    </row>
    <row r="20" spans="1:5" ht="12.75">
      <c r="A20" s="38" t="s">
        <v>57</v>
      </c>
      <c r="E20" s="39" t="s">
        <v>58</v>
      </c>
    </row>
    <row r="21" spans="1:5" ht="12.75">
      <c r="A21" t="s">
        <v>59</v>
      </c>
      <c r="E21" s="37" t="s">
        <v>75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0+O8+O25+O38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23</v>
      </c>
      <c r="G3" s="9"/>
      <c r="H3" s="8" t="s">
        <v>114</v>
      </c>
      <c r="I3" s="40">
        <f>0+I8+I25+I38</f>
      </c>
      <c r="O3" t="s">
        <v>24</v>
      </c>
      <c r="P3" t="s">
        <v>28</v>
      </c>
    </row>
    <row r="4" spans="1:16" ht="15" customHeight="1">
      <c r="A4" t="s">
        <v>17</v>
      </c>
      <c r="B4" s="16" t="s">
        <v>22</v>
      </c>
      <c r="C4" s="17" t="s">
        <v>114</v>
      </c>
      <c r="D4" s="6"/>
      <c r="E4" s="18" t="s">
        <v>115</v>
      </c>
      <c r="F4" s="16"/>
      <c r="G4" s="16"/>
      <c r="H4" s="27"/>
      <c r="I4" s="27"/>
      <c r="O4" t="s">
        <v>25</v>
      </c>
      <c r="P4" t="s">
        <v>28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26</v>
      </c>
      <c r="P5" t="s">
        <v>28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28</v>
      </c>
      <c r="D7" s="15" t="s">
        <v>27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7" t="s">
        <v>48</v>
      </c>
      <c r="B8" s="27"/>
      <c r="C8" s="28" t="s">
        <v>31</v>
      </c>
      <c r="D8" s="27"/>
      <c r="E8" s="29" t="s">
        <v>49</v>
      </c>
      <c r="F8" s="27"/>
      <c r="G8" s="27"/>
      <c r="H8" s="27"/>
      <c r="I8" s="30">
        <f>0+Q8</f>
      </c>
      <c r="O8">
        <f>0+R8</f>
      </c>
      <c r="Q8">
        <f>0+I9+I13+I17+I21</f>
      </c>
      <c r="R8">
        <f>0+O9+O13+O17+O21</f>
      </c>
    </row>
    <row r="9" spans="1:16" ht="12.75">
      <c r="A9" s="26" t="s">
        <v>50</v>
      </c>
      <c r="B9" s="31" t="s">
        <v>33</v>
      </c>
      <c r="C9" s="31" t="s">
        <v>116</v>
      </c>
      <c r="D9" s="26" t="s">
        <v>33</v>
      </c>
      <c r="E9" s="32" t="s">
        <v>117</v>
      </c>
      <c r="F9" s="33" t="s">
        <v>118</v>
      </c>
      <c r="G9" s="34">
        <v>321.8</v>
      </c>
      <c r="H9" s="35">
        <v>0</v>
      </c>
      <c r="I9" s="35">
        <f>ROUND(ROUND(H9,2)*ROUND(G9,3),2)</f>
      </c>
      <c r="O9">
        <f>(I9*21)/100</f>
      </c>
      <c r="P9" t="s">
        <v>28</v>
      </c>
    </row>
    <row r="10" spans="1:5" ht="12.75">
      <c r="A10" s="36" t="s">
        <v>55</v>
      </c>
      <c r="E10" s="37" t="s">
        <v>56</v>
      </c>
    </row>
    <row r="11" spans="1:5" ht="114.75">
      <c r="A11" s="38" t="s">
        <v>57</v>
      </c>
      <c r="E11" s="39" t="s">
        <v>119</v>
      </c>
    </row>
    <row r="12" spans="1:5" ht="25.5">
      <c r="A12" t="s">
        <v>59</v>
      </c>
      <c r="E12" s="37" t="s">
        <v>120</v>
      </c>
    </row>
    <row r="13" spans="1:16" ht="12.75">
      <c r="A13" s="26" t="s">
        <v>50</v>
      </c>
      <c r="B13" s="31" t="s">
        <v>28</v>
      </c>
      <c r="C13" s="31" t="s">
        <v>116</v>
      </c>
      <c r="D13" s="26" t="s">
        <v>28</v>
      </c>
      <c r="E13" s="32" t="s">
        <v>117</v>
      </c>
      <c r="F13" s="33" t="s">
        <v>118</v>
      </c>
      <c r="G13" s="34">
        <v>47.725</v>
      </c>
      <c r="H13" s="35">
        <v>0</v>
      </c>
      <c r="I13" s="35">
        <f>ROUND(ROUND(H13,2)*ROUND(G13,3),2)</f>
      </c>
      <c r="O13">
        <f>(I13*21)/100</f>
      </c>
      <c r="P13" t="s">
        <v>28</v>
      </c>
    </row>
    <row r="14" spans="1:5" ht="12.75">
      <c r="A14" s="36" t="s">
        <v>55</v>
      </c>
      <c r="E14" s="37" t="s">
        <v>56</v>
      </c>
    </row>
    <row r="15" spans="1:5" ht="127.5">
      <c r="A15" s="38" t="s">
        <v>57</v>
      </c>
      <c r="E15" s="39" t="s">
        <v>121</v>
      </c>
    </row>
    <row r="16" spans="1:5" ht="25.5">
      <c r="A16" t="s">
        <v>59</v>
      </c>
      <c r="E16" s="37" t="s">
        <v>120</v>
      </c>
    </row>
    <row r="17" spans="1:16" ht="12.75">
      <c r="A17" s="26" t="s">
        <v>50</v>
      </c>
      <c r="B17" s="31" t="s">
        <v>27</v>
      </c>
      <c r="C17" s="31" t="s">
        <v>116</v>
      </c>
      <c r="D17" s="26" t="s">
        <v>27</v>
      </c>
      <c r="E17" s="32" t="s">
        <v>117</v>
      </c>
      <c r="F17" s="33" t="s">
        <v>118</v>
      </c>
      <c r="G17" s="34">
        <v>83.25</v>
      </c>
      <c r="H17" s="35">
        <v>0</v>
      </c>
      <c r="I17" s="35">
        <f>ROUND(ROUND(H17,2)*ROUND(G17,3),2)</f>
      </c>
      <c r="O17">
        <f>(I17*21)/100</f>
      </c>
      <c r="P17" t="s">
        <v>28</v>
      </c>
    </row>
    <row r="18" spans="1:5" ht="12.75">
      <c r="A18" s="36" t="s">
        <v>55</v>
      </c>
      <c r="E18" s="37" t="s">
        <v>56</v>
      </c>
    </row>
    <row r="19" spans="1:5" ht="76.5">
      <c r="A19" s="38" t="s">
        <v>57</v>
      </c>
      <c r="E19" s="39" t="s">
        <v>122</v>
      </c>
    </row>
    <row r="20" spans="1:5" ht="25.5">
      <c r="A20" t="s">
        <v>59</v>
      </c>
      <c r="E20" s="37" t="s">
        <v>120</v>
      </c>
    </row>
    <row r="21" spans="1:16" ht="12.75">
      <c r="A21" s="26" t="s">
        <v>50</v>
      </c>
      <c r="B21" s="31" t="s">
        <v>37</v>
      </c>
      <c r="C21" s="31" t="s">
        <v>123</v>
      </c>
      <c r="D21" s="26" t="s">
        <v>56</v>
      </c>
      <c r="E21" s="32" t="s">
        <v>124</v>
      </c>
      <c r="F21" s="33" t="s">
        <v>118</v>
      </c>
      <c r="G21" s="34">
        <v>1.138</v>
      </c>
      <c r="H21" s="35">
        <v>0</v>
      </c>
      <c r="I21" s="35">
        <f>ROUND(ROUND(H21,2)*ROUND(G21,3),2)</f>
      </c>
      <c r="O21">
        <f>(I21*21)/100</f>
      </c>
      <c r="P21" t="s">
        <v>28</v>
      </c>
    </row>
    <row r="22" spans="1:5" ht="12.75">
      <c r="A22" s="36" t="s">
        <v>55</v>
      </c>
      <c r="E22" s="37" t="s">
        <v>56</v>
      </c>
    </row>
    <row r="23" spans="1:5" ht="89.25">
      <c r="A23" s="38" t="s">
        <v>57</v>
      </c>
      <c r="E23" s="39" t="s">
        <v>125</v>
      </c>
    </row>
    <row r="24" spans="1:5" ht="25.5">
      <c r="A24" t="s">
        <v>59</v>
      </c>
      <c r="E24" s="37" t="s">
        <v>120</v>
      </c>
    </row>
    <row r="25" spans="1:18" ht="12.75" customHeight="1">
      <c r="A25" s="6" t="s">
        <v>48</v>
      </c>
      <c r="B25" s="6"/>
      <c r="C25" s="42" t="s">
        <v>33</v>
      </c>
      <c r="D25" s="6"/>
      <c r="E25" s="29" t="s">
        <v>126</v>
      </c>
      <c r="F25" s="6"/>
      <c r="G25" s="6"/>
      <c r="H25" s="6"/>
      <c r="I25" s="43">
        <f>0+Q25</f>
      </c>
      <c r="O25">
        <f>0+R25</f>
      </c>
      <c r="Q25">
        <f>0+I26+I30+I34</f>
      </c>
      <c r="R25">
        <f>0+O26+O30+O34</f>
      </c>
    </row>
    <row r="26" spans="1:16" ht="12.75">
      <c r="A26" s="26" t="s">
        <v>50</v>
      </c>
      <c r="B26" s="31" t="s">
        <v>39</v>
      </c>
      <c r="C26" s="31" t="s">
        <v>127</v>
      </c>
      <c r="D26" s="26" t="s">
        <v>56</v>
      </c>
      <c r="E26" s="32" t="s">
        <v>128</v>
      </c>
      <c r="F26" s="33" t="s">
        <v>129</v>
      </c>
      <c r="G26" s="34">
        <v>12</v>
      </c>
      <c r="H26" s="35">
        <v>0</v>
      </c>
      <c r="I26" s="35">
        <f>ROUND(ROUND(H26,2)*ROUND(G26,3),2)</f>
      </c>
      <c r="O26">
        <f>(I26*21)/100</f>
      </c>
      <c r="P26" t="s">
        <v>28</v>
      </c>
    </row>
    <row r="27" spans="1:5" ht="12.75">
      <c r="A27" s="36" t="s">
        <v>55</v>
      </c>
      <c r="E27" s="37" t="s">
        <v>56</v>
      </c>
    </row>
    <row r="28" spans="1:5" ht="114.75">
      <c r="A28" s="38" t="s">
        <v>57</v>
      </c>
      <c r="E28" s="39" t="s">
        <v>130</v>
      </c>
    </row>
    <row r="29" spans="1:5" ht="63.75">
      <c r="A29" t="s">
        <v>59</v>
      </c>
      <c r="E29" s="37" t="s">
        <v>131</v>
      </c>
    </row>
    <row r="30" spans="1:16" ht="12.75">
      <c r="A30" s="26" t="s">
        <v>50</v>
      </c>
      <c r="B30" s="31" t="s">
        <v>41</v>
      </c>
      <c r="C30" s="31" t="s">
        <v>132</v>
      </c>
      <c r="D30" s="26" t="s">
        <v>56</v>
      </c>
      <c r="E30" s="32" t="s">
        <v>133</v>
      </c>
      <c r="F30" s="33" t="s">
        <v>129</v>
      </c>
      <c r="G30" s="34">
        <v>6</v>
      </c>
      <c r="H30" s="35">
        <v>0</v>
      </c>
      <c r="I30" s="35">
        <f>ROUND(ROUND(H30,2)*ROUND(G30,3),2)</f>
      </c>
      <c r="O30">
        <f>(I30*21)/100</f>
      </c>
      <c r="P30" t="s">
        <v>28</v>
      </c>
    </row>
    <row r="31" spans="1:5" ht="12.75">
      <c r="A31" s="36" t="s">
        <v>55</v>
      </c>
      <c r="E31" s="37" t="s">
        <v>56</v>
      </c>
    </row>
    <row r="32" spans="1:5" ht="114.75">
      <c r="A32" s="38" t="s">
        <v>57</v>
      </c>
      <c r="E32" s="39" t="s">
        <v>134</v>
      </c>
    </row>
    <row r="33" spans="1:5" ht="63.75">
      <c r="A33" t="s">
        <v>59</v>
      </c>
      <c r="E33" s="37" t="s">
        <v>131</v>
      </c>
    </row>
    <row r="34" spans="1:16" ht="12.75">
      <c r="A34" s="26" t="s">
        <v>50</v>
      </c>
      <c r="B34" s="31" t="s">
        <v>82</v>
      </c>
      <c r="C34" s="31" t="s">
        <v>135</v>
      </c>
      <c r="D34" s="26" t="s">
        <v>56</v>
      </c>
      <c r="E34" s="32" t="s">
        <v>136</v>
      </c>
      <c r="F34" s="33" t="s">
        <v>129</v>
      </c>
      <c r="G34" s="34">
        <v>148.9</v>
      </c>
      <c r="H34" s="35">
        <v>0</v>
      </c>
      <c r="I34" s="35">
        <f>ROUND(ROUND(H34,2)*ROUND(G34,3),2)</f>
      </c>
      <c r="O34">
        <f>(I34*21)/100</f>
      </c>
      <c r="P34" t="s">
        <v>28</v>
      </c>
    </row>
    <row r="35" spans="1:5" ht="12.75">
      <c r="A35" s="36" t="s">
        <v>55</v>
      </c>
      <c r="E35" s="37" t="s">
        <v>56</v>
      </c>
    </row>
    <row r="36" spans="1:5" ht="229.5">
      <c r="A36" s="38" t="s">
        <v>57</v>
      </c>
      <c r="E36" s="39" t="s">
        <v>137</v>
      </c>
    </row>
    <row r="37" spans="1:5" ht="318.75">
      <c r="A37" t="s">
        <v>59</v>
      </c>
      <c r="E37" s="37" t="s">
        <v>138</v>
      </c>
    </row>
    <row r="38" spans="1:18" ht="12.75" customHeight="1">
      <c r="A38" s="6" t="s">
        <v>48</v>
      </c>
      <c r="B38" s="6"/>
      <c r="C38" s="42" t="s">
        <v>44</v>
      </c>
      <c r="D38" s="6"/>
      <c r="E38" s="29" t="s">
        <v>139</v>
      </c>
      <c r="F38" s="6"/>
      <c r="G38" s="6"/>
      <c r="H38" s="6"/>
      <c r="I38" s="43">
        <f>0+Q38</f>
      </c>
      <c r="O38">
        <f>0+R38</f>
      </c>
      <c r="Q38">
        <f>0+I39+I43+I47+I51+I55+I59+I63</f>
      </c>
      <c r="R38">
        <f>0+O39+O43+O47+O51+O55+O59+O63</f>
      </c>
    </row>
    <row r="39" spans="1:16" ht="12.75">
      <c r="A39" s="26" t="s">
        <v>50</v>
      </c>
      <c r="B39" s="31" t="s">
        <v>87</v>
      </c>
      <c r="C39" s="31" t="s">
        <v>140</v>
      </c>
      <c r="D39" s="26" t="s">
        <v>56</v>
      </c>
      <c r="E39" s="32" t="s">
        <v>141</v>
      </c>
      <c r="F39" s="33" t="s">
        <v>142</v>
      </c>
      <c r="G39" s="34">
        <v>13</v>
      </c>
      <c r="H39" s="35">
        <v>0</v>
      </c>
      <c r="I39" s="35">
        <f>ROUND(ROUND(H39,2)*ROUND(G39,3),2)</f>
      </c>
      <c r="O39">
        <f>(I39*21)/100</f>
      </c>
      <c r="P39" t="s">
        <v>28</v>
      </c>
    </row>
    <row r="40" spans="1:5" ht="12.75">
      <c r="A40" s="36" t="s">
        <v>55</v>
      </c>
      <c r="E40" s="37" t="s">
        <v>56</v>
      </c>
    </row>
    <row r="41" spans="1:5" ht="63.75">
      <c r="A41" s="38" t="s">
        <v>57</v>
      </c>
      <c r="E41" s="39" t="s">
        <v>143</v>
      </c>
    </row>
    <row r="42" spans="1:5" ht="38.25">
      <c r="A42" t="s">
        <v>59</v>
      </c>
      <c r="E42" s="37" t="s">
        <v>144</v>
      </c>
    </row>
    <row r="43" spans="1:16" ht="25.5">
      <c r="A43" s="26" t="s">
        <v>50</v>
      </c>
      <c r="B43" s="31" t="s">
        <v>44</v>
      </c>
      <c r="C43" s="31" t="s">
        <v>145</v>
      </c>
      <c r="D43" s="26" t="s">
        <v>56</v>
      </c>
      <c r="E43" s="32" t="s">
        <v>146</v>
      </c>
      <c r="F43" s="33" t="s">
        <v>54</v>
      </c>
      <c r="G43" s="34">
        <v>4</v>
      </c>
      <c r="H43" s="35">
        <v>0</v>
      </c>
      <c r="I43" s="35">
        <f>ROUND(ROUND(H43,2)*ROUND(G43,3),2)</f>
      </c>
      <c r="O43">
        <f>(I43*21)/100</f>
      </c>
      <c r="P43" t="s">
        <v>28</v>
      </c>
    </row>
    <row r="44" spans="1:5" ht="12.75">
      <c r="A44" s="36" t="s">
        <v>55</v>
      </c>
      <c r="E44" s="37" t="s">
        <v>56</v>
      </c>
    </row>
    <row r="45" spans="1:5" ht="63.75">
      <c r="A45" s="38" t="s">
        <v>57</v>
      </c>
      <c r="E45" s="39" t="s">
        <v>147</v>
      </c>
    </row>
    <row r="46" spans="1:5" ht="25.5">
      <c r="A46" t="s">
        <v>59</v>
      </c>
      <c r="E46" s="37" t="s">
        <v>148</v>
      </c>
    </row>
    <row r="47" spans="1:16" ht="12.75">
      <c r="A47" s="26" t="s">
        <v>50</v>
      </c>
      <c r="B47" s="31" t="s">
        <v>46</v>
      </c>
      <c r="C47" s="31" t="s">
        <v>149</v>
      </c>
      <c r="D47" s="26" t="s">
        <v>56</v>
      </c>
      <c r="E47" s="32" t="s">
        <v>150</v>
      </c>
      <c r="F47" s="33" t="s">
        <v>54</v>
      </c>
      <c r="G47" s="34">
        <v>6</v>
      </c>
      <c r="H47" s="35">
        <v>0</v>
      </c>
      <c r="I47" s="35">
        <f>ROUND(ROUND(H47,2)*ROUND(G47,3),2)</f>
      </c>
      <c r="O47">
        <f>(I47*21)/100</f>
      </c>
      <c r="P47" t="s">
        <v>28</v>
      </c>
    </row>
    <row r="48" spans="1:5" ht="12.75">
      <c r="A48" s="36" t="s">
        <v>55</v>
      </c>
      <c r="E48" s="37" t="s">
        <v>56</v>
      </c>
    </row>
    <row r="49" spans="1:5" ht="51">
      <c r="A49" s="38" t="s">
        <v>57</v>
      </c>
      <c r="E49" s="39" t="s">
        <v>151</v>
      </c>
    </row>
    <row r="50" spans="1:5" ht="12.75">
      <c r="A50" t="s">
        <v>59</v>
      </c>
      <c r="E50" s="37" t="s">
        <v>152</v>
      </c>
    </row>
    <row r="51" spans="1:16" ht="12.75">
      <c r="A51" s="26" t="s">
        <v>50</v>
      </c>
      <c r="B51" s="31" t="s">
        <v>96</v>
      </c>
      <c r="C51" s="31" t="s">
        <v>153</v>
      </c>
      <c r="D51" s="26" t="s">
        <v>56</v>
      </c>
      <c r="E51" s="32" t="s">
        <v>154</v>
      </c>
      <c r="F51" s="33" t="s">
        <v>129</v>
      </c>
      <c r="G51" s="34">
        <v>4.75</v>
      </c>
      <c r="H51" s="35">
        <v>0</v>
      </c>
      <c r="I51" s="35">
        <f>ROUND(ROUND(H51,2)*ROUND(G51,3),2)</f>
      </c>
      <c r="O51">
        <f>(I51*21)/100</f>
      </c>
      <c r="P51" t="s">
        <v>28</v>
      </c>
    </row>
    <row r="52" spans="1:5" ht="12.75">
      <c r="A52" s="36" t="s">
        <v>55</v>
      </c>
      <c r="E52" s="37" t="s">
        <v>56</v>
      </c>
    </row>
    <row r="53" spans="1:5" ht="178.5">
      <c r="A53" s="38" t="s">
        <v>57</v>
      </c>
      <c r="E53" s="39" t="s">
        <v>155</v>
      </c>
    </row>
    <row r="54" spans="1:5" ht="102">
      <c r="A54" t="s">
        <v>59</v>
      </c>
      <c r="E54" s="37" t="s">
        <v>156</v>
      </c>
    </row>
    <row r="55" spans="1:16" ht="12.75">
      <c r="A55" s="26" t="s">
        <v>50</v>
      </c>
      <c r="B55" s="31" t="s">
        <v>99</v>
      </c>
      <c r="C55" s="31" t="s">
        <v>157</v>
      </c>
      <c r="D55" s="26" t="s">
        <v>56</v>
      </c>
      <c r="E55" s="32" t="s">
        <v>158</v>
      </c>
      <c r="F55" s="33" t="s">
        <v>129</v>
      </c>
      <c r="G55" s="34">
        <v>33.3</v>
      </c>
      <c r="H55" s="35">
        <v>0</v>
      </c>
      <c r="I55" s="35">
        <f>ROUND(ROUND(H55,2)*ROUND(G55,3),2)</f>
      </c>
      <c r="O55">
        <f>(I55*21)/100</f>
      </c>
      <c r="P55" t="s">
        <v>28</v>
      </c>
    </row>
    <row r="56" spans="1:5" ht="12.75">
      <c r="A56" s="36" t="s">
        <v>55</v>
      </c>
      <c r="E56" s="37" t="s">
        <v>56</v>
      </c>
    </row>
    <row r="57" spans="1:5" ht="178.5">
      <c r="A57" s="38" t="s">
        <v>57</v>
      </c>
      <c r="E57" s="39" t="s">
        <v>159</v>
      </c>
    </row>
    <row r="58" spans="1:5" ht="102">
      <c r="A58" t="s">
        <v>59</v>
      </c>
      <c r="E58" s="37" t="s">
        <v>156</v>
      </c>
    </row>
    <row r="59" spans="1:16" ht="12.75">
      <c r="A59" s="26" t="s">
        <v>50</v>
      </c>
      <c r="B59" s="31" t="s">
        <v>160</v>
      </c>
      <c r="C59" s="31" t="s">
        <v>161</v>
      </c>
      <c r="D59" s="26" t="s">
        <v>56</v>
      </c>
      <c r="E59" s="32" t="s">
        <v>162</v>
      </c>
      <c r="F59" s="33" t="s">
        <v>129</v>
      </c>
      <c r="G59" s="34">
        <v>10</v>
      </c>
      <c r="H59" s="35">
        <v>0</v>
      </c>
      <c r="I59" s="35">
        <f>ROUND(ROUND(H59,2)*ROUND(G59,3),2)</f>
      </c>
      <c r="O59">
        <f>(I59*21)/100</f>
      </c>
      <c r="P59" t="s">
        <v>28</v>
      </c>
    </row>
    <row r="60" spans="1:5" ht="12.75">
      <c r="A60" s="36" t="s">
        <v>55</v>
      </c>
      <c r="E60" s="37" t="s">
        <v>56</v>
      </c>
    </row>
    <row r="61" spans="1:5" ht="114.75">
      <c r="A61" s="38" t="s">
        <v>57</v>
      </c>
      <c r="E61" s="39" t="s">
        <v>163</v>
      </c>
    </row>
    <row r="62" spans="1:5" ht="76.5">
      <c r="A62" t="s">
        <v>59</v>
      </c>
      <c r="E62" s="37" t="s">
        <v>164</v>
      </c>
    </row>
    <row r="63" spans="1:16" ht="12.75">
      <c r="A63" s="26" t="s">
        <v>50</v>
      </c>
      <c r="B63" s="31" t="s">
        <v>165</v>
      </c>
      <c r="C63" s="31" t="s">
        <v>166</v>
      </c>
      <c r="D63" s="26" t="s">
        <v>56</v>
      </c>
      <c r="E63" s="32" t="s">
        <v>167</v>
      </c>
      <c r="F63" s="33" t="s">
        <v>168</v>
      </c>
      <c r="G63" s="34">
        <v>47.4</v>
      </c>
      <c r="H63" s="35">
        <v>0</v>
      </c>
      <c r="I63" s="35">
        <f>ROUND(ROUND(H63,2)*ROUND(G63,3),2)</f>
      </c>
      <c r="O63">
        <f>(I63*21)/100</f>
      </c>
      <c r="P63" t="s">
        <v>28</v>
      </c>
    </row>
    <row r="64" spans="1:5" ht="12.75">
      <c r="A64" s="36" t="s">
        <v>55</v>
      </c>
      <c r="E64" s="37" t="s">
        <v>56</v>
      </c>
    </row>
    <row r="65" spans="1:5" ht="76.5">
      <c r="A65" s="38" t="s">
        <v>57</v>
      </c>
      <c r="E65" s="39" t="s">
        <v>169</v>
      </c>
    </row>
    <row r="66" spans="1:5" ht="76.5">
      <c r="A66" t="s">
        <v>59</v>
      </c>
      <c r="E66" s="37" t="s">
        <v>164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0+O10+O19+O48+O77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174</v>
      </c>
      <c r="I3" s="40">
        <f>0+I10+I19+I48+I77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174</v>
      </c>
      <c r="D6" s="6"/>
      <c r="E6" s="18" t="s">
        <v>175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</f>
      </c>
      <c r="R10">
        <f>0+O11+O15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84.69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178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37</v>
      </c>
      <c r="E15" s="32" t="s">
        <v>117</v>
      </c>
      <c r="F15" s="33" t="s">
        <v>118</v>
      </c>
      <c r="G15" s="34">
        <v>22.464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25.5">
      <c r="A17" s="38" t="s">
        <v>57</v>
      </c>
      <c r="E17" s="39" t="s">
        <v>179</v>
      </c>
    </row>
    <row r="18" spans="1:5" ht="25.5">
      <c r="A18" t="s">
        <v>59</v>
      </c>
      <c r="E18" s="37" t="s">
        <v>120</v>
      </c>
    </row>
    <row r="19" spans="1:18" ht="12.75" customHeight="1">
      <c r="A19" s="6" t="s">
        <v>48</v>
      </c>
      <c r="B19" s="6"/>
      <c r="C19" s="42" t="s">
        <v>33</v>
      </c>
      <c r="D19" s="6"/>
      <c r="E19" s="29" t="s">
        <v>126</v>
      </c>
      <c r="F19" s="6"/>
      <c r="G19" s="6"/>
      <c r="H19" s="6"/>
      <c r="I19" s="43">
        <f>0+Q19</f>
      </c>
      <c r="O19">
        <f>0+R19</f>
      </c>
      <c r="Q19">
        <f>0+I20+I24+I28+I32+I36+I40+I44</f>
      </c>
      <c r="R19">
        <f>0+O20+O24+O28+O32+O36+O40+O44</f>
      </c>
    </row>
    <row r="20" spans="1:16" ht="25.5">
      <c r="A20" s="26" t="s">
        <v>50</v>
      </c>
      <c r="B20" s="31" t="s">
        <v>27</v>
      </c>
      <c r="C20" s="31" t="s">
        <v>180</v>
      </c>
      <c r="D20" s="26" t="s">
        <v>56</v>
      </c>
      <c r="E20" s="32" t="s">
        <v>181</v>
      </c>
      <c r="F20" s="33" t="s">
        <v>129</v>
      </c>
      <c r="G20" s="34">
        <v>37.85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76.5">
      <c r="A22" s="38" t="s">
        <v>57</v>
      </c>
      <c r="E22" s="39" t="s">
        <v>182</v>
      </c>
    </row>
    <row r="23" spans="1:5" ht="63.75">
      <c r="A23" t="s">
        <v>59</v>
      </c>
      <c r="E23" s="37" t="s">
        <v>131</v>
      </c>
    </row>
    <row r="24" spans="1:16" ht="12.75">
      <c r="A24" s="26" t="s">
        <v>50</v>
      </c>
      <c r="B24" s="31" t="s">
        <v>37</v>
      </c>
      <c r="C24" s="31" t="s">
        <v>183</v>
      </c>
      <c r="D24" s="26" t="s">
        <v>56</v>
      </c>
      <c r="E24" s="32" t="s">
        <v>184</v>
      </c>
      <c r="F24" s="33" t="s">
        <v>129</v>
      </c>
      <c r="G24" s="34">
        <v>9.36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14.75">
      <c r="A26" s="38" t="s">
        <v>57</v>
      </c>
      <c r="E26" s="39" t="s">
        <v>185</v>
      </c>
    </row>
    <row r="27" spans="1:5" ht="63.75">
      <c r="A27" t="s">
        <v>59</v>
      </c>
      <c r="E27" s="37" t="s">
        <v>131</v>
      </c>
    </row>
    <row r="28" spans="1:16" ht="12.75">
      <c r="A28" s="26" t="s">
        <v>50</v>
      </c>
      <c r="B28" s="31" t="s">
        <v>39</v>
      </c>
      <c r="C28" s="31" t="s">
        <v>186</v>
      </c>
      <c r="D28" s="26" t="s">
        <v>56</v>
      </c>
      <c r="E28" s="32" t="s">
        <v>187</v>
      </c>
      <c r="F28" s="33" t="s">
        <v>129</v>
      </c>
      <c r="G28" s="34">
        <v>4.495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76.5">
      <c r="A30" s="38" t="s">
        <v>57</v>
      </c>
      <c r="E30" s="39" t="s">
        <v>188</v>
      </c>
    </row>
    <row r="31" spans="1:5" ht="369.75">
      <c r="A31" t="s">
        <v>59</v>
      </c>
      <c r="E31" s="37" t="s">
        <v>189</v>
      </c>
    </row>
    <row r="32" spans="1:16" ht="12.75">
      <c r="A32" s="26" t="s">
        <v>50</v>
      </c>
      <c r="B32" s="31" t="s">
        <v>41</v>
      </c>
      <c r="C32" s="31" t="s">
        <v>190</v>
      </c>
      <c r="D32" s="26" t="s">
        <v>56</v>
      </c>
      <c r="E32" s="32" t="s">
        <v>191</v>
      </c>
      <c r="F32" s="33" t="s">
        <v>129</v>
      </c>
      <c r="G32" s="34">
        <v>42.345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76.5">
      <c r="A34" s="38" t="s">
        <v>57</v>
      </c>
      <c r="E34" s="39" t="s">
        <v>192</v>
      </c>
    </row>
    <row r="35" spans="1:5" ht="191.25">
      <c r="A35" t="s">
        <v>59</v>
      </c>
      <c r="E35" s="37" t="s">
        <v>193</v>
      </c>
    </row>
    <row r="36" spans="1:16" ht="12.75">
      <c r="A36" s="26" t="s">
        <v>50</v>
      </c>
      <c r="B36" s="31" t="s">
        <v>82</v>
      </c>
      <c r="C36" s="31" t="s">
        <v>194</v>
      </c>
      <c r="D36" s="26" t="s">
        <v>56</v>
      </c>
      <c r="E36" s="32" t="s">
        <v>195</v>
      </c>
      <c r="F36" s="33" t="s">
        <v>129</v>
      </c>
      <c r="G36" s="34">
        <v>71.775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127.5">
      <c r="A38" s="38" t="s">
        <v>57</v>
      </c>
      <c r="E38" s="39" t="s">
        <v>196</v>
      </c>
    </row>
    <row r="39" spans="1:5" ht="280.5">
      <c r="A39" t="s">
        <v>59</v>
      </c>
      <c r="E39" s="37" t="s">
        <v>197</v>
      </c>
    </row>
    <row r="40" spans="1:16" ht="12.75">
      <c r="A40" s="26" t="s">
        <v>50</v>
      </c>
      <c r="B40" s="31" t="s">
        <v>87</v>
      </c>
      <c r="C40" s="31" t="s">
        <v>198</v>
      </c>
      <c r="D40" s="26" t="s">
        <v>28</v>
      </c>
      <c r="E40" s="32" t="s">
        <v>199</v>
      </c>
      <c r="F40" s="33" t="s">
        <v>129</v>
      </c>
      <c r="G40" s="34">
        <v>2.9</v>
      </c>
      <c r="H40" s="35">
        <v>0</v>
      </c>
      <c r="I40" s="35">
        <f>ROUND(ROUND(H40,2)*ROUND(G40,3),2)</f>
      </c>
      <c r="O40">
        <f>(I40*21)/100</f>
      </c>
      <c r="P40" t="s">
        <v>28</v>
      </c>
    </row>
    <row r="41" spans="1:5" ht="12.75">
      <c r="A41" s="36" t="s">
        <v>55</v>
      </c>
      <c r="E41" s="37" t="s">
        <v>56</v>
      </c>
    </row>
    <row r="42" spans="1:5" ht="102">
      <c r="A42" s="38" t="s">
        <v>57</v>
      </c>
      <c r="E42" s="39" t="s">
        <v>200</v>
      </c>
    </row>
    <row r="43" spans="1:5" ht="242.25">
      <c r="A43" t="s">
        <v>59</v>
      </c>
      <c r="E43" s="37" t="s">
        <v>201</v>
      </c>
    </row>
    <row r="44" spans="1:16" ht="12.75">
      <c r="A44" s="26" t="s">
        <v>50</v>
      </c>
      <c r="B44" s="31" t="s">
        <v>44</v>
      </c>
      <c r="C44" s="31" t="s">
        <v>202</v>
      </c>
      <c r="D44" s="26" t="s">
        <v>56</v>
      </c>
      <c r="E44" s="32" t="s">
        <v>203</v>
      </c>
      <c r="F44" s="33" t="s">
        <v>168</v>
      </c>
      <c r="G44" s="34">
        <v>118.44</v>
      </c>
      <c r="H44" s="35">
        <v>0</v>
      </c>
      <c r="I44" s="35">
        <f>ROUND(ROUND(H44,2)*ROUND(G44,3),2)</f>
      </c>
      <c r="O44">
        <f>(I44*21)/100</f>
      </c>
      <c r="P44" t="s">
        <v>28</v>
      </c>
    </row>
    <row r="45" spans="1:5" ht="12.75">
      <c r="A45" s="36" t="s">
        <v>55</v>
      </c>
      <c r="E45" s="37" t="s">
        <v>56</v>
      </c>
    </row>
    <row r="46" spans="1:5" ht="178.5">
      <c r="A46" s="38" t="s">
        <v>57</v>
      </c>
      <c r="E46" s="39" t="s">
        <v>204</v>
      </c>
    </row>
    <row r="47" spans="1:5" ht="25.5">
      <c r="A47" t="s">
        <v>59</v>
      </c>
      <c r="E47" s="37" t="s">
        <v>205</v>
      </c>
    </row>
    <row r="48" spans="1:18" ht="12.75" customHeight="1">
      <c r="A48" s="6" t="s">
        <v>48</v>
      </c>
      <c r="B48" s="6"/>
      <c r="C48" s="42" t="s">
        <v>39</v>
      </c>
      <c r="D48" s="6"/>
      <c r="E48" s="29" t="s">
        <v>206</v>
      </c>
      <c r="F48" s="6"/>
      <c r="G48" s="6"/>
      <c r="H48" s="6"/>
      <c r="I48" s="43">
        <f>0+Q48</f>
      </c>
      <c r="O48">
        <f>0+R48</f>
      </c>
      <c r="Q48">
        <f>0+I49+I53+I57+I61+I65+I69+I73</f>
      </c>
      <c r="R48">
        <f>0+O49+O53+O57+O61+O65+O69+O73</f>
      </c>
    </row>
    <row r="49" spans="1:16" ht="12.75">
      <c r="A49" s="26" t="s">
        <v>50</v>
      </c>
      <c r="B49" s="31" t="s">
        <v>46</v>
      </c>
      <c r="C49" s="31" t="s">
        <v>207</v>
      </c>
      <c r="D49" s="26" t="s">
        <v>56</v>
      </c>
      <c r="E49" s="32" t="s">
        <v>208</v>
      </c>
      <c r="F49" s="33" t="s">
        <v>129</v>
      </c>
      <c r="G49" s="34">
        <v>28.302</v>
      </c>
      <c r="H49" s="35">
        <v>0</v>
      </c>
      <c r="I49" s="35">
        <f>ROUND(ROUND(H49,2)*ROUND(G49,3),2)</f>
      </c>
      <c r="O49">
        <f>(I49*21)/100</f>
      </c>
      <c r="P49" t="s">
        <v>28</v>
      </c>
    </row>
    <row r="50" spans="1:5" ht="12.75">
      <c r="A50" s="36" t="s">
        <v>55</v>
      </c>
      <c r="E50" s="37" t="s">
        <v>56</v>
      </c>
    </row>
    <row r="51" spans="1:5" ht="204">
      <c r="A51" s="38" t="s">
        <v>57</v>
      </c>
      <c r="E51" s="39" t="s">
        <v>209</v>
      </c>
    </row>
    <row r="52" spans="1:5" ht="51">
      <c r="A52" t="s">
        <v>59</v>
      </c>
      <c r="E52" s="37" t="s">
        <v>210</v>
      </c>
    </row>
    <row r="53" spans="1:16" ht="12.75">
      <c r="A53" s="26" t="s">
        <v>50</v>
      </c>
      <c r="B53" s="31" t="s">
        <v>96</v>
      </c>
      <c r="C53" s="31" t="s">
        <v>211</v>
      </c>
      <c r="D53" s="26" t="s">
        <v>56</v>
      </c>
      <c r="E53" s="32" t="s">
        <v>212</v>
      </c>
      <c r="F53" s="33" t="s">
        <v>168</v>
      </c>
      <c r="G53" s="34">
        <v>127.72</v>
      </c>
      <c r="H53" s="35">
        <v>0</v>
      </c>
      <c r="I53" s="35">
        <f>ROUND(ROUND(H53,2)*ROUND(G53,3),2)</f>
      </c>
      <c r="O53">
        <f>(I53*21)/100</f>
      </c>
      <c r="P53" t="s">
        <v>28</v>
      </c>
    </row>
    <row r="54" spans="1:5" ht="12.75">
      <c r="A54" s="36" t="s">
        <v>55</v>
      </c>
      <c r="E54" s="37" t="s">
        <v>56</v>
      </c>
    </row>
    <row r="55" spans="1:5" ht="204">
      <c r="A55" s="38" t="s">
        <v>57</v>
      </c>
      <c r="E55" s="39" t="s">
        <v>213</v>
      </c>
    </row>
    <row r="56" spans="1:5" ht="51">
      <c r="A56" t="s">
        <v>59</v>
      </c>
      <c r="E56" s="37" t="s">
        <v>210</v>
      </c>
    </row>
    <row r="57" spans="1:16" ht="12.75">
      <c r="A57" s="26" t="s">
        <v>50</v>
      </c>
      <c r="B57" s="31" t="s">
        <v>99</v>
      </c>
      <c r="C57" s="31" t="s">
        <v>214</v>
      </c>
      <c r="D57" s="26" t="s">
        <v>56</v>
      </c>
      <c r="E57" s="32" t="s">
        <v>215</v>
      </c>
      <c r="F57" s="33" t="s">
        <v>168</v>
      </c>
      <c r="G57" s="34">
        <v>21.75</v>
      </c>
      <c r="H57" s="35">
        <v>0</v>
      </c>
      <c r="I57" s="35">
        <f>ROUND(ROUND(H57,2)*ROUND(G57,3),2)</f>
      </c>
      <c r="O57">
        <f>(I57*21)/100</f>
      </c>
      <c r="P57" t="s">
        <v>28</v>
      </c>
    </row>
    <row r="58" spans="1:5" ht="12.75">
      <c r="A58" s="36" t="s">
        <v>55</v>
      </c>
      <c r="E58" s="37" t="s">
        <v>56</v>
      </c>
    </row>
    <row r="59" spans="1:5" ht="114.75">
      <c r="A59" s="38" t="s">
        <v>57</v>
      </c>
      <c r="E59" s="39" t="s">
        <v>216</v>
      </c>
    </row>
    <row r="60" spans="1:5" ht="102">
      <c r="A60" t="s">
        <v>59</v>
      </c>
      <c r="E60" s="37" t="s">
        <v>217</v>
      </c>
    </row>
    <row r="61" spans="1:16" ht="12.75">
      <c r="A61" s="26" t="s">
        <v>50</v>
      </c>
      <c r="B61" s="31" t="s">
        <v>160</v>
      </c>
      <c r="C61" s="31" t="s">
        <v>218</v>
      </c>
      <c r="D61" s="26" t="s">
        <v>56</v>
      </c>
      <c r="E61" s="32" t="s">
        <v>219</v>
      </c>
      <c r="F61" s="33" t="s">
        <v>168</v>
      </c>
      <c r="G61" s="34">
        <v>127.72</v>
      </c>
      <c r="H61" s="35">
        <v>0</v>
      </c>
      <c r="I61" s="35">
        <f>ROUND(ROUND(H61,2)*ROUND(G61,3),2)</f>
      </c>
      <c r="O61">
        <f>(I61*21)/100</f>
      </c>
      <c r="P61" t="s">
        <v>28</v>
      </c>
    </row>
    <row r="62" spans="1:5" ht="12.75">
      <c r="A62" s="36" t="s">
        <v>55</v>
      </c>
      <c r="E62" s="37" t="s">
        <v>56</v>
      </c>
    </row>
    <row r="63" spans="1:5" ht="153">
      <c r="A63" s="38" t="s">
        <v>57</v>
      </c>
      <c r="E63" s="39" t="s">
        <v>220</v>
      </c>
    </row>
    <row r="64" spans="1:5" ht="51">
      <c r="A64" t="s">
        <v>59</v>
      </c>
      <c r="E64" s="37" t="s">
        <v>221</v>
      </c>
    </row>
    <row r="65" spans="1:16" ht="12.75">
      <c r="A65" s="26" t="s">
        <v>50</v>
      </c>
      <c r="B65" s="31" t="s">
        <v>165</v>
      </c>
      <c r="C65" s="31" t="s">
        <v>222</v>
      </c>
      <c r="D65" s="26" t="s">
        <v>56</v>
      </c>
      <c r="E65" s="32" t="s">
        <v>223</v>
      </c>
      <c r="F65" s="33" t="s">
        <v>168</v>
      </c>
      <c r="G65" s="34">
        <v>121.05</v>
      </c>
      <c r="H65" s="35">
        <v>0</v>
      </c>
      <c r="I65" s="35">
        <f>ROUND(ROUND(H65,2)*ROUND(G65,3),2)</f>
      </c>
      <c r="O65">
        <f>(I65*21)/100</f>
      </c>
      <c r="P65" t="s">
        <v>28</v>
      </c>
    </row>
    <row r="66" spans="1:5" ht="12.75">
      <c r="A66" s="36" t="s">
        <v>55</v>
      </c>
      <c r="E66" s="37" t="s">
        <v>56</v>
      </c>
    </row>
    <row r="67" spans="1:5" ht="178.5">
      <c r="A67" s="38" t="s">
        <v>57</v>
      </c>
      <c r="E67" s="39" t="s">
        <v>224</v>
      </c>
    </row>
    <row r="68" spans="1:5" ht="51">
      <c r="A68" t="s">
        <v>59</v>
      </c>
      <c r="E68" s="37" t="s">
        <v>221</v>
      </c>
    </row>
    <row r="69" spans="1:16" ht="12.75">
      <c r="A69" s="26" t="s">
        <v>50</v>
      </c>
      <c r="B69" s="31" t="s">
        <v>225</v>
      </c>
      <c r="C69" s="31" t="s">
        <v>226</v>
      </c>
      <c r="D69" s="26" t="s">
        <v>56</v>
      </c>
      <c r="E69" s="32" t="s">
        <v>227</v>
      </c>
      <c r="F69" s="33" t="s">
        <v>168</v>
      </c>
      <c r="G69" s="34">
        <v>118.44</v>
      </c>
      <c r="H69" s="35">
        <v>0</v>
      </c>
      <c r="I69" s="35">
        <f>ROUND(ROUND(H69,2)*ROUND(G69,3),2)</f>
      </c>
      <c r="O69">
        <f>(I69*21)/100</f>
      </c>
      <c r="P69" t="s">
        <v>28</v>
      </c>
    </row>
    <row r="70" spans="1:5" ht="12.75">
      <c r="A70" s="36" t="s">
        <v>55</v>
      </c>
      <c r="E70" s="37" t="s">
        <v>56</v>
      </c>
    </row>
    <row r="71" spans="1:5" ht="140.25">
      <c r="A71" s="38" t="s">
        <v>57</v>
      </c>
      <c r="E71" s="39" t="s">
        <v>228</v>
      </c>
    </row>
    <row r="72" spans="1:5" ht="140.25">
      <c r="A72" t="s">
        <v>59</v>
      </c>
      <c r="E72" s="37" t="s">
        <v>229</v>
      </c>
    </row>
    <row r="73" spans="1:16" ht="12.75">
      <c r="A73" s="26" t="s">
        <v>50</v>
      </c>
      <c r="B73" s="31" t="s">
        <v>230</v>
      </c>
      <c r="C73" s="31" t="s">
        <v>231</v>
      </c>
      <c r="D73" s="26" t="s">
        <v>56</v>
      </c>
      <c r="E73" s="32" t="s">
        <v>232</v>
      </c>
      <c r="F73" s="33" t="s">
        <v>168</v>
      </c>
      <c r="G73" s="34">
        <v>121.05</v>
      </c>
      <c r="H73" s="35">
        <v>0</v>
      </c>
      <c r="I73" s="35">
        <f>ROUND(ROUND(H73,2)*ROUND(G73,3),2)</f>
      </c>
      <c r="O73">
        <f>(I73*21)/100</f>
      </c>
      <c r="P73" t="s">
        <v>28</v>
      </c>
    </row>
    <row r="74" spans="1:5" ht="12.75">
      <c r="A74" s="36" t="s">
        <v>55</v>
      </c>
      <c r="E74" s="37" t="s">
        <v>56</v>
      </c>
    </row>
    <row r="75" spans="1:5" ht="153">
      <c r="A75" s="38" t="s">
        <v>57</v>
      </c>
      <c r="E75" s="39" t="s">
        <v>233</v>
      </c>
    </row>
    <row r="76" spans="1:5" ht="140.25">
      <c r="A76" t="s">
        <v>59</v>
      </c>
      <c r="E76" s="37" t="s">
        <v>229</v>
      </c>
    </row>
    <row r="77" spans="1:18" ht="12.75" customHeight="1">
      <c r="A77" s="6" t="s">
        <v>48</v>
      </c>
      <c r="B77" s="6"/>
      <c r="C77" s="42" t="s">
        <v>44</v>
      </c>
      <c r="D77" s="6"/>
      <c r="E77" s="29" t="s">
        <v>139</v>
      </c>
      <c r="F77" s="6"/>
      <c r="G77" s="6"/>
      <c r="H77" s="6"/>
      <c r="I77" s="43">
        <f>0+Q77</f>
      </c>
      <c r="O77">
        <f>0+R77</f>
      </c>
      <c r="Q77">
        <f>0+I78</f>
      </c>
      <c r="R77">
        <f>0+O78</f>
      </c>
    </row>
    <row r="78" spans="1:16" ht="12.75">
      <c r="A78" s="26" t="s">
        <v>50</v>
      </c>
      <c r="B78" s="31" t="s">
        <v>234</v>
      </c>
      <c r="C78" s="31" t="s">
        <v>235</v>
      </c>
      <c r="D78" s="26" t="s">
        <v>56</v>
      </c>
      <c r="E78" s="32" t="s">
        <v>236</v>
      </c>
      <c r="F78" s="33" t="s">
        <v>168</v>
      </c>
      <c r="G78" s="34">
        <v>104</v>
      </c>
      <c r="H78" s="35">
        <v>0</v>
      </c>
      <c r="I78" s="35">
        <f>ROUND(ROUND(H78,2)*ROUND(G78,3),2)</f>
      </c>
      <c r="O78">
        <f>(I78*21)/100</f>
      </c>
      <c r="P78" t="s">
        <v>28</v>
      </c>
    </row>
    <row r="79" spans="1:5" ht="12.75">
      <c r="A79" s="36" t="s">
        <v>55</v>
      </c>
      <c r="E79" s="37" t="s">
        <v>56</v>
      </c>
    </row>
    <row r="80" spans="1:5" ht="63.75">
      <c r="A80" s="38" t="s">
        <v>57</v>
      </c>
      <c r="E80" s="39" t="s">
        <v>237</v>
      </c>
    </row>
    <row r="81" spans="1:5" ht="25.5">
      <c r="A81" t="s">
        <v>59</v>
      </c>
      <c r="E81" s="37" t="s">
        <v>238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239</v>
      </c>
      <c r="I3" s="40">
        <f>0+I10+I15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239</v>
      </c>
      <c r="D6" s="6"/>
      <c r="E6" s="18" t="s">
        <v>175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60.8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241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</f>
      </c>
      <c r="R15">
        <f>0+O16+O20+O24</f>
      </c>
    </row>
    <row r="16" spans="1:16" ht="12.75">
      <c r="A16" s="26" t="s">
        <v>50</v>
      </c>
      <c r="B16" s="31" t="s">
        <v>28</v>
      </c>
      <c r="C16" s="31" t="s">
        <v>242</v>
      </c>
      <c r="D16" s="26" t="s">
        <v>56</v>
      </c>
      <c r="E16" s="32" t="s">
        <v>243</v>
      </c>
      <c r="F16" s="33" t="s">
        <v>168</v>
      </c>
      <c r="G16" s="34">
        <v>179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102">
      <c r="A18" s="38" t="s">
        <v>57</v>
      </c>
      <c r="E18" s="39" t="s">
        <v>244</v>
      </c>
    </row>
    <row r="19" spans="1:5" ht="25.5">
      <c r="A19" t="s">
        <v>59</v>
      </c>
      <c r="E19" s="37" t="s">
        <v>245</v>
      </c>
    </row>
    <row r="20" spans="1:16" ht="12.75">
      <c r="A20" s="26" t="s">
        <v>50</v>
      </c>
      <c r="B20" s="31" t="s">
        <v>27</v>
      </c>
      <c r="C20" s="31" t="s">
        <v>246</v>
      </c>
      <c r="D20" s="26" t="s">
        <v>56</v>
      </c>
      <c r="E20" s="32" t="s">
        <v>247</v>
      </c>
      <c r="F20" s="33" t="s">
        <v>142</v>
      </c>
      <c r="G20" s="34">
        <v>25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38.25">
      <c r="A22" s="38" t="s">
        <v>57</v>
      </c>
      <c r="E22" s="39" t="s">
        <v>248</v>
      </c>
    </row>
    <row r="23" spans="1:5" ht="25.5">
      <c r="A23" t="s">
        <v>59</v>
      </c>
      <c r="E23" s="37" t="s">
        <v>245</v>
      </c>
    </row>
    <row r="24" spans="1:16" ht="12.75">
      <c r="A24" s="26" t="s">
        <v>50</v>
      </c>
      <c r="B24" s="31" t="s">
        <v>37</v>
      </c>
      <c r="C24" s="31" t="s">
        <v>190</v>
      </c>
      <c r="D24" s="26" t="s">
        <v>56</v>
      </c>
      <c r="E24" s="32" t="s">
        <v>191</v>
      </c>
      <c r="F24" s="33" t="s">
        <v>129</v>
      </c>
      <c r="G24" s="34">
        <v>30.4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76.5">
      <c r="A26" s="38" t="s">
        <v>57</v>
      </c>
      <c r="E26" s="39" t="s">
        <v>249</v>
      </c>
    </row>
    <row r="27" spans="1:5" ht="191.25">
      <c r="A27" t="s">
        <v>59</v>
      </c>
      <c r="E27" s="37" t="s">
        <v>193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0+O10+O23+O60+O65+O74+O107+O112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250</v>
      </c>
      <c r="I3" s="40">
        <f>0+I10+I23+I60+I65+I74+I107+I112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250</v>
      </c>
      <c r="D6" s="6"/>
      <c r="E6" s="18" t="s">
        <v>175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0+I11+I15+I19</f>
      </c>
      <c r="R10">
        <f>0+O11+O15+O19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</v>
      </c>
      <c r="E11" s="32" t="s">
        <v>117</v>
      </c>
      <c r="F11" s="33" t="s">
        <v>118</v>
      </c>
      <c r="G11" s="34">
        <v>451.31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89.25">
      <c r="A13" s="38" t="s">
        <v>57</v>
      </c>
      <c r="E13" s="39" t="s">
        <v>252</v>
      </c>
    </row>
    <row r="14" spans="1:5" ht="25.5">
      <c r="A14" t="s">
        <v>59</v>
      </c>
      <c r="E14" s="37" t="s">
        <v>120</v>
      </c>
    </row>
    <row r="15" spans="1:16" ht="12.75">
      <c r="A15" s="26" t="s">
        <v>50</v>
      </c>
      <c r="B15" s="31" t="s">
        <v>28</v>
      </c>
      <c r="C15" s="31" t="s">
        <v>116</v>
      </c>
      <c r="D15" s="26" t="s">
        <v>28</v>
      </c>
      <c r="E15" s="32" t="s">
        <v>117</v>
      </c>
      <c r="F15" s="33" t="s">
        <v>118</v>
      </c>
      <c r="G15" s="34">
        <v>4.399</v>
      </c>
      <c r="H15" s="35">
        <v>0</v>
      </c>
      <c r="I15" s="35">
        <f>ROUND(ROUND(H15,2)*ROUND(G15,3),2)</f>
      </c>
      <c r="O15">
        <f>(I15*21)/100</f>
      </c>
      <c r="P15" t="s">
        <v>28</v>
      </c>
    </row>
    <row r="16" spans="1:5" ht="12.75">
      <c r="A16" s="36" t="s">
        <v>55</v>
      </c>
      <c r="E16" s="37" t="s">
        <v>56</v>
      </c>
    </row>
    <row r="17" spans="1:5" ht="102">
      <c r="A17" s="38" t="s">
        <v>57</v>
      </c>
      <c r="E17" s="39" t="s">
        <v>253</v>
      </c>
    </row>
    <row r="18" spans="1:5" ht="25.5">
      <c r="A18" t="s">
        <v>59</v>
      </c>
      <c r="E18" s="37" t="s">
        <v>120</v>
      </c>
    </row>
    <row r="19" spans="1:16" ht="12.75">
      <c r="A19" s="26" t="s">
        <v>50</v>
      </c>
      <c r="B19" s="31" t="s">
        <v>27</v>
      </c>
      <c r="C19" s="31" t="s">
        <v>116</v>
      </c>
      <c r="D19" s="26" t="s">
        <v>37</v>
      </c>
      <c r="E19" s="32" t="s">
        <v>117</v>
      </c>
      <c r="F19" s="33" t="s">
        <v>118</v>
      </c>
      <c r="G19" s="34">
        <v>123.852</v>
      </c>
      <c r="H19" s="35">
        <v>0</v>
      </c>
      <c r="I19" s="35">
        <f>ROUND(ROUND(H19,2)*ROUND(G19,3),2)</f>
      </c>
      <c r="O19">
        <f>(I19*21)/100</f>
      </c>
      <c r="P19" t="s">
        <v>28</v>
      </c>
    </row>
    <row r="20" spans="1:5" ht="12.75">
      <c r="A20" s="36" t="s">
        <v>55</v>
      </c>
      <c r="E20" s="37" t="s">
        <v>56</v>
      </c>
    </row>
    <row r="21" spans="1:5" ht="25.5">
      <c r="A21" s="38" t="s">
        <v>57</v>
      </c>
      <c r="E21" s="39" t="s">
        <v>254</v>
      </c>
    </row>
    <row r="22" spans="1:5" ht="25.5">
      <c r="A22" t="s">
        <v>59</v>
      </c>
      <c r="E22" s="37" t="s">
        <v>120</v>
      </c>
    </row>
    <row r="23" spans="1:18" ht="12.75" customHeight="1">
      <c r="A23" s="6" t="s">
        <v>48</v>
      </c>
      <c r="B23" s="6"/>
      <c r="C23" s="42" t="s">
        <v>33</v>
      </c>
      <c r="D23" s="6"/>
      <c r="E23" s="29" t="s">
        <v>126</v>
      </c>
      <c r="F23" s="6"/>
      <c r="G23" s="6"/>
      <c r="H23" s="6"/>
      <c r="I23" s="43">
        <f>0+Q23</f>
      </c>
      <c r="O23">
        <f>0+R23</f>
      </c>
      <c r="Q23">
        <f>0+I24+I28+I32+I36+I40+I44+I48+I52+I56</f>
      </c>
      <c r="R23">
        <f>0+O24+O28+O32+O36+O40+O44+O48+O52+O56</f>
      </c>
    </row>
    <row r="24" spans="1:16" ht="25.5">
      <c r="A24" s="26" t="s">
        <v>50</v>
      </c>
      <c r="B24" s="31" t="s">
        <v>37</v>
      </c>
      <c r="C24" s="31" t="s">
        <v>180</v>
      </c>
      <c r="D24" s="26" t="s">
        <v>56</v>
      </c>
      <c r="E24" s="32" t="s">
        <v>181</v>
      </c>
      <c r="F24" s="33" t="s">
        <v>129</v>
      </c>
      <c r="G24" s="34">
        <v>199.65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14.75">
      <c r="A26" s="38" t="s">
        <v>57</v>
      </c>
      <c r="E26" s="39" t="s">
        <v>255</v>
      </c>
    </row>
    <row r="27" spans="1:5" ht="63.75">
      <c r="A27" t="s">
        <v>59</v>
      </c>
      <c r="E27" s="37" t="s">
        <v>131</v>
      </c>
    </row>
    <row r="28" spans="1:16" ht="25.5">
      <c r="A28" s="26" t="s">
        <v>50</v>
      </c>
      <c r="B28" s="31" t="s">
        <v>39</v>
      </c>
      <c r="C28" s="31" t="s">
        <v>256</v>
      </c>
      <c r="D28" s="26" t="s">
        <v>56</v>
      </c>
      <c r="E28" s="32" t="s">
        <v>257</v>
      </c>
      <c r="F28" s="33" t="s">
        <v>142</v>
      </c>
      <c r="G28" s="34">
        <v>19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38.25">
      <c r="A30" s="38" t="s">
        <v>57</v>
      </c>
      <c r="E30" s="39" t="s">
        <v>258</v>
      </c>
    </row>
    <row r="31" spans="1:5" ht="63.75">
      <c r="A31" t="s">
        <v>59</v>
      </c>
      <c r="E31" s="37" t="s">
        <v>131</v>
      </c>
    </row>
    <row r="32" spans="1:16" ht="12.75">
      <c r="A32" s="26" t="s">
        <v>50</v>
      </c>
      <c r="B32" s="31" t="s">
        <v>41</v>
      </c>
      <c r="C32" s="31" t="s">
        <v>183</v>
      </c>
      <c r="D32" s="26" t="s">
        <v>56</v>
      </c>
      <c r="E32" s="32" t="s">
        <v>184</v>
      </c>
      <c r="F32" s="33" t="s">
        <v>129</v>
      </c>
      <c r="G32" s="34">
        <v>51.605</v>
      </c>
      <c r="H32" s="35">
        <v>0</v>
      </c>
      <c r="I32" s="35">
        <f>ROUND(ROUND(H32,2)*ROUND(G32,3),2)</f>
      </c>
      <c r="O32">
        <f>(I32*21)/100</f>
      </c>
      <c r="P32" t="s">
        <v>28</v>
      </c>
    </row>
    <row r="33" spans="1:5" ht="12.75">
      <c r="A33" s="36" t="s">
        <v>55</v>
      </c>
      <c r="E33" s="37" t="s">
        <v>56</v>
      </c>
    </row>
    <row r="34" spans="1:5" ht="191.25">
      <c r="A34" s="38" t="s">
        <v>57</v>
      </c>
      <c r="E34" s="39" t="s">
        <v>259</v>
      </c>
    </row>
    <row r="35" spans="1:5" ht="63.75">
      <c r="A35" t="s">
        <v>59</v>
      </c>
      <c r="E35" s="37" t="s">
        <v>131</v>
      </c>
    </row>
    <row r="36" spans="1:16" ht="12.75">
      <c r="A36" s="26" t="s">
        <v>50</v>
      </c>
      <c r="B36" s="31" t="s">
        <v>82</v>
      </c>
      <c r="C36" s="31" t="s">
        <v>186</v>
      </c>
      <c r="D36" s="26" t="s">
        <v>56</v>
      </c>
      <c r="E36" s="32" t="s">
        <v>187</v>
      </c>
      <c r="F36" s="33" t="s">
        <v>129</v>
      </c>
      <c r="G36" s="34">
        <v>26.005</v>
      </c>
      <c r="H36" s="35">
        <v>0</v>
      </c>
      <c r="I36" s="35">
        <f>ROUND(ROUND(H36,2)*ROUND(G36,3),2)</f>
      </c>
      <c r="O36">
        <f>(I36*21)/100</f>
      </c>
      <c r="P36" t="s">
        <v>28</v>
      </c>
    </row>
    <row r="37" spans="1:5" ht="12.75">
      <c r="A37" s="36" t="s">
        <v>55</v>
      </c>
      <c r="E37" s="37" t="s">
        <v>56</v>
      </c>
    </row>
    <row r="38" spans="1:5" ht="114.75">
      <c r="A38" s="38" t="s">
        <v>57</v>
      </c>
      <c r="E38" s="39" t="s">
        <v>260</v>
      </c>
    </row>
    <row r="39" spans="1:5" ht="369.75">
      <c r="A39" t="s">
        <v>59</v>
      </c>
      <c r="E39" s="37" t="s">
        <v>189</v>
      </c>
    </row>
    <row r="40" spans="1:16" ht="12.75">
      <c r="A40" s="26" t="s">
        <v>50</v>
      </c>
      <c r="B40" s="31" t="s">
        <v>87</v>
      </c>
      <c r="C40" s="31" t="s">
        <v>190</v>
      </c>
      <c r="D40" s="26" t="s">
        <v>56</v>
      </c>
      <c r="E40" s="32" t="s">
        <v>191</v>
      </c>
      <c r="F40" s="33" t="s">
        <v>129</v>
      </c>
      <c r="G40" s="34">
        <v>225.7</v>
      </c>
      <c r="H40" s="35">
        <v>0</v>
      </c>
      <c r="I40" s="35">
        <f>ROUND(ROUND(H40,2)*ROUND(G40,3),2)</f>
      </c>
      <c r="O40">
        <f>(I40*21)/100</f>
      </c>
      <c r="P40" t="s">
        <v>28</v>
      </c>
    </row>
    <row r="41" spans="1:5" ht="12.75">
      <c r="A41" s="36" t="s">
        <v>55</v>
      </c>
      <c r="E41" s="37" t="s">
        <v>56</v>
      </c>
    </row>
    <row r="42" spans="1:5" ht="76.5">
      <c r="A42" s="38" t="s">
        <v>57</v>
      </c>
      <c r="E42" s="39" t="s">
        <v>261</v>
      </c>
    </row>
    <row r="43" spans="1:5" ht="191.25">
      <c r="A43" t="s">
        <v>59</v>
      </c>
      <c r="E43" s="37" t="s">
        <v>193</v>
      </c>
    </row>
    <row r="44" spans="1:16" ht="12.75">
      <c r="A44" s="26" t="s">
        <v>50</v>
      </c>
      <c r="B44" s="31" t="s">
        <v>44</v>
      </c>
      <c r="C44" s="31" t="s">
        <v>194</v>
      </c>
      <c r="D44" s="26" t="s">
        <v>56</v>
      </c>
      <c r="E44" s="32" t="s">
        <v>195</v>
      </c>
      <c r="F44" s="33" t="s">
        <v>129</v>
      </c>
      <c r="G44" s="34">
        <v>270.75</v>
      </c>
      <c r="H44" s="35">
        <v>0</v>
      </c>
      <c r="I44" s="35">
        <f>ROUND(ROUND(H44,2)*ROUND(G44,3),2)</f>
      </c>
      <c r="O44">
        <f>(I44*21)/100</f>
      </c>
      <c r="P44" t="s">
        <v>28</v>
      </c>
    </row>
    <row r="45" spans="1:5" ht="12.75">
      <c r="A45" s="36" t="s">
        <v>55</v>
      </c>
      <c r="E45" s="37" t="s">
        <v>56</v>
      </c>
    </row>
    <row r="46" spans="1:5" ht="127.5">
      <c r="A46" s="38" t="s">
        <v>57</v>
      </c>
      <c r="E46" s="39" t="s">
        <v>262</v>
      </c>
    </row>
    <row r="47" spans="1:5" ht="280.5">
      <c r="A47" t="s">
        <v>59</v>
      </c>
      <c r="E47" s="37" t="s">
        <v>197</v>
      </c>
    </row>
    <row r="48" spans="1:16" ht="12.75">
      <c r="A48" s="26" t="s">
        <v>50</v>
      </c>
      <c r="B48" s="31" t="s">
        <v>46</v>
      </c>
      <c r="C48" s="31" t="s">
        <v>198</v>
      </c>
      <c r="D48" s="26" t="s">
        <v>33</v>
      </c>
      <c r="E48" s="32" t="s">
        <v>199</v>
      </c>
      <c r="F48" s="33" t="s">
        <v>129</v>
      </c>
      <c r="G48" s="34">
        <v>3.8</v>
      </c>
      <c r="H48" s="35">
        <v>0</v>
      </c>
      <c r="I48" s="35">
        <f>ROUND(ROUND(H48,2)*ROUND(G48,3),2)</f>
      </c>
      <c r="O48">
        <f>(I48*21)/100</f>
      </c>
      <c r="P48" t="s">
        <v>28</v>
      </c>
    </row>
    <row r="49" spans="1:5" ht="12.75">
      <c r="A49" s="36" t="s">
        <v>55</v>
      </c>
      <c r="E49" s="37" t="s">
        <v>56</v>
      </c>
    </row>
    <row r="50" spans="1:5" ht="102">
      <c r="A50" s="38" t="s">
        <v>57</v>
      </c>
      <c r="E50" s="39" t="s">
        <v>263</v>
      </c>
    </row>
    <row r="51" spans="1:5" ht="242.25">
      <c r="A51" t="s">
        <v>59</v>
      </c>
      <c r="E51" s="37" t="s">
        <v>201</v>
      </c>
    </row>
    <row r="52" spans="1:16" ht="12.75">
      <c r="A52" s="26" t="s">
        <v>50</v>
      </c>
      <c r="B52" s="31" t="s">
        <v>96</v>
      </c>
      <c r="C52" s="31" t="s">
        <v>198</v>
      </c>
      <c r="D52" s="26" t="s">
        <v>28</v>
      </c>
      <c r="E52" s="32" t="s">
        <v>199</v>
      </c>
      <c r="F52" s="33" t="s">
        <v>129</v>
      </c>
      <c r="G52" s="34">
        <v>13.5</v>
      </c>
      <c r="H52" s="35">
        <v>0</v>
      </c>
      <c r="I52" s="35">
        <f>ROUND(ROUND(H52,2)*ROUND(G52,3),2)</f>
      </c>
      <c r="O52">
        <f>(I52*21)/100</f>
      </c>
      <c r="P52" t="s">
        <v>28</v>
      </c>
    </row>
    <row r="53" spans="1:5" ht="12.75">
      <c r="A53" s="36" t="s">
        <v>55</v>
      </c>
      <c r="E53" s="37" t="s">
        <v>56</v>
      </c>
    </row>
    <row r="54" spans="1:5" ht="102">
      <c r="A54" s="38" t="s">
        <v>57</v>
      </c>
      <c r="E54" s="39" t="s">
        <v>264</v>
      </c>
    </row>
    <row r="55" spans="1:5" ht="242.25">
      <c r="A55" t="s">
        <v>59</v>
      </c>
      <c r="E55" s="37" t="s">
        <v>201</v>
      </c>
    </row>
    <row r="56" spans="1:16" ht="12.75">
      <c r="A56" s="26" t="s">
        <v>50</v>
      </c>
      <c r="B56" s="31" t="s">
        <v>99</v>
      </c>
      <c r="C56" s="31" t="s">
        <v>202</v>
      </c>
      <c r="D56" s="26" t="s">
        <v>56</v>
      </c>
      <c r="E56" s="32" t="s">
        <v>203</v>
      </c>
      <c r="F56" s="33" t="s">
        <v>168</v>
      </c>
      <c r="G56" s="34">
        <v>808.476</v>
      </c>
      <c r="H56" s="35">
        <v>0</v>
      </c>
      <c r="I56" s="35">
        <f>ROUND(ROUND(H56,2)*ROUND(G56,3),2)</f>
      </c>
      <c r="O56">
        <f>(I56*21)/100</f>
      </c>
      <c r="P56" t="s">
        <v>28</v>
      </c>
    </row>
    <row r="57" spans="1:5" ht="12.75">
      <c r="A57" s="36" t="s">
        <v>55</v>
      </c>
      <c r="E57" s="37" t="s">
        <v>56</v>
      </c>
    </row>
    <row r="58" spans="1:5" ht="216.75">
      <c r="A58" s="38" t="s">
        <v>57</v>
      </c>
      <c r="E58" s="39" t="s">
        <v>265</v>
      </c>
    </row>
    <row r="59" spans="1:5" ht="25.5">
      <c r="A59" t="s">
        <v>59</v>
      </c>
      <c r="E59" s="37" t="s">
        <v>205</v>
      </c>
    </row>
    <row r="60" spans="1:18" ht="12.75" customHeight="1">
      <c r="A60" s="6" t="s">
        <v>48</v>
      </c>
      <c r="B60" s="6"/>
      <c r="C60" s="42" t="s">
        <v>28</v>
      </c>
      <c r="D60" s="6"/>
      <c r="E60" s="29" t="s">
        <v>266</v>
      </c>
      <c r="F60" s="6"/>
      <c r="G60" s="6"/>
      <c r="H60" s="6"/>
      <c r="I60" s="43">
        <f>0+Q60</f>
      </c>
      <c r="O60">
        <f>0+R60</f>
      </c>
      <c r="Q60">
        <f>0+I61</f>
      </c>
      <c r="R60">
        <f>0+O61</f>
      </c>
    </row>
    <row r="61" spans="1:16" ht="12.75">
      <c r="A61" s="26" t="s">
        <v>50</v>
      </c>
      <c r="B61" s="31" t="s">
        <v>160</v>
      </c>
      <c r="C61" s="31" t="s">
        <v>267</v>
      </c>
      <c r="D61" s="26" t="s">
        <v>56</v>
      </c>
      <c r="E61" s="32" t="s">
        <v>268</v>
      </c>
      <c r="F61" s="33" t="s">
        <v>129</v>
      </c>
      <c r="G61" s="34">
        <v>5.14</v>
      </c>
      <c r="H61" s="35">
        <v>0</v>
      </c>
      <c r="I61" s="35">
        <f>ROUND(ROUND(H61,2)*ROUND(G61,3),2)</f>
      </c>
      <c r="O61">
        <f>(I61*21)/100</f>
      </c>
      <c r="P61" t="s">
        <v>28</v>
      </c>
    </row>
    <row r="62" spans="1:5" ht="12.75">
      <c r="A62" s="36" t="s">
        <v>55</v>
      </c>
      <c r="E62" s="37" t="s">
        <v>56</v>
      </c>
    </row>
    <row r="63" spans="1:5" ht="114.75">
      <c r="A63" s="38" t="s">
        <v>57</v>
      </c>
      <c r="E63" s="39" t="s">
        <v>269</v>
      </c>
    </row>
    <row r="64" spans="1:5" ht="38.25">
      <c r="A64" t="s">
        <v>59</v>
      </c>
      <c r="E64" s="37" t="s">
        <v>270</v>
      </c>
    </row>
    <row r="65" spans="1:18" ht="12.75" customHeight="1">
      <c r="A65" s="6" t="s">
        <v>48</v>
      </c>
      <c r="B65" s="6"/>
      <c r="C65" s="42" t="s">
        <v>37</v>
      </c>
      <c r="D65" s="6"/>
      <c r="E65" s="29" t="s">
        <v>271</v>
      </c>
      <c r="F65" s="6"/>
      <c r="G65" s="6"/>
      <c r="H65" s="6"/>
      <c r="I65" s="43">
        <f>0+Q65</f>
      </c>
      <c r="O65">
        <f>0+R65</f>
      </c>
      <c r="Q65">
        <f>0+I66+I70</f>
      </c>
      <c r="R65">
        <f>0+O66+O70</f>
      </c>
    </row>
    <row r="66" spans="1:16" ht="12.75">
      <c r="A66" s="26" t="s">
        <v>50</v>
      </c>
      <c r="B66" s="31" t="s">
        <v>165</v>
      </c>
      <c r="C66" s="31" t="s">
        <v>272</v>
      </c>
      <c r="D66" s="26" t="s">
        <v>56</v>
      </c>
      <c r="E66" s="32" t="s">
        <v>273</v>
      </c>
      <c r="F66" s="33" t="s">
        <v>129</v>
      </c>
      <c r="G66" s="34">
        <v>5.14</v>
      </c>
      <c r="H66" s="35">
        <v>0</v>
      </c>
      <c r="I66" s="35">
        <f>ROUND(ROUND(H66,2)*ROUND(G66,3),2)</f>
      </c>
      <c r="O66">
        <f>(I66*21)/100</f>
      </c>
      <c r="P66" t="s">
        <v>28</v>
      </c>
    </row>
    <row r="67" spans="1:5" ht="12.75">
      <c r="A67" s="36" t="s">
        <v>55</v>
      </c>
      <c r="E67" s="37" t="s">
        <v>56</v>
      </c>
    </row>
    <row r="68" spans="1:5" ht="114.75">
      <c r="A68" s="38" t="s">
        <v>57</v>
      </c>
      <c r="E68" s="39" t="s">
        <v>274</v>
      </c>
    </row>
    <row r="69" spans="1:5" ht="369.75">
      <c r="A69" t="s">
        <v>59</v>
      </c>
      <c r="E69" s="37" t="s">
        <v>275</v>
      </c>
    </row>
    <row r="70" spans="1:16" ht="12.75">
      <c r="A70" s="26" t="s">
        <v>50</v>
      </c>
      <c r="B70" s="31" t="s">
        <v>225</v>
      </c>
      <c r="C70" s="31" t="s">
        <v>276</v>
      </c>
      <c r="D70" s="26" t="s">
        <v>56</v>
      </c>
      <c r="E70" s="32" t="s">
        <v>277</v>
      </c>
      <c r="F70" s="33" t="s">
        <v>129</v>
      </c>
      <c r="G70" s="34">
        <v>10.28</v>
      </c>
      <c r="H70" s="35">
        <v>0</v>
      </c>
      <c r="I70" s="35">
        <f>ROUND(ROUND(H70,2)*ROUND(G70,3),2)</f>
      </c>
      <c r="O70">
        <f>(I70*21)/100</f>
      </c>
      <c r="P70" t="s">
        <v>28</v>
      </c>
    </row>
    <row r="71" spans="1:5" ht="12.75">
      <c r="A71" s="36" t="s">
        <v>55</v>
      </c>
      <c r="E71" s="37" t="s">
        <v>56</v>
      </c>
    </row>
    <row r="72" spans="1:5" ht="114.75">
      <c r="A72" s="38" t="s">
        <v>57</v>
      </c>
      <c r="E72" s="39" t="s">
        <v>278</v>
      </c>
    </row>
    <row r="73" spans="1:5" ht="102">
      <c r="A73" t="s">
        <v>59</v>
      </c>
      <c r="E73" s="37" t="s">
        <v>279</v>
      </c>
    </row>
    <row r="74" spans="1:18" ht="12.75" customHeight="1">
      <c r="A74" s="6" t="s">
        <v>48</v>
      </c>
      <c r="B74" s="6"/>
      <c r="C74" s="42" t="s">
        <v>39</v>
      </c>
      <c r="D74" s="6"/>
      <c r="E74" s="29" t="s">
        <v>206</v>
      </c>
      <c r="F74" s="6"/>
      <c r="G74" s="6"/>
      <c r="H74" s="6"/>
      <c r="I74" s="43">
        <f>0+Q74</f>
      </c>
      <c r="O74">
        <f>0+R74</f>
      </c>
      <c r="Q74">
        <f>0+I75+I79+I83+I87+I91+I95+I99+I103</f>
      </c>
      <c r="R74">
        <f>0+O75+O79+O83+O87+O91+O95+O99+O103</f>
      </c>
    </row>
    <row r="75" spans="1:16" ht="12.75">
      <c r="A75" s="26" t="s">
        <v>50</v>
      </c>
      <c r="B75" s="31" t="s">
        <v>230</v>
      </c>
      <c r="C75" s="31" t="s">
        <v>207</v>
      </c>
      <c r="D75" s="26" t="s">
        <v>56</v>
      </c>
      <c r="E75" s="32" t="s">
        <v>208</v>
      </c>
      <c r="F75" s="33" t="s">
        <v>129</v>
      </c>
      <c r="G75" s="34">
        <v>138.614</v>
      </c>
      <c r="H75" s="35">
        <v>0</v>
      </c>
      <c r="I75" s="35">
        <f>ROUND(ROUND(H75,2)*ROUND(G75,3),2)</f>
      </c>
      <c r="O75">
        <f>(I75*21)/100</f>
      </c>
      <c r="P75" t="s">
        <v>28</v>
      </c>
    </row>
    <row r="76" spans="1:5" ht="12.75">
      <c r="A76" s="36" t="s">
        <v>55</v>
      </c>
      <c r="E76" s="37" t="s">
        <v>56</v>
      </c>
    </row>
    <row r="77" spans="1:5" ht="229.5">
      <c r="A77" s="38" t="s">
        <v>57</v>
      </c>
      <c r="E77" s="39" t="s">
        <v>280</v>
      </c>
    </row>
    <row r="78" spans="1:5" ht="51">
      <c r="A78" t="s">
        <v>59</v>
      </c>
      <c r="E78" s="37" t="s">
        <v>210</v>
      </c>
    </row>
    <row r="79" spans="1:16" ht="12.75">
      <c r="A79" s="26" t="s">
        <v>50</v>
      </c>
      <c r="B79" s="31" t="s">
        <v>234</v>
      </c>
      <c r="C79" s="31" t="s">
        <v>211</v>
      </c>
      <c r="D79" s="26" t="s">
        <v>56</v>
      </c>
      <c r="E79" s="32" t="s">
        <v>212</v>
      </c>
      <c r="F79" s="33" t="s">
        <v>168</v>
      </c>
      <c r="G79" s="34">
        <v>649.976</v>
      </c>
      <c r="H79" s="35">
        <v>0</v>
      </c>
      <c r="I79" s="35">
        <f>ROUND(ROUND(H79,2)*ROUND(G79,3),2)</f>
      </c>
      <c r="O79">
        <f>(I79*21)/100</f>
      </c>
      <c r="P79" t="s">
        <v>28</v>
      </c>
    </row>
    <row r="80" spans="1:5" ht="12.75">
      <c r="A80" s="36" t="s">
        <v>55</v>
      </c>
      <c r="E80" s="37" t="s">
        <v>56</v>
      </c>
    </row>
    <row r="81" spans="1:5" ht="216.75">
      <c r="A81" s="38" t="s">
        <v>57</v>
      </c>
      <c r="E81" s="39" t="s">
        <v>281</v>
      </c>
    </row>
    <row r="82" spans="1:5" ht="51">
      <c r="A82" t="s">
        <v>59</v>
      </c>
      <c r="E82" s="37" t="s">
        <v>210</v>
      </c>
    </row>
    <row r="83" spans="1:16" ht="12.75">
      <c r="A83" s="26" t="s">
        <v>50</v>
      </c>
      <c r="B83" s="31" t="s">
        <v>282</v>
      </c>
      <c r="C83" s="31" t="s">
        <v>214</v>
      </c>
      <c r="D83" s="26" t="s">
        <v>56</v>
      </c>
      <c r="E83" s="32" t="s">
        <v>215</v>
      </c>
      <c r="F83" s="33" t="s">
        <v>168</v>
      </c>
      <c r="G83" s="34">
        <v>95.5</v>
      </c>
      <c r="H83" s="35">
        <v>0</v>
      </c>
      <c r="I83" s="35">
        <f>ROUND(ROUND(H83,2)*ROUND(G83,3),2)</f>
      </c>
      <c r="O83">
        <f>(I83*21)/100</f>
      </c>
      <c r="P83" t="s">
        <v>28</v>
      </c>
    </row>
    <row r="84" spans="1:5" ht="12.75">
      <c r="A84" s="36" t="s">
        <v>55</v>
      </c>
      <c r="E84" s="37" t="s">
        <v>56</v>
      </c>
    </row>
    <row r="85" spans="1:5" ht="114.75">
      <c r="A85" s="38" t="s">
        <v>57</v>
      </c>
      <c r="E85" s="39" t="s">
        <v>283</v>
      </c>
    </row>
    <row r="86" spans="1:5" ht="102">
      <c r="A86" t="s">
        <v>59</v>
      </c>
      <c r="E86" s="37" t="s">
        <v>217</v>
      </c>
    </row>
    <row r="87" spans="1:16" ht="12.75">
      <c r="A87" s="26" t="s">
        <v>50</v>
      </c>
      <c r="B87" s="31" t="s">
        <v>284</v>
      </c>
      <c r="C87" s="31" t="s">
        <v>218</v>
      </c>
      <c r="D87" s="26" t="s">
        <v>56</v>
      </c>
      <c r="E87" s="32" t="s">
        <v>219</v>
      </c>
      <c r="F87" s="33" t="s">
        <v>168</v>
      </c>
      <c r="G87" s="34">
        <v>649.976</v>
      </c>
      <c r="H87" s="35">
        <v>0</v>
      </c>
      <c r="I87" s="35">
        <f>ROUND(ROUND(H87,2)*ROUND(G87,3),2)</f>
      </c>
      <c r="O87">
        <f>(I87*21)/100</f>
      </c>
      <c r="P87" t="s">
        <v>28</v>
      </c>
    </row>
    <row r="88" spans="1:5" ht="12.75">
      <c r="A88" s="36" t="s">
        <v>55</v>
      </c>
      <c r="E88" s="37" t="s">
        <v>56</v>
      </c>
    </row>
    <row r="89" spans="1:5" ht="153">
      <c r="A89" s="38" t="s">
        <v>57</v>
      </c>
      <c r="E89" s="39" t="s">
        <v>285</v>
      </c>
    </row>
    <row r="90" spans="1:5" ht="51">
      <c r="A90" t="s">
        <v>59</v>
      </c>
      <c r="E90" s="37" t="s">
        <v>221</v>
      </c>
    </row>
    <row r="91" spans="1:16" ht="12.75">
      <c r="A91" s="26" t="s">
        <v>50</v>
      </c>
      <c r="B91" s="31" t="s">
        <v>286</v>
      </c>
      <c r="C91" s="31" t="s">
        <v>222</v>
      </c>
      <c r="D91" s="26" t="s">
        <v>56</v>
      </c>
      <c r="E91" s="32" t="s">
        <v>223</v>
      </c>
      <c r="F91" s="33" t="s">
        <v>168</v>
      </c>
      <c r="G91" s="34">
        <v>668.923</v>
      </c>
      <c r="H91" s="35">
        <v>0</v>
      </c>
      <c r="I91" s="35">
        <f>ROUND(ROUND(H91,2)*ROUND(G91,3),2)</f>
      </c>
      <c r="O91">
        <f>(I91*21)/100</f>
      </c>
      <c r="P91" t="s">
        <v>28</v>
      </c>
    </row>
    <row r="92" spans="1:5" ht="12.75">
      <c r="A92" s="36" t="s">
        <v>55</v>
      </c>
      <c r="E92" s="37" t="s">
        <v>56</v>
      </c>
    </row>
    <row r="93" spans="1:5" ht="318.75">
      <c r="A93" s="38" t="s">
        <v>57</v>
      </c>
      <c r="E93" s="39" t="s">
        <v>287</v>
      </c>
    </row>
    <row r="94" spans="1:5" ht="51">
      <c r="A94" t="s">
        <v>59</v>
      </c>
      <c r="E94" s="37" t="s">
        <v>221</v>
      </c>
    </row>
    <row r="95" spans="1:16" ht="12.75">
      <c r="A95" s="26" t="s">
        <v>50</v>
      </c>
      <c r="B95" s="31" t="s">
        <v>288</v>
      </c>
      <c r="C95" s="31" t="s">
        <v>289</v>
      </c>
      <c r="D95" s="26" t="s">
        <v>56</v>
      </c>
      <c r="E95" s="32" t="s">
        <v>290</v>
      </c>
      <c r="F95" s="33" t="s">
        <v>168</v>
      </c>
      <c r="G95" s="34">
        <v>11.3</v>
      </c>
      <c r="H95" s="35">
        <v>0</v>
      </c>
      <c r="I95" s="35">
        <f>ROUND(ROUND(H95,2)*ROUND(G95,3),2)</f>
      </c>
      <c r="O95">
        <f>(I95*21)/100</f>
      </c>
      <c r="P95" t="s">
        <v>28</v>
      </c>
    </row>
    <row r="96" spans="1:5" ht="12.75">
      <c r="A96" s="36" t="s">
        <v>55</v>
      </c>
      <c r="E96" s="37" t="s">
        <v>56</v>
      </c>
    </row>
    <row r="97" spans="1:5" ht="127.5">
      <c r="A97" s="38" t="s">
        <v>57</v>
      </c>
      <c r="E97" s="39" t="s">
        <v>291</v>
      </c>
    </row>
    <row r="98" spans="1:5" ht="51">
      <c r="A98" t="s">
        <v>59</v>
      </c>
      <c r="E98" s="37" t="s">
        <v>292</v>
      </c>
    </row>
    <row r="99" spans="1:16" ht="12.75">
      <c r="A99" s="26" t="s">
        <v>50</v>
      </c>
      <c r="B99" s="31" t="s">
        <v>293</v>
      </c>
      <c r="C99" s="31" t="s">
        <v>226</v>
      </c>
      <c r="D99" s="26" t="s">
        <v>56</v>
      </c>
      <c r="E99" s="32" t="s">
        <v>227</v>
      </c>
      <c r="F99" s="33" t="s">
        <v>168</v>
      </c>
      <c r="G99" s="34">
        <v>656.683</v>
      </c>
      <c r="H99" s="35">
        <v>0</v>
      </c>
      <c r="I99" s="35">
        <f>ROUND(ROUND(H99,2)*ROUND(G99,3),2)</f>
      </c>
      <c r="O99">
        <f>(I99*21)/100</f>
      </c>
      <c r="P99" t="s">
        <v>28</v>
      </c>
    </row>
    <row r="100" spans="1:5" ht="12.75">
      <c r="A100" s="36" t="s">
        <v>55</v>
      </c>
      <c r="E100" s="37" t="s">
        <v>56</v>
      </c>
    </row>
    <row r="101" spans="1:5" ht="216.75">
      <c r="A101" s="38" t="s">
        <v>57</v>
      </c>
      <c r="E101" s="39" t="s">
        <v>294</v>
      </c>
    </row>
    <row r="102" spans="1:5" ht="140.25">
      <c r="A102" t="s">
        <v>59</v>
      </c>
      <c r="E102" s="37" t="s">
        <v>229</v>
      </c>
    </row>
    <row r="103" spans="1:16" ht="12.75">
      <c r="A103" s="26" t="s">
        <v>50</v>
      </c>
      <c r="B103" s="31" t="s">
        <v>295</v>
      </c>
      <c r="C103" s="31" t="s">
        <v>231</v>
      </c>
      <c r="D103" s="26" t="s">
        <v>56</v>
      </c>
      <c r="E103" s="32" t="s">
        <v>232</v>
      </c>
      <c r="F103" s="33" t="s">
        <v>168</v>
      </c>
      <c r="G103" s="34">
        <v>663.273</v>
      </c>
      <c r="H103" s="35">
        <v>0</v>
      </c>
      <c r="I103" s="35">
        <f>ROUND(ROUND(H103,2)*ROUND(G103,3),2)</f>
      </c>
      <c r="O103">
        <f>(I103*21)/100</f>
      </c>
      <c r="P103" t="s">
        <v>28</v>
      </c>
    </row>
    <row r="104" spans="1:5" ht="12.75">
      <c r="A104" s="36" t="s">
        <v>55</v>
      </c>
      <c r="E104" s="37" t="s">
        <v>56</v>
      </c>
    </row>
    <row r="105" spans="1:5" ht="280.5">
      <c r="A105" s="38" t="s">
        <v>57</v>
      </c>
      <c r="E105" s="39" t="s">
        <v>296</v>
      </c>
    </row>
    <row r="106" spans="1:5" ht="140.25">
      <c r="A106" t="s">
        <v>59</v>
      </c>
      <c r="E106" s="37" t="s">
        <v>229</v>
      </c>
    </row>
    <row r="107" spans="1:18" ht="12.75" customHeight="1">
      <c r="A107" s="6" t="s">
        <v>48</v>
      </c>
      <c r="B107" s="6"/>
      <c r="C107" s="42" t="s">
        <v>87</v>
      </c>
      <c r="D107" s="6"/>
      <c r="E107" s="29" t="s">
        <v>297</v>
      </c>
      <c r="F107" s="6"/>
      <c r="G107" s="6"/>
      <c r="H107" s="6"/>
      <c r="I107" s="43">
        <f>0+Q107</f>
      </c>
      <c r="O107">
        <f>0+R107</f>
      </c>
      <c r="Q107">
        <f>0+I108</f>
      </c>
      <c r="R107">
        <f>0+O108</f>
      </c>
    </row>
    <row r="108" spans="1:16" ht="12.75">
      <c r="A108" s="26" t="s">
        <v>50</v>
      </c>
      <c r="B108" s="31" t="s">
        <v>298</v>
      </c>
      <c r="C108" s="31" t="s">
        <v>299</v>
      </c>
      <c r="D108" s="26" t="s">
        <v>56</v>
      </c>
      <c r="E108" s="32" t="s">
        <v>300</v>
      </c>
      <c r="F108" s="33" t="s">
        <v>54</v>
      </c>
      <c r="G108" s="34">
        <v>1</v>
      </c>
      <c r="H108" s="35">
        <v>0</v>
      </c>
      <c r="I108" s="35">
        <f>ROUND(ROUND(H108,2)*ROUND(G108,3),2)</f>
      </c>
      <c r="O108">
        <f>(I108*21)/100</f>
      </c>
      <c r="P108" t="s">
        <v>28</v>
      </c>
    </row>
    <row r="109" spans="1:5" ht="12.75">
      <c r="A109" s="36" t="s">
        <v>55</v>
      </c>
      <c r="E109" s="37" t="s">
        <v>56</v>
      </c>
    </row>
    <row r="110" spans="1:5" ht="38.25">
      <c r="A110" s="38" t="s">
        <v>57</v>
      </c>
      <c r="E110" s="39" t="s">
        <v>301</v>
      </c>
    </row>
    <row r="111" spans="1:5" ht="25.5">
      <c r="A111" t="s">
        <v>59</v>
      </c>
      <c r="E111" s="37" t="s">
        <v>302</v>
      </c>
    </row>
    <row r="112" spans="1:18" ht="12.75" customHeight="1">
      <c r="A112" s="6" t="s">
        <v>48</v>
      </c>
      <c r="B112" s="6"/>
      <c r="C112" s="42" t="s">
        <v>44</v>
      </c>
      <c r="D112" s="6"/>
      <c r="E112" s="29" t="s">
        <v>139</v>
      </c>
      <c r="F112" s="6"/>
      <c r="G112" s="6"/>
      <c r="H112" s="6"/>
      <c r="I112" s="43">
        <f>0+Q112</f>
      </c>
      <c r="O112">
        <f>0+R112</f>
      </c>
      <c r="Q112">
        <f>0+I113+I117+I121+I125+I129+I133</f>
      </c>
      <c r="R112">
        <f>0+O113+O117+O121+O125+O129+O133</f>
      </c>
    </row>
    <row r="113" spans="1:16" ht="12.75">
      <c r="A113" s="26" t="s">
        <v>50</v>
      </c>
      <c r="B113" s="31" t="s">
        <v>303</v>
      </c>
      <c r="C113" s="31" t="s">
        <v>304</v>
      </c>
      <c r="D113" s="26" t="s">
        <v>28</v>
      </c>
      <c r="E113" s="32" t="s">
        <v>305</v>
      </c>
      <c r="F113" s="33" t="s">
        <v>142</v>
      </c>
      <c r="G113" s="34">
        <v>19</v>
      </c>
      <c r="H113" s="35">
        <v>0</v>
      </c>
      <c r="I113" s="35">
        <f>ROUND(ROUND(H113,2)*ROUND(G113,3),2)</f>
      </c>
      <c r="O113">
        <f>(I113*21)/100</f>
      </c>
      <c r="P113" t="s">
        <v>28</v>
      </c>
    </row>
    <row r="114" spans="1:5" ht="12.75">
      <c r="A114" s="36" t="s">
        <v>55</v>
      </c>
      <c r="E114" s="37" t="s">
        <v>56</v>
      </c>
    </row>
    <row r="115" spans="1:5" ht="102">
      <c r="A115" s="38" t="s">
        <v>57</v>
      </c>
      <c r="E115" s="39" t="s">
        <v>306</v>
      </c>
    </row>
    <row r="116" spans="1:5" ht="51">
      <c r="A116" t="s">
        <v>59</v>
      </c>
      <c r="E116" s="37" t="s">
        <v>307</v>
      </c>
    </row>
    <row r="117" spans="1:16" ht="12.75">
      <c r="A117" s="26" t="s">
        <v>50</v>
      </c>
      <c r="B117" s="31" t="s">
        <v>308</v>
      </c>
      <c r="C117" s="31" t="s">
        <v>309</v>
      </c>
      <c r="D117" s="26" t="s">
        <v>56</v>
      </c>
      <c r="E117" s="32" t="s">
        <v>310</v>
      </c>
      <c r="F117" s="33" t="s">
        <v>142</v>
      </c>
      <c r="G117" s="34">
        <v>19</v>
      </c>
      <c r="H117" s="35">
        <v>0</v>
      </c>
      <c r="I117" s="35">
        <f>ROUND(ROUND(H117,2)*ROUND(G117,3),2)</f>
      </c>
      <c r="O117">
        <f>(I117*21)/100</f>
      </c>
      <c r="P117" t="s">
        <v>28</v>
      </c>
    </row>
    <row r="118" spans="1:5" ht="12.75">
      <c r="A118" s="36" t="s">
        <v>55</v>
      </c>
      <c r="E118" s="37" t="s">
        <v>56</v>
      </c>
    </row>
    <row r="119" spans="1:5" ht="89.25">
      <c r="A119" s="38" t="s">
        <v>57</v>
      </c>
      <c r="E119" s="39" t="s">
        <v>311</v>
      </c>
    </row>
    <row r="120" spans="1:5" ht="51">
      <c r="A120" t="s">
        <v>59</v>
      </c>
      <c r="E120" s="37" t="s">
        <v>312</v>
      </c>
    </row>
    <row r="121" spans="1:16" ht="12.75">
      <c r="A121" s="26" t="s">
        <v>50</v>
      </c>
      <c r="B121" s="31" t="s">
        <v>313</v>
      </c>
      <c r="C121" s="31" t="s">
        <v>314</v>
      </c>
      <c r="D121" s="26" t="s">
        <v>56</v>
      </c>
      <c r="E121" s="32" t="s">
        <v>315</v>
      </c>
      <c r="F121" s="33" t="s">
        <v>142</v>
      </c>
      <c r="G121" s="34">
        <v>60.6</v>
      </c>
      <c r="H121" s="35">
        <v>0</v>
      </c>
      <c r="I121" s="35">
        <f>ROUND(ROUND(H121,2)*ROUND(G121,3),2)</f>
      </c>
      <c r="O121">
        <f>(I121*21)/100</f>
      </c>
      <c r="P121" t="s">
        <v>28</v>
      </c>
    </row>
    <row r="122" spans="1:5" ht="12.75">
      <c r="A122" s="36" t="s">
        <v>55</v>
      </c>
      <c r="E122" s="37" t="s">
        <v>56</v>
      </c>
    </row>
    <row r="123" spans="1:5" ht="153">
      <c r="A123" s="38" t="s">
        <v>57</v>
      </c>
      <c r="E123" s="39" t="s">
        <v>316</v>
      </c>
    </row>
    <row r="124" spans="1:5" ht="25.5">
      <c r="A124" t="s">
        <v>59</v>
      </c>
      <c r="E124" s="37" t="s">
        <v>317</v>
      </c>
    </row>
    <row r="125" spans="1:16" ht="12.75">
      <c r="A125" s="26" t="s">
        <v>50</v>
      </c>
      <c r="B125" s="31" t="s">
        <v>318</v>
      </c>
      <c r="C125" s="31" t="s">
        <v>319</v>
      </c>
      <c r="D125" s="26" t="s">
        <v>56</v>
      </c>
      <c r="E125" s="32" t="s">
        <v>320</v>
      </c>
      <c r="F125" s="33" t="s">
        <v>142</v>
      </c>
      <c r="G125" s="34">
        <v>49.3</v>
      </c>
      <c r="H125" s="35">
        <v>0</v>
      </c>
      <c r="I125" s="35">
        <f>ROUND(ROUND(H125,2)*ROUND(G125,3),2)</f>
      </c>
      <c r="O125">
        <f>(I125*21)/100</f>
      </c>
      <c r="P125" t="s">
        <v>28</v>
      </c>
    </row>
    <row r="126" spans="1:5" ht="12.75">
      <c r="A126" s="36" t="s">
        <v>55</v>
      </c>
      <c r="E126" s="37" t="s">
        <v>56</v>
      </c>
    </row>
    <row r="127" spans="1:5" ht="127.5">
      <c r="A127" s="38" t="s">
        <v>57</v>
      </c>
      <c r="E127" s="39" t="s">
        <v>321</v>
      </c>
    </row>
    <row r="128" spans="1:5" ht="38.25">
      <c r="A128" t="s">
        <v>59</v>
      </c>
      <c r="E128" s="37" t="s">
        <v>322</v>
      </c>
    </row>
    <row r="129" spans="1:16" ht="12.75">
      <c r="A129" s="26" t="s">
        <v>50</v>
      </c>
      <c r="B129" s="31" t="s">
        <v>323</v>
      </c>
      <c r="C129" s="31" t="s">
        <v>235</v>
      </c>
      <c r="D129" s="26" t="s">
        <v>56</v>
      </c>
      <c r="E129" s="32" t="s">
        <v>236</v>
      </c>
      <c r="F129" s="33" t="s">
        <v>168</v>
      </c>
      <c r="G129" s="34">
        <v>580.95</v>
      </c>
      <c r="H129" s="35">
        <v>0</v>
      </c>
      <c r="I129" s="35">
        <f>ROUND(ROUND(H129,2)*ROUND(G129,3),2)</f>
      </c>
      <c r="O129">
        <f>(I129*21)/100</f>
      </c>
      <c r="P129" t="s">
        <v>28</v>
      </c>
    </row>
    <row r="130" spans="1:5" ht="12.75">
      <c r="A130" s="36" t="s">
        <v>55</v>
      </c>
      <c r="E130" s="37" t="s">
        <v>56</v>
      </c>
    </row>
    <row r="131" spans="1:5" ht="127.5">
      <c r="A131" s="38" t="s">
        <v>57</v>
      </c>
      <c r="E131" s="39" t="s">
        <v>324</v>
      </c>
    </row>
    <row r="132" spans="1:5" ht="25.5">
      <c r="A132" t="s">
        <v>59</v>
      </c>
      <c r="E132" s="37" t="s">
        <v>238</v>
      </c>
    </row>
    <row r="133" spans="1:16" ht="12.75">
      <c r="A133" s="26" t="s">
        <v>50</v>
      </c>
      <c r="B133" s="31" t="s">
        <v>325</v>
      </c>
      <c r="C133" s="31" t="s">
        <v>153</v>
      </c>
      <c r="D133" s="26" t="s">
        <v>56</v>
      </c>
      <c r="E133" s="32" t="s">
        <v>154</v>
      </c>
      <c r="F133" s="33" t="s">
        <v>129</v>
      </c>
      <c r="G133" s="34">
        <v>1.2</v>
      </c>
      <c r="H133" s="35">
        <v>0</v>
      </c>
      <c r="I133" s="35">
        <f>ROUND(ROUND(H133,2)*ROUND(G133,3),2)</f>
      </c>
      <c r="O133">
        <f>(I133*21)/100</f>
      </c>
      <c r="P133" t="s">
        <v>28</v>
      </c>
    </row>
    <row r="134" spans="1:5" ht="12.75">
      <c r="A134" s="36" t="s">
        <v>55</v>
      </c>
      <c r="E134" s="37" t="s">
        <v>56</v>
      </c>
    </row>
    <row r="135" spans="1:5" ht="51">
      <c r="A135" s="38" t="s">
        <v>57</v>
      </c>
      <c r="E135" s="39" t="s">
        <v>326</v>
      </c>
    </row>
    <row r="136" spans="1:5" ht="102">
      <c r="A136" t="s">
        <v>59</v>
      </c>
      <c r="E136" s="37" t="s">
        <v>156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0+O10+O15+O32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327</v>
      </c>
      <c r="I3" s="40">
        <f>0+I10+I15+I32</f>
      </c>
      <c r="O3" t="s">
        <v>24</v>
      </c>
      <c r="P3" t="s">
        <v>28</v>
      </c>
    </row>
    <row r="4" spans="1:16" ht="15" customHeight="1">
      <c r="A4" t="s">
        <v>17</v>
      </c>
      <c r="B4" s="12" t="s">
        <v>18</v>
      </c>
      <c r="C4" s="13" t="s">
        <v>170</v>
      </c>
      <c r="D4" s="1"/>
      <c r="E4" s="14" t="s">
        <v>171</v>
      </c>
      <c r="F4" s="1"/>
      <c r="G4" s="1"/>
      <c r="H4" s="11"/>
      <c r="I4" s="11"/>
      <c r="O4" t="s">
        <v>25</v>
      </c>
      <c r="P4" t="s">
        <v>28</v>
      </c>
    </row>
    <row r="5" spans="1:16" ht="12.75" customHeight="1">
      <c r="A5" t="s">
        <v>21</v>
      </c>
      <c r="B5" s="12" t="s">
        <v>18</v>
      </c>
      <c r="C5" s="13" t="s">
        <v>170</v>
      </c>
      <c r="D5" s="1"/>
      <c r="E5" s="14" t="s">
        <v>172</v>
      </c>
      <c r="F5" s="12" t="s">
        <v>23</v>
      </c>
      <c r="G5" s="1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6" t="s">
        <v>22</v>
      </c>
      <c r="C6" s="17" t="s">
        <v>327</v>
      </c>
      <c r="D6" s="6"/>
      <c r="E6" s="18" t="s">
        <v>328</v>
      </c>
      <c r="F6" s="16"/>
      <c r="G6" s="16"/>
      <c r="H6" s="6"/>
      <c r="I6" s="6"/>
    </row>
    <row r="7" spans="1:9" ht="12.75" customHeight="1">
      <c r="A7" s="15" t="s">
        <v>30</v>
      </c>
      <c r="B7" s="15" t="s">
        <v>32</v>
      </c>
      <c r="C7" s="15" t="s">
        <v>34</v>
      </c>
      <c r="D7" s="15" t="s">
        <v>35</v>
      </c>
      <c r="E7" s="15" t="s">
        <v>36</v>
      </c>
      <c r="F7" s="15" t="s">
        <v>38</v>
      </c>
      <c r="G7" s="15" t="s">
        <v>40</v>
      </c>
      <c r="H7" s="15" t="s">
        <v>42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43</v>
      </c>
      <c r="I8" s="15" t="s">
        <v>45</v>
      </c>
    </row>
    <row r="9" spans="1:9" ht="12.75" customHeight="1">
      <c r="A9" s="15" t="s">
        <v>31</v>
      </c>
      <c r="B9" s="15" t="s">
        <v>33</v>
      </c>
      <c r="C9" s="15" t="s">
        <v>28</v>
      </c>
      <c r="D9" s="15" t="s">
        <v>27</v>
      </c>
      <c r="E9" s="15" t="s">
        <v>37</v>
      </c>
      <c r="F9" s="15" t="s">
        <v>39</v>
      </c>
      <c r="G9" s="15" t="s">
        <v>41</v>
      </c>
      <c r="H9" s="15" t="s">
        <v>44</v>
      </c>
      <c r="I9" s="15" t="s">
        <v>46</v>
      </c>
    </row>
    <row r="10" spans="1:18" ht="12.75" customHeight="1">
      <c r="A10" s="27" t="s">
        <v>48</v>
      </c>
      <c r="B10" s="27"/>
      <c r="C10" s="28" t="s">
        <v>31</v>
      </c>
      <c r="D10" s="27"/>
      <c r="E10" s="29" t="s">
        <v>49</v>
      </c>
      <c r="F10" s="27"/>
      <c r="G10" s="27"/>
      <c r="H10" s="27"/>
      <c r="I10" s="30">
        <f>0+Q10</f>
      </c>
      <c r="O10">
        <f>0+R10</f>
      </c>
      <c r="Q10">
        <f>0+I11</f>
      </c>
      <c r="R10">
        <f>0+O11</f>
      </c>
    </row>
    <row r="11" spans="1:16" ht="12.75">
      <c r="A11" s="26" t="s">
        <v>50</v>
      </c>
      <c r="B11" s="31" t="s">
        <v>33</v>
      </c>
      <c r="C11" s="31" t="s">
        <v>116</v>
      </c>
      <c r="D11" s="26" t="s">
        <v>330</v>
      </c>
      <c r="E11" s="32" t="s">
        <v>117</v>
      </c>
      <c r="F11" s="33" t="s">
        <v>118</v>
      </c>
      <c r="G11" s="34">
        <v>118.44</v>
      </c>
      <c r="H11" s="35">
        <v>0</v>
      </c>
      <c r="I11" s="35">
        <f>ROUND(ROUND(H11,2)*ROUND(G11,3),2)</f>
      </c>
      <c r="O11">
        <f>(I11*21)/100</f>
      </c>
      <c r="P11" t="s">
        <v>28</v>
      </c>
    </row>
    <row r="12" spans="1:5" ht="12.75">
      <c r="A12" s="36" t="s">
        <v>55</v>
      </c>
      <c r="E12" s="37" t="s">
        <v>56</v>
      </c>
    </row>
    <row r="13" spans="1:5" ht="38.25">
      <c r="A13" s="38" t="s">
        <v>57</v>
      </c>
      <c r="E13" s="39" t="s">
        <v>331</v>
      </c>
    </row>
    <row r="14" spans="1:5" ht="25.5">
      <c r="A14" t="s">
        <v>59</v>
      </c>
      <c r="E14" s="37" t="s">
        <v>120</v>
      </c>
    </row>
    <row r="15" spans="1:18" ht="12.75" customHeight="1">
      <c r="A15" s="6" t="s">
        <v>48</v>
      </c>
      <c r="B15" s="6"/>
      <c r="C15" s="42" t="s">
        <v>33</v>
      </c>
      <c r="D15" s="6"/>
      <c r="E15" s="29" t="s">
        <v>126</v>
      </c>
      <c r="F15" s="6"/>
      <c r="G15" s="6"/>
      <c r="H15" s="6"/>
      <c r="I15" s="43">
        <f>0+Q15</f>
      </c>
      <c r="O15">
        <f>0+R15</f>
      </c>
      <c r="Q15">
        <f>0+I16+I20+I24+I28</f>
      </c>
      <c r="R15">
        <f>0+O16+O20+O24+O28</f>
      </c>
    </row>
    <row r="16" spans="1:16" ht="12.75">
      <c r="A16" s="26" t="s">
        <v>50</v>
      </c>
      <c r="B16" s="31" t="s">
        <v>28</v>
      </c>
      <c r="C16" s="31" t="s">
        <v>332</v>
      </c>
      <c r="D16" s="26" t="s">
        <v>56</v>
      </c>
      <c r="E16" s="32" t="s">
        <v>333</v>
      </c>
      <c r="F16" s="33" t="s">
        <v>129</v>
      </c>
      <c r="G16" s="34">
        <v>59.22</v>
      </c>
      <c r="H16" s="35">
        <v>0</v>
      </c>
      <c r="I16" s="35">
        <f>ROUND(ROUND(H16,2)*ROUND(G16,3),2)</f>
      </c>
      <c r="O16">
        <f>(I16*21)/100</f>
      </c>
      <c r="P16" t="s">
        <v>28</v>
      </c>
    </row>
    <row r="17" spans="1:5" ht="12.75">
      <c r="A17" s="36" t="s">
        <v>55</v>
      </c>
      <c r="E17" s="37" t="s">
        <v>56</v>
      </c>
    </row>
    <row r="18" spans="1:5" ht="191.25">
      <c r="A18" s="38" t="s">
        <v>57</v>
      </c>
      <c r="E18" s="39" t="s">
        <v>334</v>
      </c>
    </row>
    <row r="19" spans="1:5" ht="369.75">
      <c r="A19" t="s">
        <v>59</v>
      </c>
      <c r="E19" s="37" t="s">
        <v>335</v>
      </c>
    </row>
    <row r="20" spans="1:16" ht="12.75">
      <c r="A20" s="26" t="s">
        <v>50</v>
      </c>
      <c r="B20" s="31" t="s">
        <v>27</v>
      </c>
      <c r="C20" s="31" t="s">
        <v>190</v>
      </c>
      <c r="D20" s="26" t="s">
        <v>56</v>
      </c>
      <c r="E20" s="32" t="s">
        <v>191</v>
      </c>
      <c r="F20" s="33" t="s">
        <v>129</v>
      </c>
      <c r="G20" s="34">
        <v>59.22</v>
      </c>
      <c r="H20" s="35">
        <v>0</v>
      </c>
      <c r="I20" s="35">
        <f>ROUND(ROUND(H20,2)*ROUND(G20,3),2)</f>
      </c>
      <c r="O20">
        <f>(I20*21)/100</f>
      </c>
      <c r="P20" t="s">
        <v>28</v>
      </c>
    </row>
    <row r="21" spans="1:5" ht="12.75">
      <c r="A21" s="36" t="s">
        <v>55</v>
      </c>
      <c r="E21" s="37" t="s">
        <v>56</v>
      </c>
    </row>
    <row r="22" spans="1:5" ht="51">
      <c r="A22" s="38" t="s">
        <v>57</v>
      </c>
      <c r="E22" s="39" t="s">
        <v>336</v>
      </c>
    </row>
    <row r="23" spans="1:5" ht="191.25">
      <c r="A23" t="s">
        <v>59</v>
      </c>
      <c r="E23" s="37" t="s">
        <v>193</v>
      </c>
    </row>
    <row r="24" spans="1:16" ht="12.75">
      <c r="A24" s="26" t="s">
        <v>50</v>
      </c>
      <c r="B24" s="31" t="s">
        <v>37</v>
      </c>
      <c r="C24" s="31" t="s">
        <v>194</v>
      </c>
      <c r="D24" s="26" t="s">
        <v>56</v>
      </c>
      <c r="E24" s="32" t="s">
        <v>195</v>
      </c>
      <c r="F24" s="33" t="s">
        <v>129</v>
      </c>
      <c r="G24" s="34">
        <v>59.22</v>
      </c>
      <c r="H24" s="35">
        <v>0</v>
      </c>
      <c r="I24" s="35">
        <f>ROUND(ROUND(H24,2)*ROUND(G24,3),2)</f>
      </c>
      <c r="O24">
        <f>(I24*21)/100</f>
      </c>
      <c r="P24" t="s">
        <v>28</v>
      </c>
    </row>
    <row r="25" spans="1:5" ht="12.75">
      <c r="A25" s="36" t="s">
        <v>55</v>
      </c>
      <c r="E25" s="37" t="s">
        <v>56</v>
      </c>
    </row>
    <row r="26" spans="1:5" ht="191.25">
      <c r="A26" s="38" t="s">
        <v>57</v>
      </c>
      <c r="E26" s="39" t="s">
        <v>337</v>
      </c>
    </row>
    <row r="27" spans="1:5" ht="280.5">
      <c r="A27" t="s">
        <v>59</v>
      </c>
      <c r="E27" s="37" t="s">
        <v>197</v>
      </c>
    </row>
    <row r="28" spans="1:16" ht="12.75">
      <c r="A28" s="26" t="s">
        <v>50</v>
      </c>
      <c r="B28" s="31" t="s">
        <v>39</v>
      </c>
      <c r="C28" s="31" t="s">
        <v>338</v>
      </c>
      <c r="D28" s="26" t="s">
        <v>56</v>
      </c>
      <c r="E28" s="32" t="s">
        <v>339</v>
      </c>
      <c r="F28" s="33" t="s">
        <v>168</v>
      </c>
      <c r="G28" s="34">
        <v>118.44</v>
      </c>
      <c r="H28" s="35">
        <v>0</v>
      </c>
      <c r="I28" s="35">
        <f>ROUND(ROUND(H28,2)*ROUND(G28,3),2)</f>
      </c>
      <c r="O28">
        <f>(I28*21)/100</f>
      </c>
      <c r="P28" t="s">
        <v>28</v>
      </c>
    </row>
    <row r="29" spans="1:5" ht="12.75">
      <c r="A29" s="36" t="s">
        <v>55</v>
      </c>
      <c r="E29" s="37" t="s">
        <v>56</v>
      </c>
    </row>
    <row r="30" spans="1:5" ht="191.25">
      <c r="A30" s="38" t="s">
        <v>57</v>
      </c>
      <c r="E30" s="39" t="s">
        <v>340</v>
      </c>
    </row>
    <row r="31" spans="1:5" ht="25.5">
      <c r="A31" t="s">
        <v>59</v>
      </c>
      <c r="E31" s="37" t="s">
        <v>205</v>
      </c>
    </row>
    <row r="32" spans="1:18" ht="12.75" customHeight="1">
      <c r="A32" s="6" t="s">
        <v>48</v>
      </c>
      <c r="B32" s="6"/>
      <c r="C32" s="42" t="s">
        <v>28</v>
      </c>
      <c r="D32" s="6"/>
      <c r="E32" s="29" t="s">
        <v>266</v>
      </c>
      <c r="F32" s="6"/>
      <c r="G32" s="6"/>
      <c r="H32" s="6"/>
      <c r="I32" s="43">
        <f>0+Q32</f>
      </c>
      <c r="O32">
        <f>0+R32</f>
      </c>
      <c r="Q32">
        <f>0+I33</f>
      </c>
      <c r="R32">
        <f>0+O33</f>
      </c>
    </row>
    <row r="33" spans="1:16" ht="12.75">
      <c r="A33" s="26" t="s">
        <v>50</v>
      </c>
      <c r="B33" s="31" t="s">
        <v>41</v>
      </c>
      <c r="C33" s="31" t="s">
        <v>341</v>
      </c>
      <c r="D33" s="26" t="s">
        <v>56</v>
      </c>
      <c r="E33" s="32" t="s">
        <v>342</v>
      </c>
      <c r="F33" s="33" t="s">
        <v>168</v>
      </c>
      <c r="G33" s="34">
        <v>142.128</v>
      </c>
      <c r="H33" s="35">
        <v>0</v>
      </c>
      <c r="I33" s="35">
        <f>ROUND(ROUND(H33,2)*ROUND(G33,3),2)</f>
      </c>
      <c r="O33">
        <f>(I33*21)/100</f>
      </c>
      <c r="P33" t="s">
        <v>28</v>
      </c>
    </row>
    <row r="34" spans="1:5" ht="12.75">
      <c r="A34" s="36" t="s">
        <v>55</v>
      </c>
      <c r="E34" s="37" t="s">
        <v>56</v>
      </c>
    </row>
    <row r="35" spans="1:5" ht="204">
      <c r="A35" s="38" t="s">
        <v>57</v>
      </c>
      <c r="E35" s="39" t="s">
        <v>343</v>
      </c>
    </row>
    <row r="36" spans="1:5" ht="102">
      <c r="A36" t="s">
        <v>59</v>
      </c>
      <c r="E36" s="37" t="s">
        <v>344</v>
      </c>
    </row>
  </sheetData>
  <mergeCells count="13">
    <mergeCell ref="C3:D3"/>
    <mergeCell ref="C4:D4"/>
    <mergeCell ref="C5:D5"/>
    <mergeCell ref="F5:G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