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worksheets/sheet8.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drawings/drawing9.xml" ContentType="application/vnd.openxmlformats-officedocument.drawing+xml"/>
  <Override PartName="/xl/worksheets/sheet10.xml" ContentType="application/vnd.openxmlformats-officedocument.spreadsheetml.worksheet+xml"/>
  <Override PartName="/xl/drawings/drawing10.xml" ContentType="application/vnd.openxmlformats-officedocument.drawing+xml"/>
  <Override PartName="/xl/worksheets/sheet11.xml" ContentType="application/vnd.openxmlformats-officedocument.spreadsheetml.worksheet+xml"/>
  <Override PartName="/xl/drawings/drawing11.xml" ContentType="application/vnd.openxmlformats-officedocument.drawing+xml"/>
  <Override PartName="/xl/worksheets/sheet12.xml" ContentType="application/vnd.openxmlformats-officedocument.spreadsheetml.worksheet+xml"/>
  <Override PartName="/xl/drawings/drawing12.xml" ContentType="application/vnd.openxmlformats-officedocument.drawing+xml"/>
  <Override PartName="/xl/worksheets/sheet13.xml" ContentType="application/vnd.openxmlformats-officedocument.spreadsheetml.worksheet+xml"/>
  <Override PartName="/xl/drawings/drawing13.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worksheets/sheet15.xml" ContentType="application/vnd.openxmlformats-officedocument.spreadsheetml.worksheet+xml"/>
  <Override PartName="/xl/drawings/drawing15.xml" ContentType="application/vnd.openxmlformats-officedocument.drawing+xml"/>
  <Override PartName="/xl/worksheets/sheet16.xml" ContentType="application/vnd.openxmlformats-officedocument.spreadsheetml.worksheet+xml"/>
  <Override PartName="/xl/drawings/drawing16.xml" ContentType="application/vnd.openxmlformats-officedocument.drawing+xml"/>
  <Override PartName="/xl/worksheets/sheet17.xml" ContentType="application/vnd.openxmlformats-officedocument.spreadsheetml.worksheet+xml"/>
  <Override PartName="/xl/drawings/drawing17.xml" ContentType="application/vnd.openxmlformats-officedocument.drawing+xml"/>
  <Override PartName="/xl/worksheets/sheet18.xml" ContentType="application/vnd.openxmlformats-officedocument.spreadsheetml.worksheet+xml"/>
  <Override PartName="/xl/drawings/drawing18.xml" ContentType="application/vnd.openxmlformats-officedocument.drawing+xml"/>
  <Override PartName="/xl/worksheets/sheet19.xml" ContentType="application/vnd.openxmlformats-officedocument.spreadsheetml.worksheet+xml"/>
  <Override PartName="/xl/drawings/drawing19.xml" ContentType="application/vnd.openxmlformats-officedocument.drawing+xml"/>
  <Override PartName="/xl/worksheets/sheet20.xml" ContentType="application/vnd.openxmlformats-officedocument.spreadsheetml.worksheet+xml"/>
  <Override PartName="/xl/drawings/drawing20.xml" ContentType="application/vnd.openxmlformats-officedocument.drawing+xml"/>
  <Override PartName="/xl/worksheets/sheet21.xml" ContentType="application/vnd.openxmlformats-officedocument.spreadsheetml.worksheet+xml"/>
  <Override PartName="/xl/drawings/drawing21.xml" ContentType="application/vnd.openxmlformats-officedocument.drawing+xml"/>
  <Override PartName="/xl/worksheets/sheet22.xml" ContentType="application/vnd.openxmlformats-officedocument.spreadsheetml.worksheet+xml"/>
  <Override PartName="/xl/drawings/drawing22.xml" ContentType="application/vnd.openxmlformats-officedocument.drawing+xml"/>
  <Override PartName="/xl/worksheets/sheet23.xml" ContentType="application/vnd.openxmlformats-officedocument.spreadsheetml.worksheet+xml"/>
  <Override PartName="/xl/drawings/drawing23.xml" ContentType="application/vnd.openxmlformats-officedocument.drawing+xml"/>
  <Override PartName="/xl/worksheets/sheet24.xml" ContentType="application/vnd.openxmlformats-officedocument.spreadsheetml.worksheet+xml"/>
  <Override PartName="/xl/drawings/drawing24.xml" ContentType="application/vnd.openxmlformats-officedocument.drawing+xml"/>
  <Override PartName="/xl/worksheets/sheet25.xml" ContentType="application/vnd.openxmlformats-officedocument.spreadsheetml.worksheet+xml"/>
  <Override PartName="/xl/drawings/drawing25.xml" ContentType="application/vnd.openxmlformats-officedocument.drawing+xml"/>
  <Override PartName="/xl/worksheets/sheet26.xml" ContentType="application/vnd.openxmlformats-officedocument.spreadsheetml.worksheet+xml"/>
  <Override PartName="/xl/drawings/drawing26.xml" ContentType="application/vnd.openxmlformats-officedocument.drawing+xml"/>
  <Override PartName="/xl/worksheets/sheet27.xml" ContentType="application/vnd.openxmlformats-officedocument.spreadsheetml.worksheet+xml"/>
  <Override PartName="/xl/drawings/drawing27.xml" ContentType="application/vnd.openxmlformats-officedocument.drawing+xml"/>
  <Override PartName="/xl/worksheets/sheet28.xml" ContentType="application/vnd.openxmlformats-officedocument.spreadsheetml.worksheet+xml"/>
  <Override PartName="/xl/drawings/drawing28.xml" ContentType="application/vnd.openxmlformats-officedocument.drawing+xml"/>
  <Override PartName="/xl/worksheets/sheet29.xml" ContentType="application/vnd.openxmlformats-officedocument.spreadsheetml.worksheet+xml"/>
  <Override PartName="/xl/drawings/drawing29.xml" ContentType="application/vnd.openxmlformats-officedocument.drawing+xml"/>
  <Override PartName="/xl/worksheets/sheet30.xml" ContentType="application/vnd.openxmlformats-officedocument.spreadsheetml.worksheet+xml"/>
  <Override PartName="/xl/drawings/drawing30.xml" ContentType="application/vnd.openxmlformats-officedocument.drawing+xml"/>
  <Override PartName="/xl/worksheets/sheet31.xml" ContentType="application/vnd.openxmlformats-officedocument.spreadsheetml.worksheet+xml"/>
  <Override PartName="/xl/drawings/drawing31.xml" ContentType="application/vnd.openxmlformats-officedocument.drawing+xml"/>
  <Override PartName="/xl/worksheets/sheet32.xml" ContentType="application/vnd.openxmlformats-officedocument.spreadsheetml.worksheet+xml"/>
  <Override PartName="/xl/drawings/drawing32.xml" ContentType="application/vnd.openxmlformats-officedocument.drawing+xml"/>
  <Override PartName="/xl/worksheets/sheet33.xml" ContentType="application/vnd.openxmlformats-officedocument.spreadsheetml.worksheet+xml"/>
  <Override PartName="/xl/drawings/drawing33.xml" ContentType="application/vnd.openxmlformats-officedocument.drawing+xml"/>
  <Override PartName="/xl/worksheets/sheet34.xml" ContentType="application/vnd.openxmlformats-officedocument.spreadsheetml.worksheet+xml"/>
  <Override PartName="/xl/drawings/drawing34.xml" ContentType="application/vnd.openxmlformats-officedocument.drawing+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fileSharing userName="pc" reservationPassword="0"/>
  <workbookPr/>
  <bookViews>
    <workbookView xWindow="240" yWindow="120" windowWidth="14940" windowHeight="9225" activeTab="0"/>
  </bookViews>
  <sheets>
    <sheet name="Rekapitulace" sheetId="1" r:id="rId1"/>
    <sheet name="001_001.1.ZH" sheetId="2" r:id="rId2"/>
    <sheet name="001_001.2.ZV" sheetId="3" r:id="rId3"/>
    <sheet name="SO 001.ZH" sheetId="4" r:id="rId4"/>
    <sheet name="SO 101_101.1_ZH" sheetId="5" r:id="rId5"/>
    <sheet name="SO 101_101.2_ZV" sheetId="6" r:id="rId6"/>
    <sheet name="SO 101_101.3_ZH" sheetId="7" r:id="rId7"/>
    <sheet name="SO 101_101.4_ZH" sheetId="8" r:id="rId8"/>
    <sheet name="SO 101_101.5_ZH" sheetId="9" r:id="rId9"/>
    <sheet name="SO 101_101.6_ZH" sheetId="10" r:id="rId10"/>
    <sheet name="SO 102_102.1_ZH" sheetId="11" r:id="rId11"/>
    <sheet name="SO 102_102.2_ZH" sheetId="12" r:id="rId12"/>
    <sheet name="SO 102_102.3_ZV" sheetId="13" r:id="rId13"/>
    <sheet name="SO 102_102.4_ZH" sheetId="14" r:id="rId14"/>
    <sheet name="SO 102_102.5_ZH" sheetId="15" r:id="rId15"/>
    <sheet name="SO 102_102.6_ZV" sheetId="16" r:id="rId16"/>
    <sheet name="SO 102_102.7_N" sheetId="17" r:id="rId17"/>
    <sheet name="SO 102_102.8_ZV" sheetId="18" r:id="rId18"/>
    <sheet name="SO 103_103.1_ZH" sheetId="19" r:id="rId19"/>
    <sheet name="SO 103_103.2_ZV" sheetId="20" r:id="rId20"/>
    <sheet name="SO 103_103.3_ZH" sheetId="21" r:id="rId21"/>
    <sheet name="SO 103_103.4_ZH" sheetId="22" r:id="rId22"/>
    <sheet name="SO 103_103.5_ZH" sheetId="23" r:id="rId23"/>
    <sheet name="SO 103_103.6_ZH" sheetId="24" r:id="rId24"/>
    <sheet name="SO 103_103.7_ZH" sheetId="25" r:id="rId25"/>
    <sheet name="SO 103_103.8_ZH" sheetId="26" r:id="rId26"/>
    <sheet name="SO 201.ZH" sheetId="27" r:id="rId27"/>
    <sheet name="SO 401.ZV" sheetId="28" r:id="rId28"/>
    <sheet name="SO 801.ZV_101_ZV" sheetId="29" r:id="rId29"/>
    <sheet name="SO 801.ZV_102_ZV" sheetId="30" r:id="rId30"/>
    <sheet name="SO 801.ZV_103_ZV" sheetId="31" r:id="rId31"/>
    <sheet name="SO 901.ZV_901.1.Etapa" sheetId="32" r:id="rId32"/>
    <sheet name="SO 901.ZV_901.2.Etapa" sheetId="33" r:id="rId33"/>
    <sheet name="SO 901.ZV_SO 901.3" sheetId="34" r:id="rId34"/>
  </sheets>
  <definedNames/>
  <calcPr/>
  <webPublishing/>
</workbook>
</file>

<file path=xl/sharedStrings.xml><?xml version="1.0" encoding="utf-8"?>
<sst xmlns="http://schemas.openxmlformats.org/spreadsheetml/2006/main" count="8180" uniqueCount="1277">
  <si>
    <t>Firma: HK</t>
  </si>
  <si>
    <t>Rekapitulace ceny</t>
  </si>
  <si>
    <t>Stavba: 2021-12-01 - Modernizace mostu ev. č. 317-005A Choceň</t>
  </si>
  <si>
    <t>Varianta: ZŘ - Základní řešení</t>
  </si>
  <si>
    <t>Celková cena bez DPH:</t>
  </si>
  <si>
    <t>Celková cena s DPH:</t>
  </si>
  <si>
    <t>Objekt</t>
  </si>
  <si>
    <t>Popis</t>
  </si>
  <si>
    <t>Cena bez DPH</t>
  </si>
  <si>
    <t>DPH</t>
  </si>
  <si>
    <t>Cena s DPH</t>
  </si>
  <si>
    <t>ASPE10</t>
  </si>
  <si>
    <t>S</t>
  </si>
  <si>
    <t>Soupis prací objektu</t>
  </si>
  <si>
    <t xml:space="preserve">Stavba: </t>
  </si>
  <si>
    <t>2021-12-01</t>
  </si>
  <si>
    <t>Modernizace mostu ev. č. 317-005A Choceň</t>
  </si>
  <si>
    <t>O</t>
  </si>
  <si>
    <t>Objekt:</t>
  </si>
  <si>
    <t>001</t>
  </si>
  <si>
    <t>Všeobecné a předběžné položky</t>
  </si>
  <si>
    <t>O1</t>
  </si>
  <si>
    <t>Rozpočet:</t>
  </si>
  <si>
    <t>Zatřídění CZ-CPA:</t>
  </si>
  <si>
    <t>0,00</t>
  </si>
  <si>
    <t>15,00</t>
  </si>
  <si>
    <t>21,00</t>
  </si>
  <si>
    <t>3</t>
  </si>
  <si>
    <t>2</t>
  </si>
  <si>
    <t>001.1.ZH</t>
  </si>
  <si>
    <t>Typ</t>
  </si>
  <si>
    <t>0</t>
  </si>
  <si>
    <t>Poř. číslo</t>
  </si>
  <si>
    <t>1</t>
  </si>
  <si>
    <t>Kód položky</t>
  </si>
  <si>
    <t>Varianta</t>
  </si>
  <si>
    <t>Název položky</t>
  </si>
  <si>
    <t>4</t>
  </si>
  <si>
    <t>MJ</t>
  </si>
  <si>
    <t>5</t>
  </si>
  <si>
    <t>Množství</t>
  </si>
  <si>
    <t>6</t>
  </si>
  <si>
    <t>Jednotková cena</t>
  </si>
  <si>
    <t>Jednotková</t>
  </si>
  <si>
    <t>9</t>
  </si>
  <si>
    <t>Celkem</t>
  </si>
  <si>
    <t>10</t>
  </si>
  <si>
    <t xml:space="preserve">  001.1.ZH</t>
  </si>
  <si>
    <t>SD</t>
  </si>
  <si>
    <t>Všeobecné konstrukce a práce</t>
  </si>
  <si>
    <t>P</t>
  </si>
  <si>
    <t>02620</t>
  </si>
  <si>
    <t/>
  </si>
  <si>
    <t>ZKOUŠENÍ KONSTRUKCÍ A PRACÍ NEZÁVISLOU ZKUŠEBNOU</t>
  </si>
  <si>
    <t>KČ</t>
  </si>
  <si>
    <t>PP</t>
  </si>
  <si>
    <t>.</t>
  </si>
  <si>
    <t>VV</t>
  </si>
  <si>
    <t>1=1,000 [A]</t>
  </si>
  <si>
    <t>TS</t>
  </si>
  <si>
    <t>zahrnuje veškeré náklady spojené s objednatelem požadovanými zkouškami</t>
  </si>
  <si>
    <t>02910</t>
  </si>
  <si>
    <t>OSTATNÍ POŽADAVKY - ZEMĚMĚŘIČSKÁ MĚŘENÍ</t>
  </si>
  <si>
    <t>KPL</t>
  </si>
  <si>
    <t>Geodetická činnost v průběhu provádění stavebních prací (geodet zhotovitele stavby) včetně vytyčení stavby a skutečného zjištění průběhu inženýrských sítí.  
Součástí je vybudování potřebné vytyčovací sítě. 
Zajištění inženýrských sítí během realizace stavby dle požadavku správců. Nutné vytyčení všech podzemních sítí s protokolárním zápisem příslušných správců. Přesnou polohu podzemních vedení ověřit ručně kopanými sondami. Podzemní plynovod, sdělovací kabely, elektrické vedení , vodovod, v trase příčné přechody. Přechody nutno ochránit. Zajištění stavby proti škodě na okolních pozemcích a objektech.</t>
  </si>
  <si>
    <t>zahrnuje veškeré náklady spojené s objednatelem požadovanými pracemi,  
- pro stanovení orientační investorské ceny určete jednotkovou cenu jako 1% odhadované ceny stavby</t>
  </si>
  <si>
    <t>029112</t>
  </si>
  <si>
    <t>OSTATNÍ POŽADAVKY - GEODETICKÉ ZAMĚŘENÍ - PLOŠNÉ</t>
  </si>
  <si>
    <t>HA</t>
  </si>
  <si>
    <t>geodetické zaměření vrstev pro určení kubatur vyrovnávek (dle zaměření příčných řezů v PD)</t>
  </si>
  <si>
    <t>1*0,2=0,200 [A]</t>
  </si>
  <si>
    <t>zahrnuje veškeré náklady spojené s objednatelem požadovanými pracemi</t>
  </si>
  <si>
    <t>029412</t>
  </si>
  <si>
    <t>OSTATNÍ POŽADAVKY - VYPRACOVÁNÍ MOSTNÍHO LISTU</t>
  </si>
  <si>
    <t>KUS</t>
  </si>
  <si>
    <t>Vypracování mostního listu ( dle ČSN 736220 a ČSN 736221)  včetně zápisu do BSM.  
Položka zahrnuje zpracování ML k SO 201.</t>
  </si>
  <si>
    <t>02943</t>
  </si>
  <si>
    <t>OSTATNÍ POŽADAVKY - VYPRACOVÁNÍ RDS</t>
  </si>
  <si>
    <t>Realizační dokumentace stavby v rozsahu dle požadavků objednatele včetně zapracování všech podmínek a požadavků stavebního povolení a podmínek stanovených zadávací dokumentací.  
Dokumentace bude zpracována pro všechny objekty dle čl. 6.1.2 (TKP D kap. 6, příl. 5); jejím předmětem je dokumentace všech zhotovovaných a pomocných konstrukcí a prací nutných ke stavbě objektu.  
Součástí je předání dokumentace v tištěné podobě v počtu 4 paré a předání v elektonické podobě (rozsah a uspořádání odpovídající podobě tištěné) v uzavřeném (PDF) a otevřeném formátu (DWG, XLS, DOC, apod.). 
Zahrnuje havarijní plán, protipovodňový plán a projekt dopravně inženýrských opatření.</t>
  </si>
  <si>
    <t>02944</t>
  </si>
  <si>
    <t>OSTAT POŽADAVKY - DOKUMENTACE SKUTEČ PROVEDENÍ V DIGIT FORMĚ</t>
  </si>
  <si>
    <t>V rozsahu dle přílohy č. 3 k vyhlášce č. 499/2006 Sb. ve smyslu § 125 odst. 6 stavebního zákona a dle vyhlášky 146/2008 Sb.  
Součástí je potřebné geodetické zaměření a zhotovení potřebných provozních a havarijních řádů.  
Součástí je předání dokumentace v tištěné podobě v počtu 3paré.</t>
  </si>
  <si>
    <t>7</t>
  </si>
  <si>
    <t>02945</t>
  </si>
  <si>
    <t>OSTAT POŽADAVKY - GEOMETRICKÝ PLÁN</t>
  </si>
  <si>
    <t>Zajištění geometrických plánů skutečného provedení objektů a inženýrských sítí  a geometrických plánů věcných břemen v požadovaném formátu s hranicemi pozemků jako podklad pro vklad do katastrální mapy pro evidenci změn na katastrálním úřadu. Tato dokumentace bude potvrzena příslušným katastrálním úřadem a předána v 6 ti vyhotovení v termínu dle potřeb investora.</t>
  </si>
  <si>
    <t>položka zahrnuje:                                                                                                                           
- přípravu podkladů, vyhotovení žádosti pro vklad na katastrální úřad 
- polní práce spojené s vyhotovením geometrického plánu 
- výpočetní a grafické kancelářské práce 
- úřední ověření výsledného elaborátu 
- schválení návrhu vkladu do katastru nemovitostí příslušným katastrálním úřadem</t>
  </si>
  <si>
    <t>8</t>
  </si>
  <si>
    <t>02950</t>
  </si>
  <si>
    <t>OSTATNÍ POŽADAVKY - POSUDKY, KONTROLY, REVIZNÍ ZPRÁVY</t>
  </si>
  <si>
    <t>Pasport dotčených komunikací a budov, př. ostatních objektů  před a po stavbě.</t>
  </si>
  <si>
    <t>02953</t>
  </si>
  <si>
    <t>OSTATNÍ POŽADAVKY - HLAVNÍ MOSTNÍ PROHLÍDKA</t>
  </si>
  <si>
    <t>Vypracování 1. mostní prohlídky ( dle ČSN 736220 a ČSN 736221)  včetně zápisu do BSM.  
Položka zahrnuje zpracování HMP SO 201</t>
  </si>
  <si>
    <t>položka zahrnuje : 
- úkony dle ČSN 73 6221 
- provedení hlavní mostní prohlídky oprávněnou fyzickou nebo právnickou osobou 
- vyhotovení záznamu (protokolu), který jednoznačně definuje stav mostu</t>
  </si>
  <si>
    <t>02971</t>
  </si>
  <si>
    <t>OSTAT POŽADAVKY - GEOTECHNICKÝ MONITORING NA POVRCHU</t>
  </si>
  <si>
    <t>Monitoring v průběhu stavebních prací pro speciální objekty - hluboké stavební jámy nebo odkryvy. 
Pro aktivní zónu komunikace na celou stavbu.</t>
  </si>
  <si>
    <t>11</t>
  </si>
  <si>
    <t>02991</t>
  </si>
  <si>
    <t>a</t>
  </si>
  <si>
    <t>OSTATNÍ POŽADAVKY - INFORMAČNÍ TABULE</t>
  </si>
  <si>
    <t>Informační tabule (billboard), specifikace :  
Dodávka, montáž a následná demontáž včetně odvozu informační tabule (bilboardu) o min. rozměrech 5,10 x 2,40 m. Jedná se o kompletní provedení, včetně údržby po celou dobu stavby. Tabule bude upevněna na nosiče z příhradové kce. a upevněna k dostatečně únosným přenosným nosičům dopravních značek, aby splňovala podmínky na tuhost a deformaci. Místo umístění a způsob následného odstranění bude dohodnut s investorem stavby před zahájením realizace stavebních prací. Vzhled tabule a obsah textů upřesní investor vítěznému uchazeči před  zahájením realizace stavby. Dodavatel si zajistí veškerá potřebná povolení k umístění informační tabule.</t>
  </si>
  <si>
    <t>Jeden úsek. Vždy na začátku a konci stavby. 
1*1=1,000 [A]</t>
  </si>
  <si>
    <t>položka zahrnuje: 
- dodání a osazení informačních tabulí v předepsaném provedení a množství s obsahem předepsaným zadavatelem 
- veškeré nosné a upevňovací konstrukce 
- demontáž a odvoz po skončení platnosti 
- případně nutné opravy poškozených částí během platnosti</t>
  </si>
  <si>
    <t>12</t>
  </si>
  <si>
    <t>b</t>
  </si>
  <si>
    <t>Trvalá pamětní deska, specifikace : Dodávka a montáž trvalé pamětních desky o rozměrech min.300 x 400mm - deska. Jedná se o kompletní provedení pamětní desky včetně dodání a osazení do kamene větších rozměrů (cca 1x0,5x0,5 m).  Tvar, materiál, vzhled a velikost upřesní investor stavby vítěznému uchazeči během realizace stavby. Místo umistění bude dohodnuto s investorem stavby při realizaci stavebních prací. Pamětní deska na kameni bude umístěna na viditelném místě v blízkosti silnice.</t>
  </si>
  <si>
    <t>položka zahrnuje: 
- dodání a osazení informačních tabulí v předepsaném provedení a množství s obsahem předepsaným zadavatelem 
- veškeré nosné a upevňovací konstrukce 
- případně nutné opravy poškozených částí během platnosti</t>
  </si>
  <si>
    <t>13</t>
  </si>
  <si>
    <t>03100</t>
  </si>
  <si>
    <t>ZAŘÍZENÍ STAVENIŠTĚ - ZŘÍZENÍ, PROVOZ, DEMONTÁŽ</t>
  </si>
  <si>
    <t>Kompletní zařízení staveniště pro celou stavbu  včetně zajištění potřebných povolení a rozhodnutí.  
Položka zahrnuje náklady spojené se staveništními komunikacemi, oplocením staveniště,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pracoviště.Poplatky a náklady   
za spotřebované energie, plyn a vodu atd. v době výstavby až do předání díla.Zajištění údržby veřejných komunikací a komunikací pro pěší v průběhu celé stavby, včetně případné zimní údržby.</t>
  </si>
  <si>
    <t>Dva úseky. 
2=2,000 [A]</t>
  </si>
  <si>
    <t>zahrnuje objednatelem povolené náklady na pořízení (event. pronájem), provozování, udržování a likvidaci zhotovitelova zařízení</t>
  </si>
  <si>
    <t>001.2.ZV</t>
  </si>
  <si>
    <t xml:space="preserve">  001.2.ZV</t>
  </si>
  <si>
    <t>02730</t>
  </si>
  <si>
    <t>POMOC PRÁCE ZŘÍZ NEBO ZAJIŠŤ OCHRANU INŽENÝRSKÝCH SÍTÍ</t>
  </si>
  <si>
    <t>Zajištění inženýrských sítí během realizace stavby dle požadavku správců. Nutné vytyčení všech podzemních sítí s protokolárním zápisem příslušných správců. Přesnou polohu podzemních vedení ověřit ručně kopanými sondami. Podzemní plynovod, sdělovací kabely, elektrické vedení, odvodňovací potrubí, vodovod, v trase příčné přechody. Přechody nutno ochránit. Zajištění stavby proti škodě na okolních pozemcích a objektech.</t>
  </si>
  <si>
    <t>zahrnuje veškeré náklady spojené s objednatelem požadovanými zařízeními</t>
  </si>
  <si>
    <t>029522</t>
  </si>
  <si>
    <t>OSTATNÍ POŽADAVKY - REVIZNÍ ZPRÁVY</t>
  </si>
  <si>
    <t>Pro SO 401</t>
  </si>
  <si>
    <t>SO 001.ZH</t>
  </si>
  <si>
    <t>Demolice - Most ev.č. 317-005A</t>
  </si>
  <si>
    <t>014102</t>
  </si>
  <si>
    <t>POPLATKY ZA SKLÁDKU</t>
  </si>
  <si>
    <t>T</t>
  </si>
  <si>
    <t>Zemina a kamení (17 05 04) Investor požaduje k fakturaci této položky doložit vážní lístky ze skládky a doklad o úhradě poplatku za skládku za uvedený materiál z této stavby.</t>
  </si>
  <si>
    <t>kamenná suť(2,2t/m3) a zemina(1,9t/m3) 
kubatura s přepočtem na tuny 
pol.113534    76*2,2=167,200 [A] 
A=167,200 [E]</t>
  </si>
  <si>
    <t>zahrnuje veškeré poplatky provozovateli skládky související s uložením odpadu na skládce.</t>
  </si>
  <si>
    <t>železový beton nebo suť</t>
  </si>
  <si>
    <t>železobetonová suť 
pol. 967118  ŽB římsy  34,878=34,878 [A] 
pol. 966168  stávající most 36,118=36,118 [C] 
pol. 97816   vyrovnávací deska   100,521=100,521 [D] 
přepočet m3 na tuny 
(A+C+D)*2,5=428,793 [B]</t>
  </si>
  <si>
    <t>014112</t>
  </si>
  <si>
    <t>POPLATKY ZA SKLÁDKU TYP S-IO (INERTNÍ ODPAD)</t>
  </si>
  <si>
    <t>inertní odpad - izolace mostu a elastomerová ložiska 
pol. 97817      709,5*0,01=7,095 [A] 
pol. 967863  64*0,25*0,2*0,2=0,640 [C] 
pol.967852 mostní závěr   34*0,03*0,15=0,153 [D] 
přepočet m3 na tuny 
(A+C+D)*2,9=22,875 [B]</t>
  </si>
  <si>
    <t>Zemní práce</t>
  </si>
  <si>
    <t>113534</t>
  </si>
  <si>
    <t>ODSTRANĚNÍ CHODNÍKOVÝCH KAMENNÝCH OBRUBNÍKŮ, ODVOZ NA SKLÁDKU DLE URČENÍ ZHOTOVITELE</t>
  </si>
  <si>
    <t>M</t>
  </si>
  <si>
    <t>SILNIČNÍ STÁVAJÍCÍ OBRUBY</t>
  </si>
  <si>
    <t>odstranění kamenných silničních obrubníků profilu 200x200 
38*2=76,000 [A] 
souvisí s pol.014102.1 
(viz přílohy D.1.2.1,4,11)</t>
  </si>
  <si>
    <t>Položka zahrnuje veškerou manipulaci s vybouranou sutí a s vybouranými hmotami vč. uložení na skládku. Nezahrnuje poplatek za skládku, který se vykazuje v položce 0141** (s výjimkou malého množství bouraného materiálu, kde je možné poplatek zahrnout do jednotkové ceny bourání – tento fakt musí být uveden v doplňujícím textu k položce).</t>
  </si>
  <si>
    <t>Ostatní konstrukce a práce</t>
  </si>
  <si>
    <t>9112B3</t>
  </si>
  <si>
    <t>ZÁBRADLÍ MOSTNÍ SE SVISLOU VÝPLNÍ - DEMONTÁŽ S PŘESUNEM, ODVOZ NA MÍSTO DLE URČENÍ OBJEDNATELE</t>
  </si>
  <si>
    <t>stávající zábradlí se svislou výplní (cca 50 kg/m) 
délka 
3*37+5+1,2+2,3+6+2,7+3,4+2,27+6,37+2,3=142,540 [A] 
uložení bez poplatků na místo dle určení objednatele - cestmistrovství SÚS PK - Běstovice  - celková vzdálenost do 5 km 
(předpokládaný objem zábradlí na 1 m délky je 0,2x1,2x1,0=0,24) 
(viz přílohy D.1.2.4)</t>
  </si>
  <si>
    <t>položka zahrnuje: 
- demontáž a odstranění zařízení 
- jeho odvoz na předepsané místo</t>
  </si>
  <si>
    <t>919112</t>
  </si>
  <si>
    <t>ŘEZÁNÍ ASFALTOVÉHO KRYTU VOZOVEK TL DO 100MM</t>
  </si>
  <si>
    <t>napojení 2 vrstev(obrusná a ložná) vozovky na mostě (podélná spára) 
38*2=76,000 [A] 
(viz přílohy D.1.2.1,5-6,11)</t>
  </si>
  <si>
    <t>položka zahrnuje řezání vozovkové vrstvy v předepsané tloušťce, včetně spotřeby vody</t>
  </si>
  <si>
    <t>919148</t>
  </si>
  <si>
    <t>ŘEZÁNÍ ŽELEZOBETONOVÝCH KONSTRUKCÍ TL DO 500MM</t>
  </si>
  <si>
    <t>rozdělení mostovkové desky výšky 850 mm diamantovou pilou v podélné ose mezi nosníky 
délka je uvažována dvojnásobná úměrně větší výšce řezané konstrukce 
2*38=76,000 [A] 
(viz přílohy D.1.2.1,4,10)</t>
  </si>
  <si>
    <t>položka zahrnuje řezání železobetonových konstrukcí v předepsané tloušťce, včetně spotřeby vody</t>
  </si>
  <si>
    <t>919155</t>
  </si>
  <si>
    <t>ŘEZÁNÍ OCELOVÝCH PROFILŮ PRŮŘEZU PŘES 700MM2</t>
  </si>
  <si>
    <t>sloupky zábradlí 
3+19+3+6+3+19+6=59,000 [A] 
(viz přílohy D.1.2.1,D.1.2.4)</t>
  </si>
  <si>
    <t>položka zahrnuje řezání ocelových profilů bez ohledu na tvar a způsob provedení. Nezahrnuje řezání kolejnic, to se vykáže v SD 54.</t>
  </si>
  <si>
    <t>966168</t>
  </si>
  <si>
    <t>BOURÁNÍ KONSTRUKCÍ ZE ŽELEZOBETONU, ODVOZ NA SKLÁDKU DLE URČENÍ ZHOTOVITELE</t>
  </si>
  <si>
    <t>M3</t>
  </si>
  <si>
    <t>bourání příčné spáry mezi nosníky KA-73 
výškaxšířkaxdélkaxpočet 
příčná spára a podlití v uložení na pilíři (výškaxšířkaxdélka)   0,3*0,85*17+1*0,1*17=6,035 [B] 
odvrtání otvorů pro nové odvodňovače v mostovce DN65 a DN100 (plochaxtloušťkaxpočet) 0,065*0,065/4*3,14*0,1*16*2+0,1*0,1/4*3,14*0,1*8*2=0,023 [F] 
2.opěra (početxšířkaxvýškaxdélka) (na příkaz TDI v případě špatného stavu úložného prahu)  1,8*0,6*16,5+0,6*1,2*17=30,060 [C] 
celkem 
B+F+C=36,118 [E] 
poplatek viz pol.014102.3 
(viz přílohy D.1.2.4,12)</t>
  </si>
  <si>
    <t>položka zahrnuje: 
- rozbourání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t>
  </si>
  <si>
    <t>966188</t>
  </si>
  <si>
    <t>DEMONTÁŽ KONSTRUKCÍ KOVOVÝCH, ODVOZ NA MÍSTO DLE URČENÍ OBJEDNATELE</t>
  </si>
  <si>
    <t>uvolnění a snesení stávajících konzol na bocích nosné konstrukce 
konzoly ve tvaru L hmotnost 1 ks cca 25 kg 
početxjednotková hmotnostxpřepočet na tuny 
24*30*0,001=0,720 [H] 
uložení bez poplatků na místo dle určení objednatele - cestmistrovství SÚS PK - Běstovice  - celková vzdálenost do 5 km 
(viz přílohy D.1.2.4,5)</t>
  </si>
  <si>
    <t>položka zahrnuje: 
- rozebrání konstrukce bez ohledu na použitou technologii 
- veškeré pomocné konstrukce (lešení a pod.) 
-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veškeré další práce plynoucí z technologického předpisu a z platných předpisů</t>
  </si>
  <si>
    <t>967118</t>
  </si>
  <si>
    <t>VYBOURÁNÍ ČÁSTÍ KONSTRUKCÍ Z BETON DÍLCŮ, ODVOZ NA SKLÁDKU DLE URČENÍ ZHOTOVITELE</t>
  </si>
  <si>
    <t>betonové římsy (plocha řezuxdélka) 0,42*37*2+0,3*(4,885+1,21+2,265+3,405+0,895)=34,878 [F] 
poplatek pol.014102.3 
(viz přílohy D.1.2.4)</t>
  </si>
  <si>
    <t>-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 
- položka zahrnuje veškeré další práce plynoucí z technologického předpisu a z platných předpisů</t>
  </si>
  <si>
    <t>967852</t>
  </si>
  <si>
    <t>VYBOURÁNÍ MOST DILATAČ ZÁVĚRŮ POVRCHOVÝCH POSUN DO 100MM, ODVOZ NA MÍSTO DLE URČENÍ OBJEDNATELE</t>
  </si>
  <si>
    <t>vybourání stávajícího dilatačního závěru o délce 
2*17=34,000 [A] 
kovové části uložení bez poplatků na místo dle určení objednatele - cestmistrovství SÚS PK - Běstovice  - celková vzdálenost do 5 km 
souvisí s pol. 014112</t>
  </si>
  <si>
    <t>položka zahrnuje veškerou manipulaci s vybouranou sutí a hmotami včetně roztřídění na jednotlivé části a včetně uložení na skládku. Nezahrnuje poplatek za skládku, který se vykazuje v položce 0141** (s výjimkou malého množství bouraného materiálu, kde je možné poplatek zahrnout do jednotkové ceny bourání – tento fakt musí být uveden v doplňujícím textu k položce) 
položka zahrnuje veškeré další práce plynoucí z technologického předpisu a z platných předpisů</t>
  </si>
  <si>
    <t>967863</t>
  </si>
  <si>
    <t>VYBOURÁNÍ MOST LOŽISEK ELASTOMER</t>
  </si>
  <si>
    <t>Odstranění elastomerových ložisek s odvozem na skládku dle určení zhotovitele 
počet nosníkůxpočet uložení pod nosníkem 
32*2=64,000 [A] 
souvisí s pol.014112 
(viz přílohy D.1.2.1,4)</t>
  </si>
  <si>
    <t>14</t>
  </si>
  <si>
    <t>97816</t>
  </si>
  <si>
    <t>ODSEKÁNÍ VRSTVY VYROVNÁVACÍHO BETONU NA MOSTECH</t>
  </si>
  <si>
    <t>odsekání vyrovnávací vrstvy na mostě a výplňového betonu chodníků 
(tloušťkaxšířkaxdélka) 
chodníky a lože pod obrubami 0,29*(1,22+1,35)*38+0,3*1,1*38*2+0,15*0,3*38*2=56,821 [B] 
vyrovnávací vrstva 0,1*11,5*38=43,700 [A] 
A+B=100,521 [C] 
souvisí s pol.014102.3 
(viz přílohy D.1.2.4)</t>
  </si>
  <si>
    <t>15</t>
  </si>
  <si>
    <t>97817</t>
  </si>
  <si>
    <t>ODSTRANĚNÍ MOSTNÍ IZOLACE, ODVOZ NA SKLÁDKU DLE URČENÍ ZHOTOVITELE</t>
  </si>
  <si>
    <t>M2</t>
  </si>
  <si>
    <t>délkaxšířka 
(tloušťka cca 10 mm) 
(37+3+3)*16,5=709,500 [A] 
poplatek pol.014112 
(viz přílohy D.1.2.5-6)</t>
  </si>
  <si>
    <t>SO 101</t>
  </si>
  <si>
    <t>Pozemní komunikace a zpevněné plochy ZÚ km 15,548 do km 15,607 24</t>
  </si>
  <si>
    <t>101.1_ZH</t>
  </si>
  <si>
    <t>Vozovka silnice II/317</t>
  </si>
  <si>
    <t xml:space="preserve">  101.1_ZH</t>
  </si>
  <si>
    <t>Zemina a kamení (17 05 04) 
Počítaná hmotnost kameniva 2,2t/m3 [Objem z položek x hmotnost]:</t>
  </si>
  <si>
    <t>Odstranění podkladních vrstev z nestmeleného kameniva  
Od km 15,548 do km 15,607 24 
viz. přílohy D.1.1.2 a D.1.1.4 
(plocha*tloušťka*hmotnost): 
667.2*0.22*2,2=322,925 [A] dle pol.113328 
rozšíření pod obrubou (s*d*h): 
(0.6*60)*2*0.2*2,2=31,680 [D] dle pol.113328 
Výměna aktivní zóny 
(plocha*tloušťka*hmotnost): 
667.2*0.5*2,2=733,920 [B] dle pol.123738 
Celkem: A+D+B=1 088,525 [E]</t>
  </si>
  <si>
    <t>Silniční přídlažba  hmotnost beton 2,3 t/m3</t>
  </si>
  <si>
    <t>Silniční přídlažba 500/250/100  uložení stávající - beton 
Od km 15,548 do km 15,607 24 
viz. přílohy D.1.1.2 a D.1.1.4 
(délka*tloušťka*hmotnost) 
147.62*0.25*2,3=84,882 [A]  dle pol.113524</t>
  </si>
  <si>
    <t>Vyfrézovaný asfaltový materiál 2,4t/m3 [Objem z položek x hmotnost]:</t>
  </si>
  <si>
    <t>Odstranění  podkladních asfaltových vrstev 
Od km 15,548 do km 15,607 24 
viz. přílohy D.1.1.2 a D.1.1.4 
(plocha*tloušťka*hmotnost): 
667.2*0.18*2.4=288,230 [A] dle pol.113138 
Frézování asfaltových vrstev 
Od km 15,548 do KÚ 15,607 24 
viz. přílohy D.1.1.2 a D.1.1.4 
(plocha*tloušťka): 
667,2*2*0.05*2.4=160,128 [B] dle pol.113728 
Výškové vyrovnání vozovky na ZÚ 
20*2*0.05*2.4=4,800 [D] dle pol.113728 
Celkem: A+B+D=453,158 [E]</t>
  </si>
  <si>
    <t>113138</t>
  </si>
  <si>
    <t>ODSTRANĚNÍ KRYTU ZPEVNĚNÝCH PLOCH S ASFALT POJIVEM, ODVOZ NA SKLÁDKU DLE URČENÍ ZHOTOVITELE</t>
  </si>
  <si>
    <t>Včetně odvozu a uložení na skládku určenou zhotovitelem. Vzdálenost je pouze předpokládaná a zhotovitel nacení svoji vzdálenost podle toho, kam bude materiál odvážet.</t>
  </si>
  <si>
    <t>Odstranění podkladních asfaltových vrstev 
Od km 15,548 do km 15,607 24 
viz. přílohy D.1.1.2 a D.1.1.4 
(plocha*tloušťka): 
667,2*0,18=120,096 [A] 
souvisí s pol.012102.4</t>
  </si>
  <si>
    <t>113328</t>
  </si>
  <si>
    <t>ODSTRAN PODKL ZPEVNĚNÝCH PLOCH Z KAMENIVA NESTMEL, ODVOZ NA SKLÁDKU DLE URČENÍ ZHOTOVITELE</t>
  </si>
  <si>
    <t>Odtranění podkladních vrstev z nestmeleného kameniva 
Od km 15,548 do km 15,607 24 
viz. přílohy D.1.1.2 a D.1.1.4 
(plocha*tloušťka): 
667.2*0.22=146,784 [A] 
rozšíření pod obrubou (s*d): 
(0.6*60)*2*0.2=72,000 [B] 
Celkem: A+B=218,784 [C] 
souvisí s pol.012102.1</t>
  </si>
  <si>
    <t>113524</t>
  </si>
  <si>
    <t>ODSTRANĚNÍ CHODNÍKOVÝCH A SILNIČNÍCH OBRUBNÍKŮ BETONOVÝCH, ODVOZ NA SKLÁDKU DLE URČENÍ ZHOTOVITELE</t>
  </si>
  <si>
    <t>Silniční přídlažba 500/250/100  
odstranění stávající 
Od km 15,548 do km 15,607 24 
viz. přílohy D.1.1.2 a D.1.1.4 
(délka m): 
147.62=147,620 [A] 
souvisí s pol.012102.2</t>
  </si>
  <si>
    <t>113728</t>
  </si>
  <si>
    <t>FRÉZOVÁNÍ ZPEVNĚNÝCH PLOCH ASFALTOVÝCH, ODVOZ NA SKLÁDKU DLE URČENÍ ZHOTOVITELE</t>
  </si>
  <si>
    <t>Frézování asfaltových vrstev 
Od km 15,548 do KÚ 15,607 24 
viz. přílohy D.1.1.2 a D.1.1.4 
(plocha*tloušťka): 
667,2*2*0.05=66,720 [A] 
Výškové vyrovnání vozovky na ZÚ 
20*2*0.05=2,000 [B] 
Celkem: A+B=68,720 [C] 
souvisí s pol.012102.4</t>
  </si>
  <si>
    <t>123738</t>
  </si>
  <si>
    <t>ODKOP PRO SPOD STAVBU SILNIC A ŽELEZNIC TŘ. I, ODVOZ NA SKLÁDKU DLE URČENÍ ZHOTOVITELE</t>
  </si>
  <si>
    <t>Výměna aktivní zóny 
Od km 15,548 do km 15,607 24 
viz. přílohy D.1.1.2 a D.1.1.4 
(plocha*tloušťka): 
667.2*0.5=333,600 [A] 
souvisí s pol.012102.1</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</si>
  <si>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zhutnění podloží, případně i svahů vč. svahování 
- zřízení stupňů v podloží a lavic na svazích, není-li pro tyto práce zřízena samostatná položka 
- udržování výkopiště a jeho ochrana proti vodě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</si>
  <si>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18110</t>
  </si>
  <si>
    <t>ÚPRAVA PLÁNĚ SE ZHUTNĚNÍM V HORNINĚ TŘ. I</t>
  </si>
  <si>
    <t>přehutnění pod vrstvou aktivní zóny, míra zhutnění dle vzorového řezu 
souvisí s pol.56336 - výměna aktivní zóny 
Od km 15,548 do km 15,607 24 
viz. přílohy D.1.1.2 a D.1.1.4 
(plocha m2) 
667,2=667,200 [A]</t>
  </si>
  <si>
    <t>položka zahrnuje úpravu pláně včetně vyrovnání výškových rozdílů. Míru zhutnění určuje projekt.</t>
  </si>
  <si>
    <t>Základy</t>
  </si>
  <si>
    <t>289971</t>
  </si>
  <si>
    <t>OPLÁŠTĚNÍ (ZPEVNĚNÍ) Z GEOTEXTILIE</t>
  </si>
  <si>
    <t>Včetně provedení průkazních a kontrolních zkoušek na materiál; zhotovení, parametry dle zadávací dokumentace a příslušných ČSN, TKP</t>
  </si>
  <si>
    <t>Výměna aktivní zóny, vyložení geotextilií    min.300g/m2 
Od km 15,548 do km 15,607 24 
viz. přílohy D.1.1.2 a D.1.1.4 
(plocha m2): 
59.24*0.6*0.6*5.5*5.6=656,853 [A]</t>
  </si>
  <si>
    <t>Položka zahrnuje: 
- dodávku předepsané geotextilie 
- úpravu, očištění a ochranu podkladu 
- přichycení k podkladu, případně zatížení 
- úpravy spojů a zajištění okrajů 
- úpravy pro odvodnění 
- nutné přesahy 
- mimostaveništní a vnitrostaveništní dopravu</t>
  </si>
  <si>
    <t>Komunikace</t>
  </si>
  <si>
    <t>56144</t>
  </si>
  <si>
    <t>KAMENIVO ZPEVNĚNÉ CEMENTEM TL. DO 200MM</t>
  </si>
  <si>
    <t>Konstrukce vozovky 
tloušťka 170 mm, míra zhutnění dle vzorového řezu 
Od km 15,548 do km 15,607 24 
viz. přílohy D.1.1.2 a D.1.1.4 
(plocha m2): 
667,2=667,200 [A]</t>
  </si>
  <si>
    <t>- dodání směsi v požadované kvalitě 
- očištění podkladu 
- uložení směsi dle předepsaného technologického předpisu a zhutnění vrstvy v předepsané tloušťce 
- zřízení vrstvy bez rozlišení šířky, pokládání vrstvy po etapách, včetně pracovních spar a spojů 
- úpravu napojení, ukončení 
- úpravu dilatačních spar včetně předepsané výztuže 
- nezahrnuje postřiky, nátěry 
- nezahrnuje úpravu povrchu krytu</t>
  </si>
  <si>
    <t>56334</t>
  </si>
  <si>
    <t>VOZOVKOVÉ VRSTVY ZE ŠTĚRKODRTI TL. DO 200MM</t>
  </si>
  <si>
    <t>Výměna aktivní zóny 
tloušťka 200 mm, frakce 0/125, míra zhutnění dle vzorového řezu 
Od km 15,548 do km 15,607 24 
viz. přílohy D.1.1.2 a D.1.1.4 
(plocha m2): 
667.2=667,200 [A]</t>
  </si>
  <si>
    <t>- dodání kameniva předepsané kvality a zrnitosti 
- rozprostření a zhutnění vrstvy v předepsané tloušťce 
- zřízení vrstvy bez rozlišení šířky, pokládání vrstvy po etapách 
- nezahrnuje postřiky, nátěry</t>
  </si>
  <si>
    <t>56335</t>
  </si>
  <si>
    <t>VOZOVKOVÉ VRSTVY ZE ŠTĚRKODRTI TL. DO 250MM</t>
  </si>
  <si>
    <t>Konstrukce vozovky 
tloušťka 150 mm, frakce 0/63, míra zhutnění dle vzorového řezu 
Od km 15,548 do km 15,607 24 
viz. přílohy D.1.1.2 a D.1.1.4 
(plocha m2): 
667.2=667,200 [A] 
rozšíření pod obrubou (s*d*h): 
0.6*60*2=72,000 [B] 
celkem:Celkem: A+B=739,200 [C]</t>
  </si>
  <si>
    <t>56336</t>
  </si>
  <si>
    <t>VOZOVKOVÉ VRSTVY ZE ŠTĚRKODRTI TL. DO 300MM</t>
  </si>
  <si>
    <t>Výměna aktivní zóny 
tloušťka 300 mm, frakce 0/125, míra zhutnění dle vzorového řezu 
Od km 15,548 do km 15,607 24 
viz. přílohy D.1.1.2 a D.1.1.4 
(plocha m2): 
667.2=667,200 [A] 
rozšíření pod obrubou (s*d): 
(0.6*60)*2=72,000 [B] 
celkem:Celkem: A+B=739,200 [C]</t>
  </si>
  <si>
    <t>572123</t>
  </si>
  <si>
    <t>INFILTRAČNÍ POSTŘIK Z EMULZE DO 1,0KG/M2</t>
  </si>
  <si>
    <t>K propojení vrstev z asfaltového betonu 0,8kg/m2 
Od km 15,548 do km 15,607 24 
viz. přílohy D.1.1.2 a D.1.1.4 
(plocha m2): 
667.2=667,200 [A]</t>
  </si>
  <si>
    <t>- dodání všech předepsaných materiálů pro postřiky v předepsaném množství 
- provedení dle předepsaného technologického předpisu 
- zřízení vrstvy bez rozlišení šířky, pokládání vrstvy po etapách 
- úpravu napojení, ukončení</t>
  </si>
  <si>
    <t>16</t>
  </si>
  <si>
    <t>572214</t>
  </si>
  <si>
    <t>SPOJOVACÍ POSTŘIK Z MODIFIK EMULZE DO 0,5KG/M2</t>
  </si>
  <si>
    <t>Spojovací postřik mezi SMA 11S a ACL 16S  (1 vrstva 0,25 kg/m2 a 1 vrstva 0,5 kg/m2) 
Od km 15,548 do km 15,607 24 
viz. přílohy D.1.1.2 a D.1.1.4 
(plocha m2): 
667,2*2=1 334,400 [A]</t>
  </si>
  <si>
    <t>17</t>
  </si>
  <si>
    <t>57475</t>
  </si>
  <si>
    <t>VOZOVKOVÉ VÝZTUŽNÉ VRSTVY Z GEOMŘÍŽOVINY</t>
  </si>
  <si>
    <t>Geosyntetikum ze skelných vláken na napojení na stávající vozovku (dvojité zazubení)      
Parametry - viz příloha Vzorové příčné řezy a Detaily.   
V místě napojení krytu na stávající vozovku 
 [délka*prům.šíř.*počet] 
viz. přílohy D.1.1.2 a D.1.1.4 a D.1.1.10 
10,55*1*2=21,100 [A]</t>
  </si>
  <si>
    <t>- dodání geomříže v požadované kvalitě a v množství včetně přesahů (přesahy započteny v jednotkové ceně) 
- očištění podkladu 
- pokládka geomříže dle předepsaného technologického předpisu</t>
  </si>
  <si>
    <t>18</t>
  </si>
  <si>
    <t>574C78</t>
  </si>
  <si>
    <t>ASFALTOVÝ BETON PRO LOŽNÍ VRSTVY ACL 22+, 22S TL. 80MM</t>
  </si>
  <si>
    <t>Konstrukce vozovky 
Od km 15,548 do km 15,607 24 
viz. přílohy D.1.1.2 a D.1.1.4 
(plocha m2): 
667,2=667,200 [A]</t>
  </si>
  <si>
    <t>- dodání směsi v požadované kvalitě 
- očištění podkladu 
- uložení směsi dle předepsaného technologického předpisu, zhutnění vrstvy v předepsané tloušťce 
- zřízení vrstvy bez rozlišení šířky, pokládání vrstvy po etapách, včetně pracovních spar a spojů 
- úpravu napojení, ukončení podél obrubníků, dilatačních zařízení, odvodňovacích proužků, odvodňovačů, vpustí, šachet a pod. 
- nezahrnuje postřiky, nátěry 
- nezahrnuje těsnění podél obrubníků, dilatačních zařízení, odvodňovacích proužků, odvodňovačů, vpustí, šachet a pod.</t>
  </si>
  <si>
    <t>19</t>
  </si>
  <si>
    <t>574E78</t>
  </si>
  <si>
    <t>ASFALTOVÝ BETON PRO PODKLADNÍ VRSTVY ACP 22+, 22S TL. 80MM</t>
  </si>
  <si>
    <t>Podkladní vrstva krytu 
Od km 15,548 do km 15,607 24 
viz. přílohy D.1.1.2 a D.1.1.4 
(plocha m2): 
667.2=667,200 [A] 
Výškové vyrovnání vozovky na ZÚ 
20=20,000 [B] 
Celkem: A+B=687,200 [C]</t>
  </si>
  <si>
    <t>20</t>
  </si>
  <si>
    <t>574J54</t>
  </si>
  <si>
    <t>ASFALTOVÝ KOBEREC MASTIXOVÝ MODIFIK SMA 11+, 11S TL. 40MM</t>
  </si>
  <si>
    <t>Konstrukce vozovky kryt 
Od km 15,548 do km 15,607 24 
viz. přílohy D.1.1.2 a D.1.1.4 
(plocha m2): 
667.2=667,200 [A] 
Výškové vyrovnání vozovky na ZÚ 
20=20,000 [B] 
Celkem: A+B=687,200 [C]</t>
  </si>
  <si>
    <t>21</t>
  </si>
  <si>
    <t>58920</t>
  </si>
  <si>
    <t>VÝPLŇ SPAR MODIFIKOVANÝM ASFALTEM</t>
  </si>
  <si>
    <t>Vyplnění spáry trvale pružnou zálivkou 
ZÚ 15,548 
viz. přílohy D.1.1.2 
(délka m): 
10.55=10,550 [A]</t>
  </si>
  <si>
    <t>položka zahrnuje: 
- dodávku předepsaného materiálu 
- vyčištění a výplň spar tímto materiálem</t>
  </si>
  <si>
    <t>22</t>
  </si>
  <si>
    <t>915111</t>
  </si>
  <si>
    <t>VODOROVNÉ DOPRAVNÍ ZNAČENÍ BARVOU HLADKÉ - DODÁVKA A POKLÁDKA</t>
  </si>
  <si>
    <t>Vodorovné dopravní značení 
Od km 15,548 do km 15,607 24 
viz. přílohy D.1.1.2 a D.1.1.4 
(délka*šířka): 
(140+40)*0.25=45,000 [A] 
3*25*0.125=9,375 [B] 
10*0.5*3=15,000 [C] 
(3*0.5)*11=16,500 [D] 
Celkem: A+B+C+D=85,875 [E]</t>
  </si>
  <si>
    <t>položka zahrnuje: 
- dodání a pokládku nátěrového materiálu (měří se pouze natíraná plocha) 
- předznačení a reflexní úpravu</t>
  </si>
  <si>
    <t>23</t>
  </si>
  <si>
    <t>915211</t>
  </si>
  <si>
    <t>VODOROVNÉ DOPRAVNÍ ZNAČENÍ PLASTEM HLADKÉ - DODÁVKA A POKLÁDKA</t>
  </si>
  <si>
    <t>24</t>
  </si>
  <si>
    <t>915231</t>
  </si>
  <si>
    <t>VODOR DOPRAV ZNAČ PLASTEM PROFIL ZVUČÍCÍ - DOD A POKLÁDKA</t>
  </si>
  <si>
    <t>Vodící line přecjodu pro chodce 
(délka*šířka): 
15*0.5=7,500 [A]</t>
  </si>
  <si>
    <t>25</t>
  </si>
  <si>
    <t>919114</t>
  </si>
  <si>
    <t>ŘEZÁNÍ ASFALTOVÉHO KRYTU VOZOVEK TL DO 200MM</t>
  </si>
  <si>
    <t>Napojení na stávající stav na začátku úseku 
ZÚ 15,548 
viz. přílohy D.1.1.2 
(délka m): 
10.55=10,550 [A] 
stavab po půlkách 
(délka úseku) 
150=150,000 [B] 
Celkem: A+B=160,550 [C]</t>
  </si>
  <si>
    <t>26</t>
  </si>
  <si>
    <t>935842</t>
  </si>
  <si>
    <t>ŽLABY A RIGOLY DLÁŽDĚNÉ Z BETONOVÝCH DLAŽDIC DO BETONU TL 100MM</t>
  </si>
  <si>
    <t>Silniční přídlažba 500/250/100 
Od km 15,548 do km 15,607 24 
viz. přílohy D.1.1.2 a D.1.1.4 
(délkaxšířka m): 
147,62*0,25=36,905 [A]</t>
  </si>
  <si>
    <t>položka zahrnuje: 
- dodání a uložení předepsaného dlažebního materiálu v požadované kvalitě do předepsaného tvaru a v předepsané šířce 
- dodání a rozprostření lože z předepsaného materiálu v předepsané tloušťce a šířce 
- úravu napojení a ukončení 
- vnitrostaveništní i mimostaveništní dopravu 
- měří se vydlážděná plocha.</t>
  </si>
  <si>
    <t>101.2_ZV</t>
  </si>
  <si>
    <t>Chodník - dlážděný kryt + předláždění stávajícího stavu</t>
  </si>
  <si>
    <t xml:space="preserve">  101.2_ZV</t>
  </si>
  <si>
    <t>Zemina a kamení (17 05 04) 
Počítaná hmotnost kámen 2,2 t/m3  [Objem z položek x hmotnost]:</t>
  </si>
  <si>
    <t>Odstranění podkladních vrstev z nesmeleného kameniva 
Od km 15,548 do km 15,578 
viz. přílohy D.1.1.2 a D.1.1.4 
(plocha*tloušťka*hmotnost): 
146.9*0.15*2,2=48,477 [A] 
dle pol.113328</t>
  </si>
  <si>
    <t>Odstranění asfaltobetonového krytu 
Od km 15,548 do km 15,578 
viz. přílohy D.1.1.2 a D.1.1.4 
(plocha*tloušťka*hmotnost): 
146.9*0.1*2.4=35,256 [A] 
dle pol.113138</t>
  </si>
  <si>
    <t>Odstranění asfaltobetonového krytu 
Od km 15,548 do km 15,578 
viz. přílohy D.1.1.2 a D.1.1.4 
(plocha*tloušťka): 
146.9*0.1=14,690 [A] 
souvisí s pol.012102.4</t>
  </si>
  <si>
    <t>Odstranění podkladních vrstev z nesmeleného kameniva 
Od km 15,548 do km 15,578 
viz. přílohy D.1.1.2 a D.1.1.4 
(plocha*tloušťka): 
146.9*0.15=22,035 [A] 
souvisí s pol.014102.1</t>
  </si>
  <si>
    <t>56333</t>
  </si>
  <si>
    <t>VOZOVKOVÉ VRSTVY ZE ŠTĚRKODRTI TL. DO 150MM</t>
  </si>
  <si>
    <t>Konstrukce  
tloušťka 150 mm, frakce 0/63, míra zhutnění dle vzorového řezu 
Chodník - dlážděný kryt, ložná vrstva 
Od km 15,548 do km 15,578 
viz. přílohy D.1.1.2 a D.1.1.4 
(plocha m2): 
104,6=104,600 [A]</t>
  </si>
  <si>
    <t>582611</t>
  </si>
  <si>
    <t>KRYTY Z BETON DLAŽDIC SE ZÁMKEM ŠEDÝCH TL 60MM DO LOŽE Z KAM</t>
  </si>
  <si>
    <t>Chodník - dlážděný kryt 
Od km 15,548 do km 15,578 
viz. přílohy D.1.1.2 a D.1.1.4 
(plocha m2): 
104,6=104,600 [A] 
Dokoupeno 50% krytu na předláždění 
128.15=128,150 [B] 
Celkem: A+B=232,750 [C]</t>
  </si>
  <si>
    <t>- dodání dlažebního materiálu v požadované kvalitě, dodání materiálu pro předepsané  lože v tloušťce předepsané dokumentací a pro předepsanou výplň spar 
- očištění podkladu 
- uložení dlažby dle předepsaného technologického předpisu včetně předepsané podkladní vrstvy a předepsané výplně spar 
- zřízení vrstvy bez rozlišení šířky, pokládání vrstvy po etapách  
- úpravu napojení, ukončení podél obrubníků, dilatačních zařízení, odvodňovacích proužků, odvodňovačů, vpustí, šachet a pod., nestanoví-li zadávací dokumentace jinak 
- nezahrnuje postřiky, nátěry 
- nezahrnuje těsnění podél obrubníků, dilatačních zařízení, odvodňovacích proužků, odvodňovačů, vpustí, šachet a pod.</t>
  </si>
  <si>
    <t>58261A</t>
  </si>
  <si>
    <t>KRYTY Z BETON DLAŽDIC SE ZÁMKEM BAREV RELIÉF TL 60MM DO LOŽE Z KAM</t>
  </si>
  <si>
    <t>Reliéfní úprava přechodu pro chodce (červená) 
20=20,000 [A]</t>
  </si>
  <si>
    <t>587206</t>
  </si>
  <si>
    <t>PŘEDLÁŽDĚNÍ KRYTU Z BETONOVÝCH DLAŽDIC SE ZÁMKEM</t>
  </si>
  <si>
    <t>Chodník - předláždění krytu stávajícího stavu 
Od km 15,578 do km 15,607 
viz. přílohy D.1.1.2 a D.1.1.4 
(plocha m2): 
221.3=221,300 [A] 
Počítáno s dokupem 50% krytu:</t>
  </si>
  <si>
    <t>- pod pojmem *předláždění* se rozumí rozebrání stávající dlažby a pokládka dlažby ze stávajícího dlažebního materiálu (bez dodávky nového) 
- zahrnuje nezbytnou manipulaci s tímto materiálem (nakládání, doprava, složení, očištění) 
- dodání a rozprostření materiálu pro lože a jeho tloušťku předepsanou dokumentací a pro předepsanou výplň spar 
- eventuelní doplnění plochy s použitím nového materiálu se vykazuje v položce č.582</t>
  </si>
  <si>
    <t>101.3_ZH</t>
  </si>
  <si>
    <t>Dopravní ostrůvek - dlážděný kryt</t>
  </si>
  <si>
    <t xml:space="preserve">  101.3_ZH</t>
  </si>
  <si>
    <t>Počítaná hmotnost kámen 2,2t/m3 [Objem z položek x hmotnost]:</t>
  </si>
  <si>
    <t>Odtranění podkladních vrstev z nestmeleného kameniva 
dopravní ostrůvek 
viz. přílohy D.1.1.2 a D.1.1.4 
(plocha*tloušťka): 
42*0.25*2,2=23,100 [B]</t>
  </si>
  <si>
    <t>beton 2,3t/m3, (Objem z položek x hmotnost]: 
 [Objem z položek x hmotnost]:</t>
  </si>
  <si>
    <t>Odstranění stávajícího dlážděného krytu 
Od km 15,595 do km 15,607 
viz. přílohy D.1.1.2 a D.1.1.4 
(plocha*tloušťka*hmotnost): 
42*0.25*2.3=24,150 [A] 
dle pol.113188</t>
  </si>
  <si>
    <t>113188</t>
  </si>
  <si>
    <t>ODSTRANĚNÍ KRYTU ZPEVNĚNÝCH PLOCH Z DLAŽDIC, ODVOZ NA SKLÁDKU DLE URČENÍ ZHOTOVITELE</t>
  </si>
  <si>
    <t>Odstranění stávajícího dlážděného krytu 
Od km 15,595 do km 15,607 
viz. přílohy D.1.1.2 a D.1.1.4 
(plocha*tloušťka): 
42*0.25=10,500 [A] 
souvisí s pol.014102.2</t>
  </si>
  <si>
    <t>Odtranění podkladních vrstev z nestmeleného kameniva 
dopravní ostrůvek 
viz. přílohy D.1.1.2 a D.1.1.4 
(plocha*tloušťka): 
42*0.25=10,500 [A] 
souvisí s pol.014102.1</t>
  </si>
  <si>
    <t>Konstrukce  
tloušťka 150 mm, frakce 0/63, míra zhutnění dle vzorového řezu 
Dopravní ostrůvek - podkladní vrstva 
Od km 15,595 do km 15,607 
viz. přílohy D.1.1.2 a D.1.1.4 
(plocha m2): 
42=42,000 [A]</t>
  </si>
  <si>
    <t>Dopravní ostrůvek - dlážděný kryt 
Od km 15,595 do km 15,607 
viz. přílohy D.1.1.2 a D.1.1.4 
(plocha m2): 
32=32,000 [A]</t>
  </si>
  <si>
    <t>Reliéfní úprava přechodu pro chodce (červená) 
10=10,000 [A]</t>
  </si>
  <si>
    <t>101.4_ZH</t>
  </si>
  <si>
    <t>Obrubníky</t>
  </si>
  <si>
    <t xml:space="preserve">  101.4_ZH</t>
  </si>
  <si>
    <t>Obruby</t>
  </si>
  <si>
    <t>Odstranění silniční obruby 
Od km 15,548 do km 15,607 24 
viz. přílohy D.1.1.2 a D.1.1.4 
(délka*tloušťka*hmotnost): 
(114.43+28.6+8.2)*0.15*2,3=52,174 [A]  dle pol.113524 
Odstranění záhonových obrubníků 
Od km 15,548 do km 15,594 
viz. přílohy D.1.1.2 a D.1.1.4 
(délka*tloušťka*hmotnost): 
(58.65+19)*0.06*2,3=10,716 [B]  dle pol.113514 
Celkem: A+B=62,890 [C]</t>
  </si>
  <si>
    <t>113514</t>
  </si>
  <si>
    <t>ODSTRANĚNÍ ZÁHONOVÝCH OBRUBNÍKŮ, ODVOZ NA SKLÁDKU DLE URČENÍ ZHOTOVITELE</t>
  </si>
  <si>
    <t>Odstranění záhonových obrubníků 
Od km 15,548 do km 15,594 
viz. přílohy D.1.1.2 a D.1.1.4 
(délka m): 
58.65+19=77,650 [A] 
souvisí s pol.014102.2</t>
  </si>
  <si>
    <t>Odstranění silniční obruby 
Od km 15,548 do km 15,607 24 
viz. přílohy D.1.1.2 a D.1.1.4 
(délka m): 
114.43+28.6+8.2=151,230 [A] 
souvisí s pol.014102.2</t>
  </si>
  <si>
    <t>917212</t>
  </si>
  <si>
    <t>ZÁHONOVÉ OBRUBY Z BETONOVÝCH OBRUBNÍKŮ ŠÍŘ 80MM</t>
  </si>
  <si>
    <t>Obrubník záhonový - betonový - 60/250/1000 
Od km 15,548 do km 15,594 
viz. přílohy D.1.1.2 a D.1.1.4 
(délka m): 
28.6+30.05+19=77,650 [A]</t>
  </si>
  <si>
    <t>Položka zahrnuje: 
dodání a pokládku betonových obrubníků o rozměrech předepsaných zadávací dokumentací 
betonové lože i boční betonovou opěrku.</t>
  </si>
  <si>
    <t>917224</t>
  </si>
  <si>
    <t>SILNIČNÍ A CHODNÍKOVÉ OBRUBY Z BETONOVÝCH OBRUBNÍKŮ ŠÍŘ 150MM</t>
  </si>
  <si>
    <t>Obrubník silniční - betonový - 150/250/1000 
Od km 15,548 do km 15,607 24 
viz. přílohy D.1.1.2 a D.1.1.4 
výška podstupnice 0,12 m 
(délka m): 
28.8+9.13+6.45+48.8+6.25=99,430 [A] 
Obrubník nájezdový - betonový - 150/150/1000 
Od km 15,548 do km 15,607 24 
viz. přílohy D.1.1.2 a D.1.1.4 
výška podstupnice 0,02 m 
(délka m): 
13.5+3+12.1=28,600 [B] 
Celkem:Celkem: A+B=128,030 [C]</t>
  </si>
  <si>
    <t>91726</t>
  </si>
  <si>
    <t>KO OBRUBNÍKY BETONOVÉ</t>
  </si>
  <si>
    <t>Obrubník silniční - obloukový 
Dopravní ostrůvek + poloměr oblouku do 2 m 
Od km 15,595 do km 15,607 
km 15,611 
viz. přílohy D.1.1.2 a D.1.1.4 
(délka m):3+2.4+2.8=8,200 [A]</t>
  </si>
  <si>
    <t>101.5_ZH</t>
  </si>
  <si>
    <t>Odvodnění - trativod, uliční vpusti, přípojky</t>
  </si>
  <si>
    <t xml:space="preserve">  101.5_ZH</t>
  </si>
  <si>
    <t>zemina 1,9T na m3</t>
  </si>
  <si>
    <t>Šachta stávající  
km 15,570 
km 15,592 
(2 kusy):0.9*0.9*0.8*2*2=2,592 [R] dle pol.132738 
Uliční vpusťi dle pol.132738 
km 15,565 vlevo:1.2*1.2*1.8*1,9=4,925 [K] dle pol.132738 
km 15,594 vlevo1.2*1.2*1.8*1,9=4,925 [L] dle pol.132738 
2-krát rekonstrukce stávající vpusti dle pol.132738 
km 15,565 vpravo1.2*1.2*1.8*1,9=4,925 [N] dle pol.132738 
km 15,594 vpravo1.2*1.2*1.8*1,9=4,925 [O] dle pol.132738 
km 15,609 vpravo1.2*1.2*1.8*1,9=4,925 [P] dle pol.132738 
3-krát nová vpusť: 
Přípojky uličních vpustí: 
Od km 15,565 do km 15,568 
km 15,594 
Od km 15,594 do km 15,607 
1.2*1.2*76*1,9=207,936 [D] dle pol.132738 
Trativody:0.5*0.4*145*1,9=55,100 [C] dle pol.132738 
Celkem: R+K+L+N+O+P+D+C=290,253 [S]</t>
  </si>
  <si>
    <t>prostý beton (17 01 02); 2,3T na m3, UV 0,5T/ks, potrubí 0,15T/ks</t>
  </si>
  <si>
    <t>Odstranění stávajících uličních vpustí 
km 15,565 vlevo 
km 15,594 vlevo 
(pošet kusů): 
2*0.5=1,000 [A] dle pol.96687 
Přípojky uličních vpustí: 
Od km 15,565 do km 15,568 
km 15,594 
Od km 15,594 do km 15,607 
viz. přílohy D.1.1.2 a D.1.1.4 
(délka m): 
(5.3+10.6+11.4+21.4+27.4)*0.15=11,415 [B] dle pol.969234 
A+B=12,415 [S]</t>
  </si>
  <si>
    <t>131738</t>
  </si>
  <si>
    <t>HLOUBENÍ JAM ZAPAŽ I NEPAŽ TŘ. I, ODVOZ NA SKLÁDKU DLE URČENÍ ZHOTOVITELE</t>
  </si>
  <si>
    <t>Viz.výkres D.1.1.2   
(délka*šířka*výška)   
Výkopy okolo inženýrských sítí se musí provádět ručně   
Šachta stávající  
km 15,570 
km 15,592 
(2 kusy):0.9*0.9*0.8*2=1,296 [R] 
Uliční vpusťi 
km 15,565 vlevo:1.2*1.2*1.8=2,592 [K] 
km 15,594 vlevo1.2*1.2*1.8=2,592 [L] 
2-krát rekonstrukce stávající vpusti 
km 15,565 vpravo1.2*1.2*1.8=2,592 [N] 
km 15,594 vpravo1.2*1.2*1.8=2,592 [O] 
km 15,609 vpravo1.2*1.2*1.8=2,592 [P] 
3-krát nová vpusť: 
Celkem: R+K+L+N+O+P=14,256 [S] 
souvisí s pol.014102.1</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</si>
  <si>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</si>
  <si>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132738</t>
  </si>
  <si>
    <t>HLOUBENÍ RÝH ŠÍŘ DO 2M PAŽ I NEPAŽ TŘ. I, ODVOZ NA SKLÁDKU DLE URČENÍ ZHOTOVITELE</t>
  </si>
  <si>
    <t>viz. přílohy D.1.1.2 a D.1.1.4 
Výkopy okolo inženýrských sítí se musí provádět ručně   
Přípojky uličních vpustí: 
Od km 15,565 do km 15,568 
km 15,594 
Od km 15,594 do km 15,607 
1.2*1.2*76=109,440 [D] 
Trativody:0.5*0.4*145=29,000 [C] 
Celkem: D+C=138,440 [E] 
souvisí s pol.014102.1</t>
  </si>
  <si>
    <t>17481</t>
  </si>
  <si>
    <t>ZÁSYP JAM A RÝH Z NAKUPOVANÝCH MATERIÁLŮ</t>
  </si>
  <si>
    <t>štěrkopísek  frakce 0-32</t>
  </si>
  <si>
    <t>viz. D.1.1.2, D.1.1.4 
Šachta stávající  
km 15,570 
km 15,592 
(2 kusy):0.9*0.9*0.8*2=1,296 [R] 
Uliční vpusťi 
km 15,565 vlevo:1.2*1.2*0.8=1,152 [K] 
km 15,594 vlevo1.2*1.2*0.8=1,152 [L] 
2-krát rekonstrukce stávající vpusti 
km 15,565 vpravo1.2*1.2*0.8=1,152 [N] 
km 15,594 vpravo1.2*1.2*0.8=1,152 [O] 
km 15,609 vpravo1.2*1.2*0.8=1,152 [P] 
3-krát nová vpusť: 
Přípojky uličních vpustí: 
Od km 15,565 do km 15,568 
km 15,594 
Od km 15,594 do km 15,607 
1.2*0.2*76=18,240 [D] 
Trativody:0.5*0.2*145=14,500 [C] 
Celkem: R+K+L+N+O+P+D+C=39,796 [S]</t>
  </si>
  <si>
    <t>položka zahrnuje: 
- kompletní provedení zemní konstrukce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</si>
  <si>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17581</t>
  </si>
  <si>
    <t>OBSYP POTRUBÍ A OBJEKTŮ Z NAKUPOVANÝCH MATERIÁLŮ</t>
  </si>
  <si>
    <t>viz. D.1.1.2 , D.1.1.4 
Přípojky uličních vpustí: 
Od km 15,565 do km 15,568 
km 15,594 
Od km 15,594 do km 15,607 
1.1*0.1*76=8,360 [D] 
Trativody:0.5*0.1*145=7,250 [C] 
Celkem: D+C=15,610 [E]</t>
  </si>
  <si>
    <t>položka zahrnuje: 
- kompletní provedení zemní konstrukce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a výplň jam a prohlubní v podloží 
- úprava, očištění, ochrana a zhutnění podloží 
- svahování, hutnění a uzavírání povrchů svahů 
- zřízení lavic na svazích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 
- zemina vytlačená potrubím o DN do 180mm se od kubatury obsypů neodečítá</t>
  </si>
  <si>
    <t>212635</t>
  </si>
  <si>
    <t>TRATIVODY KOMPL Z TRUB Z PLAST HM DN DO 150MM, RÝHA TŘ I</t>
  </si>
  <si>
    <t>Včetně provedení průkazních a kontrolních zkoušek na materiál; zhotovení, parametry dle zadávací dokumentace a příslušných ČSN, TKP 
DRENÁŽ, TROUBA DN 150, SN 8, ČÁSTEČNĚ PERFOROVANÁ,MATERIÁL A VLASTNOSTI POTRUBÍ MUSÍ BÝT V SOULADU S ČSN EN 1452-2, TP 83 
SKLON TRATIVODU MIN.0,5% 
PROVEDENÍ TRATIVODU: 
· OBSYP ŠTĚRKOPÍSEK Ge (ŠPb), 8/32 DLE ČSN 73 6126-1 
· NETKANÁ GEOTEXTILIE 300g/m2, VIZ.POZNÁMKA 4.  
· LOŽE ZE ŠTĚRKODRTI Ge (ŠPb), 0/22, ČSN 73 6126-1 
· PŘI KŘÍŽENÍ TRATIVODU S PLYNOVODEM BUDE TRATIVOD VE VZDÁLENOSTI 1,0 M OD MÍSTA KŘÍŽENÍ PROVEDEN Z UZAVŘENÉHO (NEPERFOROVANÉHO) POTRUBÍ.</t>
  </si>
  <si>
    <t>Podélný trativod, průměr 150 mm 
Od km 15,548 do km 15,607 24 
viz. přílohy D.1.1.2 a D.1.1.4 
(délka m): 
75+70=145,000 [A]</t>
  </si>
  <si>
    <t>Položka platí pro kompletní konstrukce trativodů a zahrnuje zejména: 
- výkop rýhy předepsaného tvaru v dané třídě těžitelnosti, výplň, zásyp trativodu včetně dopravy, uložení přebytečného materiálu, dodávky předepsaného materiálu pro výplň a zásyp 
- zřízení spojovací vrstvy 
- zřízení podkladu a lože trativodu z předepsaného materiálu 
- dodávka a uložení trativodu předepsaného materiálu a profilu 
- obsyp trativodu předepsaným materiálem 
- ukončení trativodu zaústěním do potrubí nebo vodoteče, případně vybudování ukončujícího objektu (kapličky) dle VL 
- veškerý materiál, výrobky a polotovary, včetně mimostaveništní a vnitrostaveništní dopravy 
- nezahrnuje opláštění z geotextilie, fólie</t>
  </si>
  <si>
    <t>Potrubí</t>
  </si>
  <si>
    <t>87434</t>
  </si>
  <si>
    <t>POTRUBÍ Z TRUB PLASTOVÝCH ODPADNÍCH DN DO 200MM</t>
  </si>
  <si>
    <t>Přípojky včetně provedení navrtávky dle stadartů správce sítě.</t>
  </si>
  <si>
    <t>Přípojky uličních vpustí: 
Od km 15,565 do km 15,568 
km 15,594 
Od km 15,594 do km 15,607 
viz. přílohy D.1.1.2 a D.1.1.4 
(délka m): 
5.3+10.6+11.4+21.4+27.4=76,100 [A]</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</si>
  <si>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 položky platí pro práce prováděné v prostoru zapaženém i nezapaženém a i v kolektorech, chráničkách 
- položky zahrnují i práce spojené s nutnými obtoky, převáděním a čerpáním vody 
nezahrnuje zkoušky vodotěsnosti a televizní prohlídku</t>
  </si>
  <si>
    <t>894145</t>
  </si>
  <si>
    <t>ŠACHTY KANALIZAČNÍ Z BETON DÍLCŮ NA POTRUBÍ DN DO 300MM</t>
  </si>
  <si>
    <t>Šachta stávající  
km 15,570 
km 15,592 
(2 kusy): 
2=2,000 [A]</t>
  </si>
  <si>
    <t>položka zahrnuje: 
- poklopy s rámem, mříže s rámem, stupadla, žebříky, stropy z bet. dílců a pod. 
- předepsané betonové skruže, prefabrikované nebo monolitické betonové dno a není-li uvedeno jinak i podkladní vrstvu (z kameniva nebo betonu). 
-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předepsané podkladní konstrukce</t>
  </si>
  <si>
    <t>89712</t>
  </si>
  <si>
    <t>VPUSŤ KANALIZAČNÍ ULIČNÍ KOMPLETNÍ Z BETONOVÝCH DÍLCŮ</t>
  </si>
  <si>
    <t>Uliční vpusťi 
km 15,565 vlevo 
km 15,594 vlevo 
2-krát rekonstrukce stávající vpusti: 
2=2,000 [A] 
km 15,565 vpravo 
km 15,594 vpravo 
km 15,609 vpravo 
3-krát nová vpusť: 
3=3,000 [B] 
Celkem:Celkem: A+B=5,000 [C]</t>
  </si>
  <si>
    <t>položka zahrnuje: 
- dodávku a osazení předepsaných dílů včetně mříže 
- výplň, těsnění  a tmelení spar a spojů, 
- opatření  povrchů  betonu  izolací  proti zemní vlhkosti v částech, kde přijdou do styku se zeminou nebo kamenivem, 
- předepsané podkladní konstrukce</t>
  </si>
  <si>
    <t>89921</t>
  </si>
  <si>
    <t>VÝŠKOVÁ ÚPRAVA POKLOPŮ</t>
  </si>
  <si>
    <t>Výškové vyrovnání 2 kusů poklopu kanalizace a 3 uličních vpustí</t>
  </si>
  <si>
    <t>Výšková úprava znaků inženýrských síťí 
Uliční vpusti 
km 15,565 vlevo 
km 15,594 vlevo 
kanalizační šachty 
km 15,570 
km 15,592 
(2x vpusť + 2x šachta): 
2=2,000 [A]</t>
  </si>
  <si>
    <t>- položka výškové úpravy zahrnuje všechny nutné práce a materiály pro zvýšení nebo snížení zařízení (včetně nutné úpravy stávajícího povrchu vozovky nebo chodníku).</t>
  </si>
  <si>
    <t>96687</t>
  </si>
  <si>
    <t>VYBOURÁNÍ ULIČNÍCH VPUSTÍ KOMPLETNÍCH</t>
  </si>
  <si>
    <t>Odstranění stávajících uličních vpustí 
km 15,565 vlevo 
km 15,594 vlevo 
(počet kusů): 
2=2,000 [A] 
souvisí s pol.014102.2</t>
  </si>
  <si>
    <t>969234</t>
  </si>
  <si>
    <t>VYBOURÁNÍ POTRUBÍ DN DO 200MM KANALIZAČ</t>
  </si>
  <si>
    <t>Přípojky uličních vpustí: 
Od km 15,565 do km 15,568 
km 15,594 
Od km 15,594 do km 15,607 
viz. přílohy D.1.1.2 a D.1.1.4 
(délka m): 
5.3+10.6+11.4+21.4+27.4=76,100 [A] 
souvisí s pol.014102.2</t>
  </si>
  <si>
    <t>101.6_ZH</t>
  </si>
  <si>
    <t>Dopravní značení</t>
  </si>
  <si>
    <t xml:space="preserve">  101.6_ZH</t>
  </si>
  <si>
    <t>914113</t>
  </si>
  <si>
    <t>DOPRAVNÍ ZNAČKY ZÁKLADNÍ VELIKOSTI OCELOVÉ NEREFLEXNÍ - DEMONTÁŽ</t>
  </si>
  <si>
    <t>odvoz na místo určené objednatelem</t>
  </si>
  <si>
    <t>Demontáž stávajícího dopravního značení 
(počet kusů): 
4=4,000 [A]</t>
  </si>
  <si>
    <t>Položka zahrnuje odstranění, demontáž a odklizení materiálu s odvozem na předepsané místo</t>
  </si>
  <si>
    <t>914131</t>
  </si>
  <si>
    <t>DOPRAVNÍ ZNAČKY ZÁKLADNÍ VELIKOSTI OCELOVÉ FÓLIE TŘ 2 - DODÁVKA A MONTÁŽ</t>
  </si>
  <si>
    <t>Montáž nového dopravního značení 
(počet kusů): 
4=4,000 [A]</t>
  </si>
  <si>
    <t>položka zahrnuje: 
- dodávku a montáž značek v požadovaném provedení</t>
  </si>
  <si>
    <t>914941</t>
  </si>
  <si>
    <t>SLOUPKY A STOJKY DOPRAVNÍCH ZNAČEK Z HLINÍK TRUBEK DO PATKY - DODÁVKA A MONTÁŽ</t>
  </si>
  <si>
    <t>Montáž nového dopravního značení 
(počet kusů): 
3=3,000 [A]</t>
  </si>
  <si>
    <t>položka zahrnuje: 
- sloupky a upevňovací zařízení včetně jejich osazení (betonová patka, zemní práce)</t>
  </si>
  <si>
    <t>914943</t>
  </si>
  <si>
    <t>SLOUPKY A STOJKY DZ Z HLINÍK TRUBEK DO PATKY DEMONTÁŽ</t>
  </si>
  <si>
    <t>Demontáž nového dopravního značení 
(počet kusů): 
3=3,000 [A]</t>
  </si>
  <si>
    <t>SO 102</t>
  </si>
  <si>
    <t>Pozemní komunikace a zpevněné plochy km 15,607 24 do km 15,641 19</t>
  </si>
  <si>
    <t>102.1_ZH</t>
  </si>
  <si>
    <t>Vozovka silnice II/317 - okružní pás</t>
  </si>
  <si>
    <t xml:space="preserve">  102.1_ZH</t>
  </si>
  <si>
    <t>Zemina a kamení (17 05 04) 
Počítaná hmotnost kámen 2,2t/m3 [Objem z položek x hmotnost]:</t>
  </si>
  <si>
    <t>Odstranění podkladních vrstev z nestmeleného kameniva  
Od km 15,607 do km 15,641 
viz. přílohy D.1.1.2 a D.1.1.4 
(plocha*tloušťka*hmotnost): 
582.74*0.22*2,2=282,046 [A] dle pol.113328 
rozšíření pod obrubou (s*d*h): 
(0.6*34.4)*2*0.2*2,2=18,163 [D] dle pol.113328 
Výměna aktivní zóny 
(plocha*tloušťka*hmotnost): 
582.74*0.5*2,2=641,014 [B] dle pol.123738 
Celkem: A+D+B=941,223 [E]</t>
  </si>
  <si>
    <t>Silniční přídlažba prostý beton 2,3t/m3</t>
  </si>
  <si>
    <t>Silniční přídlažba 500/250/100  uložení stávající 
Od km 15,607 do km 15,641 
viz. přílohy D.1.1.2 a D.1.1.4 
(délka*tloušťka*hmotnost) 
(9.1+6.5+8.2+4.5)*0.25*2,3=16,273 [A]  dle pol.113524</t>
  </si>
  <si>
    <t>Odstranění  podkladních asfaltových vrstev 
Od km 15,607 do km 15,641 
viz. přílohy D.1.1.2 a D.1.1.4 
(plocha*tloušťka*hmotnost): 
582.74*0.18*2.4=251,744 [A]  dle pol.113138 
Frézování asfaltových vrstev 
Od km 15,607 24 do KÚ 15,641 19 
viz. přílohy D.1.1.2 a D.1.1.4 
(plocha*tloušťka): 
582.74*2*0.05*2.4=139,858 [B]  dle pol.113728 
Celkem: A+B=391,602 [C]</t>
  </si>
  <si>
    <t>Odstranění podkladních asfaltových vrstev 
Od km 15,607 do km 15,641 
viz. přílohy D.1.1.2 a D.1.1.4 
(plocha*tloušťka): 
582.74*0,18=104,893 [A] 
souvisí s pol. 014102.4</t>
  </si>
  <si>
    <t>Odtranění podkladních vrstev z nestmeleného kameniva 
Od km 15,607 do km 15,641 
viz. přílohy D.1.1.2 a D.1.1.4 
(plocha*tloušťka): 
582,74*0.22=128,203 [A] 
rozšíření pod obrubou (s*d*h): 
(0.6*34.4)*2*0.2=8,256 [B] 
Celkem: A+B=136,459 [C] 
souvisí s pol.014102.1</t>
  </si>
  <si>
    <t>Silniční přídlažba 500/250/100  
odstranění stávající 
Od km 15,607 do km 15,641 
viz. přílohy D.1.1.2 a D.1.1.4 
(délka m): 
9.1+6.5+8.2+4.5=28,300 [A] 
souvisí s pol.014102.2</t>
  </si>
  <si>
    <t>Frézování asfaltových vrstev 
Od km 15,607 24 do KÚ 15,641 19 
viz. přílohy D.1.1.2 a D.1.1.4 
(plocha*tloušťka): 
582.74*2*0.05=58,274 [A] 
souvisí s pol.014102.4</t>
  </si>
  <si>
    <t>Výměna aktivní zóny 
Od km 15,607 do km 15,641 
viz. přílohy D.1.1.2 a D.1.1.4 
(plocha*tloušťka): 
582.74*0.5=291,370 [A] 
souvisí s pol.014102.1</t>
  </si>
  <si>
    <t>přehutnění pod vrstvou aktivní zóny, míra zhutnění dle vzorového řezu 
souvisí s pol.56336 - výměna aktivní zóny 
Od km 15,607 do km 15,641 
viz. přílohy D.1.1.2 a D.1.1.4 
(plocha m2): 
582.74=582,740 [A]</t>
  </si>
  <si>
    <t>Výměna aktivní zóny, vyložení geotextilií   min.300g/m2 
Od km 15,607 do km 15,641 
viz. přílohy D.1.1.2 a D.1.1.4 
(plocha m2): 
(7+0.6)*85,04=646,304 [A]</t>
  </si>
  <si>
    <t>Konstrukce vozovky 
tloušťka 200 mm, míra zhutnění dle vzorového řezu 
Od km 15,607 do km 15,641 
viz. přílohy D.1.1.2 a D.1.1.4 
(plocha m2): 
582.74=582,740 [A]</t>
  </si>
  <si>
    <t>Výměna aktivní zóny 
tloušťka 200 mm, frakce 0/125, míra zhutnění dle vzorového řezu 
Od km 15,607 do km 15,641 
viz. přílohy D.1.1.2 a D.1.1.4 
(plocha m2): 
582.74=582,740 [A]</t>
  </si>
  <si>
    <t>Konstrukce vozovky 
tloušťka 150 mm, frakce 0/63, míra zhutnění dle vzorového řezu 
Od km 15,607 do km 15,641 
viz. přílohy D.1.1.2 a D.1.1.4 
(plocha m2): 
582.74=582,740 [A] 
rozšíření pod obrubou (s*d*h): 
(0.6*34.4)*2=41,280 [B] 
Celkem: A+B=624,020 [C]</t>
  </si>
  <si>
    <t>Výměna aktivní zóny 
tloušťka 300 mm, frakce 0/125, míra zhutnění dle vzorového řezu 
Od km 15,607 do km 15,641 
viz. přílohy D.1.1.2 a D.1.1.4 
(plocha m2): 
582.74=582,740 [A] 
rozšíření pod obrubou (s*d*h): 
0.6*34.4*2=41,280 [B] 
Celkem: A+B=624,020 [C]</t>
  </si>
  <si>
    <t>K propojení vrstev z asfaltového betonu 0,8kg/m2 
Od km 15,607 do km 15,641 
viz. přílohy D.1.1.2 a D.1.1.4 
(plocha m2): 
582.74=582,740 [A]</t>
  </si>
  <si>
    <t>Spojovací postřik mezi SMA 11S a ACL 16S  (1 vrstva 0,25 kg/m2 a 1 vrstva 0,5 kg/m2) 
Od km 15,607 do km 15,641 
viz. přílohy D.1.1.2 a D.1.1.4 
(plocha m2): 
582.74*2=1 165,480 [A]</t>
  </si>
  <si>
    <t>574D78</t>
  </si>
  <si>
    <t>ASFALTOVÝ BETON PRO LOŽNÍ VRSTVY MODIFIK ACL 22+, 22S TL. 80MM</t>
  </si>
  <si>
    <t>Konstrukce vozovky 
Od km 15,607 do km 15,641 
viz. přílohy D.1.1.2 a D.1.1.4 
(plocha m2): 
582.74=582,740 [A]</t>
  </si>
  <si>
    <t>Podkladní vrstva krytu 
Od km 15,607 do km 15,641 
viz. přílohy D.1.1.2 a D.1.1.4 
(plocha m2): 
582.74=582,740 [A]</t>
  </si>
  <si>
    <t>Konstrukce vozovky kryt 
Od km 15,607 do km 15,641 
viz. přílohy D.1.1.2 a D.1.1.4 
(plocha m2): 
582.74=582,740 [A]</t>
  </si>
  <si>
    <t>Vodorovné dopravní značení 
Od km 15,607 do km 15,641 
viz. přílohy D.1.1.11 
(délka*šířka): 
(71.2+18.9+7.9+7.1+10.9+5.9+10.3+25+10.5+2)*0.25=42,425 [A]</t>
  </si>
  <si>
    <t>Silniční přídlažba 500/250/100 
Od km 15,607 do km 15,641 
viz. přílohy D.1.1.2 a D.1.1.4 
(délkaxšířka m): 
(9.1+6.5+8.2+4.5)*0,25=7,075 [A]</t>
  </si>
  <si>
    <t>102.2_ZH</t>
  </si>
  <si>
    <t>Prstenec okružní křižovatky - dlážděný kryt</t>
  </si>
  <si>
    <t xml:space="preserve">  102.2_ZH</t>
  </si>
  <si>
    <t>Odstranění podkladních vrstev z nestmeleného kameniva  
Od km 15,613 do km 15,635 
viz. přílohy D.1.1.2 a D.1.1.4 
(plocha*tloušťka*hmotnost): 
126*0.45*2,2=124,740 [D] dle pol.113328 
Výměna aktivní zóny 
(plocha*tloušťka*hmotnost): 
126*0.5*2,2=138,600 [B] dle pol.123738 
Celkem: D+B=263,340 [E]</t>
  </si>
  <si>
    <t>113178</t>
  </si>
  <si>
    <t>ODSTRAN KRYTU ZPEVNĚNÝCH PLOCH Z DLAŽEB KOSTEK, ODVOZ NA MÍSTO URČENÉ OBJEDNATELEM</t>
  </si>
  <si>
    <t>Včetně očištění, odvozu a uložení na místo určené objednatelem bez dalších poplatků. Vzdálenost je pouze předpokládaná a zhotovitel nacení svoji vzdálenost podle toho, kam bude materiál odvážet.</t>
  </si>
  <si>
    <t>Odstranění krytu stávajícího prstence 
Od km 15,613 do km 15,635 
viz. přílohy D.1.1.2 a D.1.1.4 
(plocha*tloušťka): 
126*0.10=12,600 [A] 
bez dalších poplatků</t>
  </si>
  <si>
    <t>Odtranění podkladních vrstev z nestmeleného kameniva 
Od km 15,613 do km 15,635 
viz. přílohy D.1.1.2 a D.1.1.4 
(plocha*tloušťka): 
126*0.51=64,260 [A] 
souvisí s pol.014102.1</t>
  </si>
  <si>
    <t>Výměna aktivní zóny 
Od km 15,613 do km 15,635 
viz. přílohy D.1.1.2 a D.1.1.4 
(plocha*tloušťka): 
126*0.5=63,000 [A] 
souvisí s pol.014102.1</t>
  </si>
  <si>
    <t>přehutnění pod vrstvou aktivní zóny, míra zhutnění dle vzorového řezu 
souvisí s pol.56336 - výměna aktivní zóny 
Od km 15,613 do km 15,635 
viz. přílohy D.1.1.2 a D.1.1.4 
(plocha m2): 
126=126,000 [A]</t>
  </si>
  <si>
    <t>Výměna aktivní zóny, vyložení geotextilií    min.300g/m2 
Od km 15,613 do km 15,635 
viz. přílohy D.1.1.2 a D.1.1.4 
(plocha m2): 
(2.2+0.6)*69.3=194,040 [A]</t>
  </si>
  <si>
    <t>56145</t>
  </si>
  <si>
    <t>KAMENIVO ZPEVNĚNÉ CEMENTEM TL. DO 250MM</t>
  </si>
  <si>
    <t>Podkladní vrstva 
Od km 15,613 do km 15,635 
viz. přílohy D.1.1.2 a D.1.1.4 
(plocha m2): 
126=126,000 [A]</t>
  </si>
  <si>
    <t>Konstrukce vozovky 
tloušťka 200 mm, frakce 0/63, míra zhutnění dle vzorového řezu 
Od km 15,613 do km 15,635 
viz. přílohy D.1.1.2 a D.1.1.4 
(plocha m2): 
126=126,000 [A] 
rozšíření pod obrubou (s*d*h): 
0.55*126=69,300 [B] 
Celkem: A+B=195,300 [C]</t>
  </si>
  <si>
    <t>Výměna aktivní zóny 
tloušťka 200 mm, frakce 0/125, míra zhutnění dle vzorového řezu 
Od km 15,613 do km 15,635 
viz. přílohy D.1.1.2 a D.1.1.4 
(plocha m2): 
126=126,000 [A]</t>
  </si>
  <si>
    <t>Výměna aktivní zóny 
tloušťka 300 mm, frakce 0/125, míra zhutnění dle vzorového řezu 
Od km 15,613 do km 15,635 
viz. přílohy D.1.1.2 a D.1.1.4 
(plocha m2): 
126=126,000 [A] 
rozšířšní pod obrubou (s*d*h): 
0.55*126=69,300 [B] 
Celkem: A+B=195,300 [C]</t>
  </si>
  <si>
    <t>58212</t>
  </si>
  <si>
    <t>DLÁŽDĚNÉ KRYTY Z VELKÝCH KOSTEK DO LOŽE Z MC</t>
  </si>
  <si>
    <t>Žulová dlažba DL, tloušťka 160 mm 
Od km 15,613 do km 15,635 
viz. přílohy D.1.1.2 a D.1.1.4 
(plocha m2): 
126=126,000 [A]</t>
  </si>
  <si>
    <t>102.3_ZV</t>
  </si>
  <si>
    <t>Chodník - předláždění stávajícího stavu</t>
  </si>
  <si>
    <t xml:space="preserve">  102.3_ZV</t>
  </si>
  <si>
    <t>Chodník - předláždění krytu stávajícího stavu 
km 15,641 (ul. Nábřeží) 
(plocha m2): 
(16+19.1)=35,100 [A] 
Počítáno s dokupem 50% krytu</t>
  </si>
  <si>
    <t>102.4_ZH</t>
  </si>
  <si>
    <t xml:space="preserve">  102.4_ZH</t>
  </si>
  <si>
    <t>Obruby-beton 2,3 t/m3</t>
  </si>
  <si>
    <t>Odstranění silniční obruby 
Od km 15,607 do km 15,641 
viz. přílohy D.1.1.2 a D.1.1.4 
(délka*tloušťka*hmotnost): 
(56.7+3.35+5.1+6.15+7.05)*0.15*2,3=27,031 [A] dle pol.113524</t>
  </si>
  <si>
    <t>Odstranění silniční obruby 
Od km 15,607 do km 15,641 
viz. přílohy D.1.1.2 a D.1.1.4 
(délka m): 
56.7+3.35+5.1+6.15+7.05=78,350 [A] 
souvisí s pol.014102.2</t>
  </si>
  <si>
    <t>Obrubník silniční - betonový - 150/250/1000 
výška podstupnice 0,12 m 
Od km 15,607 do km 15,641 
viz. přílohy D.1.1.2 a D.1.1.4 
(délka m): 
56.7+3.35+5.1+6.15+7.05=78,350 [A]</t>
  </si>
  <si>
    <t>Obrubník pro okružní křižovatku - betonový 300/159/600 
Od km 15,613 do km 15,635 
viz. přílohy D.1.1.2 a D.1.1.4 
(délka m): 
69.3=69,300 [A]</t>
  </si>
  <si>
    <t>102.5_ZH</t>
  </si>
  <si>
    <t>Odvodnění - trativod, uliřní vpusti, přípojky</t>
  </si>
  <si>
    <t xml:space="preserve">  102.5_ZH</t>
  </si>
  <si>
    <t>Uliční vpusťi 
km 15,6111.2*1.2*1.8*1,9=4,925 [K] dle pol.131738 
Přípojky uličních vpustí: 
Od km 15,607 do km 15,641 
1.2*1.2*7.8*1,9=21,341 [D] dle pol.132738 
Trativody:0.5*0.4*15*1,9=5,700 [C]  dle pol.132738 
Celkem: K+D+C=31,966 [L]</t>
  </si>
  <si>
    <t>Odstranění stávajících uličních vpustí 
km 15,611 
(pošet kusů): 
1*0.5=0,500 [A] 
Přípojky uličních vpustí: 
Od km 15,607 do km 15,641 
viz. přílohy D.1.1.2 a D.1.1.4 
(délka m): 
7.8*0.15=1,170 [B] 
Celkem: A+B=1,670 [L]</t>
  </si>
  <si>
    <t>Viz.výkres D.1.1.2   
(délka*šířka*výška)   
Výkopy okolo inženýrských sítí se musí provádět ručně   
Uliční vpusťi 
km 15,6111.2*1.2*1.8=2,592 [K] 
souvisí s pol.014102.1</t>
  </si>
  <si>
    <t>HLOUBENÍ RÝH ŠÍŘ DO 2M PAŽ I NEPAŽ TŘ. I,ODVOZ NA SKLÁDKU DLE URČENÍ ZHOTOVITELE</t>
  </si>
  <si>
    <t>viz. přílohy D.1.1.2 a D.1.1.4 
Výkopy okolo inženýrských sítí se musí provádět ručně   
Přípojky uličních vpustí: 
Od km 15,607 do km 15,641 
1.2*1.2*7.8=11,232 [D] 
Trativody:0.5*0.4*15=3,000 [C] 
Celkem: D+C=14,232 [E] 
souvisí s pol.014102.1</t>
  </si>
  <si>
    <t>viz. D.1.1.2, D.1.1.4 
Uliční vpusťi 
km 15,6111.2*1.2*0.8=1,152 [K] 
Přípojky uličních vpustí: 
Od km 15,607 do km 15,641 
1.2*0.2*7.8=1,872 [D] 
Trativody:0.5*0.2*15=1,500 [C] 
Celkem: K+D+C=4,524 [L]</t>
  </si>
  <si>
    <t>viz. D.1.1.2 , D.1.1.4 
Přípojky uličních vpustí: 
Od km 15,607 do km 15,641 
1.2*0.1*7.8=0,936 [D] 
Trativody:0.5*0.1*15=0,750 [C] 
Celkem: D+C=1,686 [E]</t>
  </si>
  <si>
    <t>Podélný trativod, průměr 150 mm 
Od km 15,607 do km 15,641 
viz. přílohy D.1.1.2 a D.1.1.4 
(délka m): 
15=15,000 [A]</t>
  </si>
  <si>
    <t>Přípojky uličních vpustí: 
Od km 15,607 do km 15,641 
viz. přílohy D.1.1.2 a D.1.1.4 
(délka m): 
7.8=7,800 [A]</t>
  </si>
  <si>
    <t>Uliční vpusťi 
km 15,611 
viz. příloha D.1.1.2 
1-krát rekonstrukce stávající vpusti: 
1=1,000 [A]</t>
  </si>
  <si>
    <t>Výškové vyrovnání 1 kusů poklopu kanalizace a 1 uličních vpustí</t>
  </si>
  <si>
    <t>Výšková úprava znaků inženýrských síťí 
km 0,019 kanalizační šachta 
viz. příloha D.1.1.2 
( 1x šachta): 
1=1,000 [A]</t>
  </si>
  <si>
    <t>Přípojky uličních vpustí: 
Od km 15,607 do km 15,641 
viz. přílohy D.1.1.2 a D.1.1.4 
(délka m): 
7.8=7,800 [A] 
souvisí s pol.014102.2</t>
  </si>
  <si>
    <t>Odstranění stávající uliční vpusti 
km 15,611 
viz. příloha D.1.1.2 
(kusů): 
1=1,000 [A] 
souvisí s pol.014102.2</t>
  </si>
  <si>
    <t>102.6_ZV</t>
  </si>
  <si>
    <t>Ulice Jungmannova - km 0,022</t>
  </si>
  <si>
    <t xml:space="preserve">  102.6_ZV</t>
  </si>
  <si>
    <t>Zemina a kamení (17 05 04) 
Počítaná hmotnost zeminy 1,9t/m3, kámen 2,2t/m3 [Objem z položek x hmotnost]:</t>
  </si>
  <si>
    <t>Odstranění podkladních vrstev z nestmeleného kameniva  
km 0,022 
viz. přílohy D.1.1.2 a D.1.1.4 
(plocha*tloušťka*hmotnost): 
31.9*0.22*2,2=15,440 [A]  dle pol.113328 
rozšíření pod obrubou (s*d): 
(30)*0.3*0.2*2,2=3,960 [B]  dle pol.113328 
Výměna aktivní zóny 
(plocha*tloušťka*hmotnost): 
20.7*0.5*2,2=22,770 [D]  dle pol.123738 
Uliční vpusťi 
km 0,02831 
1.2*1.2*1.9=2,736 [K]  dle pol.131738 
Nová šachta napojení kanalizace 
km 0,0260 
(počet kusů): 
0.9*0.9*0.8*1,9=1,231 [L]  dle pol.131738 
Přípojky uličních vpustí: 
Od km 15,607 do km 15,641 
1.2*1.2*24*1,9=65,664 [M]  dle pol.132738 
Trativody:0.5*0.4*18*1,9=6,840 [C]  dle pol.212635 
Celkem: A+B+D+K+L+M+C=118,641 [N]</t>
  </si>
  <si>
    <t>Silniční přídlažba 500/250/100  
uložení stávající 
km 0,022 
viz. přílohy D.1.1.2 a D.1.1.4 
(délka*tloušťka*hmotnost): 
(11+17.3+9.1+3.1)*0.25*2=20,250 [B]  dle pol.113524 
Odstranění silniční obruby 
km 0,022 
viz. přílohy D.1.1.2 a D.1.1.4 
(délka*tloušťka*hmotnost): 
(11.2+16.8+14)*0.15*2=12,600 [C]  dle pol.113524.1 
Odstranění stávajících uličních vpustí 
km 0,02831 
(pošet kusů): 
1*0.5=0,500 [A]  dle pol.96687 
Přípojky uliční vpusti: 
Od km 0,025 do km 0,04031 
viz. přílohy D.1.1.2 a D.1.1.4 
(délka m): 
(18+6)*0.15=3,600 [D]  dle pol.969234 
Celkem: A+B+B+C+D=57,200 [E] 
Odstranění stávajícího dlážděného krytu(beton) 
km 0,022 
viz. přílohy D.1.1.2 a D.1.1.4 
(plocha*tloušťka*hmotnost): 
20.7*0.25*2.3=11,903 [F]  dle pol.113188 
E+F=69,103 [G]</t>
  </si>
  <si>
    <t>Vvyfrézovaný asfaltový materiál 2,4t/m3 [Objem z položek x hmotnost]:</t>
  </si>
  <si>
    <t>Odstranění podkladních asfaltových vrstev 
km 0,022 
viz. přílohy D.1.1.2 a D.1.1.4 
(plocha*tloušťka*hmotnost): 
31.9*0.18*2.4=13,781 [A] dle pol.113138 
Frézování asfaltových vrstev 
km 0,022 
viz. přílohy D.1.1.2 a D.1.1.4 
(plocha*tloušťka): 
31.9*2*0.05*2.4=7,656 [B] dle pol.113728 
Výškové vyrovnání vozovky ul. Jungmannova 
68*2*0.05*2.4=16,320 [D] dle pol.113728 
Celkem: A+B+D=37,757 [E]</t>
  </si>
  <si>
    <t>Odstraněn  podkladních asfaltových vrstev 
km 0,022 
viz. přílohy D.1.1.2 a D.1.1.4 
(plocha*tloušťka): 
31.9*0.18=5,742 [A] 
souvisí s pol.014102.4</t>
  </si>
  <si>
    <t>Odstranění stávajícího dlážděného krytu 
km 0,022 
viz. přílohy D.1.1.2 a D.1.1.4 
(plocha*tloušťka): 
20.7*0.25=5,175 [A] 
souvisí s pol.014102.2</t>
  </si>
  <si>
    <t>ODSTRAN PODKL ZPEVNĚNÝCH PLOCH Z KAMENIVA NESTMEL,ODVOZ NA SKLÁDKU DLE URČENÍ ZHOTOVITELE</t>
  </si>
  <si>
    <t>Odtranění podkladních vrstev z nestmeleného kameniva 
km 0,022 
viz. přílohy D.1.1.2 a D.1.1.4 
(plocha*tloušťka): 
31.9*0.22=7,018 [A] 
rozšíření pod obrubou (s*d): 
(30)*0.3*0.2=1,800 [B] 
Celkem: A+B=8,818 [C] 
souvisí s pol.014102.1</t>
  </si>
  <si>
    <t>Silniční přídlažba 500/250/100  
odstranění stávající 
km 0,022 
viz. přílohy D.1.1.2 a D.1.1.4 
(délka m): 
(11+17.3+9.1+3.1)=40,500 [A] 
souvisí s pol.014102.2</t>
  </si>
  <si>
    <t>Odstranění silniční obruby 
km 0,022 
viz. přílohy D.1.1.2 a D.1.1.4 
(délka m): 
11.2+16.8+14=42,000 [A] 
souvisí s pol.014102.2</t>
  </si>
  <si>
    <t>FRÉZOVÁNÍ ZPEVNĚNÝCH PLOCH ASFALTOVÝCH,ODVOZ NA SKLÁDKU DLE URČENÍ ZHOTOVITELE</t>
  </si>
  <si>
    <t>Frézování asfaltových vrstev 
km 0,022 
viz. přílohy D.1.1.2 a D.1.1.4 
(plocha*tloušťka): 
31.9*2*0.05=3,190 [A] 
Výškové vyrovnání vozovky ul. Jungmannova 
68*2*0.05=6,800 [B] 
Celkem: A+B=9,990 [C] 
souvisí s pol.014102.4</t>
  </si>
  <si>
    <t>Výměna aktivní zóny 
km 0,022 
viz. přílohy D.1.1.2 a D.1.1.4 
(plocha*tloušťka): 
20.7*0.5=10,350 [A] 
souvisí s pol.014102.1</t>
  </si>
  <si>
    <t>Viz.výkres D.1.1.2   
(délka*šířka*výška)   
Výkopy okolo inženýrských sítí se musí provádět ručně   
Uliční vpusťi 
km 0,02831 
1.2*1.2*1.8=2,592 [K] 
Nová šachta napojení kanalizace 
km 0,0260 
(počet kusů): 
0.9*0.9*0.8=0,648 [A] 
Celkem: K+A=3,240 [L] 
souvisí s pol.014102.1</t>
  </si>
  <si>
    <t>viz. přílohy D.1.1.2 a D.1.1.4 
Výkopy okolo inženýrských sítí se musí provádět ručně   
Přípojky uličních vpustí: 
Od km 15,607 do km 15,641 
1.2*1.2*24=34,560 [D] 
Trativody:0.5*0.4*18=3,600 [C] 
Celkem: D+C=38,160 [E] 
souvisí s pol.014102.1</t>
  </si>
  <si>
    <t>viz. D.1.1.2, D.1.1.4 
Nová šachta napojení kanalizace 
km 0,0260 
(počet kusů): 
0.9*0.9*0.8=0,648 [A] 
Uliční vpusťi 
km 0,02831 
1.2*1.2*0.8=1,152 [K] 
Přípojky uličních vpustí: 
Od km 15,607 do km 15,641 
1.2*0.2*24=5,760 [D] 
Trativody:0.5*0.2*18=1,800 [C] 
Celkem: A+K+D+C=9,360 [L]</t>
  </si>
  <si>
    <t>viz. D.1.1.2 , D.1.1.4 
Přípojky uličních vpustí: 
Od km 15,607 do km 15,641 
1.2*0.1*24=2,880 [D] 
Trativody:0.5*0.1*18=0,900 [C] 
Celkem: D+C=3,780 [E]</t>
  </si>
  <si>
    <t>přehutnění pod vrstvou aktivní zóny, míra zhutnění dle vzorového řezu 
souvisí s pol.56336 - výměna aktivní zóny 
viz. přílohy D.1.1.2 a D.1.1.4 
(plocha m2): 
31.9=31,900 [A]</t>
  </si>
  <si>
    <t>Podélný trativod, průměr 150 mm 
viz. přílohy D.1.1.2 a D.1.1.4 
(délka m): 
18=18,000 [A] 
výkopek odvézt na skládku dle určení zhotovitele 
souvisí s pol.014102.1</t>
  </si>
  <si>
    <t>Výměna aktivní zóny, vyložení geotextilií   min.300g/m2 
km 0,022 
viz. přílohy D.1.1.2 a D.1.1.4 
(plocha m2): 
(17.2+1.2)*4=73,600 [A]</t>
  </si>
  <si>
    <t>Konstrukce vozovky 
tloušťka 170 mm, míra zhutnění dle vzorového řezu 
km 0,022 
viz. přílohy D.1.1.2 a D.1.1.4 
(plocha m2): 
31.9=31,900 [A]</t>
  </si>
  <si>
    <t>Dopravní ostrůvek - podkladní vrstva 
tloušťka 150 mm, frakce 0/63, míra zhutnění dle vzorového řezu 
km 0,022 
viz. přílohy D.1.1.2 a D.1.1.4 
(plocha m2): 
20.7=20,700 [A]</t>
  </si>
  <si>
    <t>Výměna aktivní zóny 
tloušťka 200 mm, frakce 0/125, míra zhutnění dle vzorového řezu 
km 0,022 
viz. přílohy D.1.1.2 a D.1.1.4 
(plocha m2): 
31.9=31,900 [A]</t>
  </si>
  <si>
    <t>Konstrukce vozovky 
tloušťka 150 mm, frakce 0/63, míra zhutnění dle vzorového řezu 
km 0,022 
viz. přílohy D.1.1.2 a D.1.1.4 
(plocha m2): 
31.9=31,900 [A] 
rozšíření pod obrubou (s*d): 
(30)*0.3=9,000 [B] 
Celkem: A+B=40,900 [C]</t>
  </si>
  <si>
    <t>Výměna aktivní zóny 
tloušťka 300 mm, frakce 0/125, míra zhutnění dle vzorového řezu 
km 0,022 
viz. přílohy D.1.1.2 a D.1.1.4 
(plocha m2): 
31.9=31,900 [A] 
rozšíření pod obrubou (s*d): 
(30)*0.3=9,000 [B] 
Celkem: A+B=40,900 [C]</t>
  </si>
  <si>
    <t>K propojení vrstev z asfaltového betonu 0,8kg/m2 
km 0,022 
viz. přílohy D.1.1.2 a D.1.1.4 
(plocha m2): 
31.9=31,900 [A]</t>
  </si>
  <si>
    <t>Spojovací postřik mezi SMA 11S a ACL 16S  (1 vrstva 0,25 kg/m2 a 1 vrstva 0,5 kg/m2) 
km 0,022 
viz. přílohy D.1.1.2 a D.1.1.4 
(plocha m2): 
31.9*2=63,800 [A]</t>
  </si>
  <si>
    <t>Geosyntetikum ze skelných vláken na napojení na stávající vozovku (dvojité zazubení)      
Parametry - viz příloha Vzorové příčné řezy a Detaily.   
V místě napojení krytu na stávající vozovku 
 [délka*prům.šíř.*počet] 
viz. přílohy D.1.1.2 a D.1.1.4 a D.1.1.10 
(5,66+4,75)*1*2=20,820 [A]</t>
  </si>
  <si>
    <t>574D66</t>
  </si>
  <si>
    <t>ASFALTOVÝ BETON PRO LOŽNÍ VRSTVY MODIFIK ACL 16+, 16S TL. 70MM</t>
  </si>
  <si>
    <t>Konstrukce vozovky 
km 0,022 
viz. přílohy D.1.1.2 a D.1.1.4 
(plocha m2): 
31.9=31,900 [A]</t>
  </si>
  <si>
    <t>27</t>
  </si>
  <si>
    <t>574E56</t>
  </si>
  <si>
    <t>ASFALTOVÝ BETON PRO PODKLADNÍ VRSTVY ACP 16+, 16S TL. 60MM</t>
  </si>
  <si>
    <t>Podkladní vrstva krytu 
km 0,022 
viz. přílohy D.1.1.2 a D.1.1.4 
(plocha m2): 
31.9=31,900 [A] 
Výškové vyrovnání vozovky ul. Jungmannova 
68=68,000 [B] 
Celkem: A+B=99,900 [C]</t>
  </si>
  <si>
    <t>28</t>
  </si>
  <si>
    <t>Konstrukce vozovky kryt 
km 0,022 
viz. přílohy D.1.1.2 a D.1.1.4 
(plocha m2): 
31.9=31,900 [A] 
Výškové vyrovnání vozovky ul. Jungmannova 
68=68,000 [B] 
Celkem: A+B=99,900 [C]</t>
  </si>
  <si>
    <t>29</t>
  </si>
  <si>
    <t>Dopravní ostrůvek - dlážděný kryt 
km 0,022 
viz. přílohy D.1.1.2 a D.1.1.4 
(plocha m2): 
20.7=20,700 [A]</t>
  </si>
  <si>
    <t>30</t>
  </si>
  <si>
    <t>Vyplnění spáry trvale pružnou zálivkou 
Napojení na stávající stav na začátku úseku 
km 0,022 
viz. přílohy D.1.1.2 
(délka m): 
9.3=9,300 [A]</t>
  </si>
  <si>
    <t>31</t>
  </si>
  <si>
    <t>Přípojky uliční vpusti: 
Od km 0,025 do km 0,04031 
viz. přílohy D.1.1.2 a D.1.1.4 
(délka m): 
18+6=24,000 [A]</t>
  </si>
  <si>
    <t>32</t>
  </si>
  <si>
    <t>89433</t>
  </si>
  <si>
    <t>ŠACHTY KANALIZAČNÍ Z PROST BETONU NA POTRUBÍ DN DO 200MM</t>
  </si>
  <si>
    <t>Nová šachta napojení kanalizace 
km 0,0260 
viz. D.1.1.2 
(počet kusů): 
1=1,000 [A]</t>
  </si>
  <si>
    <t>položka zahrnuje: 
- poklopy s rámem, mříže s rámem, stupadla, žebříky, stropy z bet. dílců a pod.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 
- předepsané podkladní konstrukce</t>
  </si>
  <si>
    <t>33</t>
  </si>
  <si>
    <t>Uliční vpusťi 
km 0,02831 
viz. příloha D.1.1.2 
1-krát rekonstrukce stávající vpusti: 
1=1,000 [A]</t>
  </si>
  <si>
    <t>34</t>
  </si>
  <si>
    <t>Výškové vyrovnání 2 kusů poklopu kanalizace a 1 uličních vpustí</t>
  </si>
  <si>
    <t>Výšková úprava znaků inženýrských síťí 
km 0,02831 uliční vpusť 
km 0,025 kanalizační šachta 
viz. příloha D.1.1.2 
( + 2x šachta): 
2=2,000 [A]</t>
  </si>
  <si>
    <t>35</t>
  </si>
  <si>
    <t>ODVOZ NA SKLÁDKU DLE URČENÍ ZHOTOVITELE</t>
  </si>
  <si>
    <t>Přípojky uliční vpusti: 
Od km 0,025 do km 0,04031 
viz. přílohy D.1.1.2 a D.1.1.4 
(délka m): 
18+6=24,000 [A] 
souvisí s pol.014102.2</t>
  </si>
  <si>
    <t>36</t>
  </si>
  <si>
    <t>Demontáž stávajícího dopravního značení 
(počet kusů): 
2=2,000 [A]</t>
  </si>
  <si>
    <t>37</t>
  </si>
  <si>
    <t>Montáž nového dopravního značení 
(počet kusů): 
2=2,000 [A]</t>
  </si>
  <si>
    <t>38</t>
  </si>
  <si>
    <t>39</t>
  </si>
  <si>
    <t>Demontáž nového dopravního značení 
(počet kusů): 
2=2,000 [A]</t>
  </si>
  <si>
    <t>40</t>
  </si>
  <si>
    <t>Vodorovné dopravní značení 
km 0,022 
viz. přílohy D.1.1.11 
(délka*šířka): 
(12+13+7.6+7.05+4.9)*0.25=11,138 [A]</t>
  </si>
  <si>
    <t>41</t>
  </si>
  <si>
    <t>42</t>
  </si>
  <si>
    <t>Obrubník silniční - betonový - 150/250/1000 
výška podstupnice 0,12 m 
km 0,022 
viz. přílohy D.1.1.2 a D.1.1.4 
(délka m): 
11.2+16.8+14=42,000 [A]</t>
  </si>
  <si>
    <t>43</t>
  </si>
  <si>
    <t>Napojení na stávající stav na začátku úseku 
km 0,022 
viz. přílohy D.1.1.2 
(délka m): 
9.3=9,300 [A]</t>
  </si>
  <si>
    <t>44</t>
  </si>
  <si>
    <t>Silniční přídlažba 500/250/100 
km 0,022 
viz. přílohy D.1.1.2 a D.1.1.4 
(délkaxšířka m): 
(11+17.3+9.1+3.1)*0,25=10,125 [A]</t>
  </si>
  <si>
    <t>45</t>
  </si>
  <si>
    <t>Odstranění stávající uliční vpusti 
km 0,02831 
viz. příloha D.1.1.2 
(kusů): 
1=1,000 [A] 
souvisí s pol.014102.2</t>
  </si>
  <si>
    <t>102.7_N</t>
  </si>
  <si>
    <t>Ulice Nábřeží - km 0,041</t>
  </si>
  <si>
    <t xml:space="preserve">  102.7_N</t>
  </si>
  <si>
    <t>Odstranění podkladních vrstev z nestmeleného kameniva  
km 0,041 
viz. přílohy D.1.1.2 a D.1.1.4 
(plocha*tloušťka*hmotnost): 
153*0.22*2,2=74,052 [A] dle pol.113328 
rozšíření pod obrubou (s*d): 
(7.15+4.3+14.05+5.25+5.05+14.2)*0.3*0.2*2,2=6,600 [B] dle pol.113328 
Výměna aktivní zóny 
(plocha*tloušťka*hmotnost): 
153*0.5*2,2=168,300 [F] dle pol.123738 
Uliční vpusťi 
km 0,04031 vpravo 
km sjezd Nábřeží 
1.2*1.2*1.8*2*2,2=11,405 [K]  dle pol.131738 
Přípojky uličních vpustí: 
ulice Nábřeží 
1.2*1.2*18*2,2=57,024 [D]  dle pol.132738 
Celkem: A+B+F+K+D=317,381 [L]</t>
  </si>
  <si>
    <t>Silniční přídlažba 500/250/100  
uložení stávající 
km 0,041 
viz. přílohy D.1.1.2 a D.1.1.4 
(délka*tloušťka*hmotnost): 
(7.15+4.3+14.05+5.25+5.05+14.2)*0.25*2*2,3=57,500 [A]  dle pol.113524 
Odstranění silniční obruby 
km 0,041 
viz. přílohy D.1.1.2 a D.1.1.4 
(délka*tloušťka*hmotnost): 
(7.15+4.3+14.05+5.25+5.05+14.2)*0.15*2*2,3=34,500 [E]  dle pol.113524.1 
Odstranění záhonové obruby 
12*2,3=27,600 [C]  dle pol.113514 
Celkem: A+C+E=119,600 [D] 
Odstranění stávajících uličních vpustí 
sjezd Nabřeží 
Nároží ul. Nábřeží 
(pošet kusů): 
2*0.5=1,000 [F]  dle pol.96687 
Přípojky uličních vpustí: 
ulice Nábřeží 
viz. přílohy D.1.1.2 a D.1.1.4 
(délka m): 
18*0.15=2,700 [B]  dle pol.969234 
Celkem: D+F+B=123,300 [G]</t>
  </si>
  <si>
    <t>Odstranění krytu vozovky včetně podkladních asfaltových vrstev 
km 0,041 
viz. přílohy D.1.1.2 a D.1.1.4 
(plocha*tloušťka*hmotnost): 
153*0.18*2.4=66,096 [B]  dle pol.113138 
Frézování asfaltových vrstev 
km 0,041 
viz. přílohy D.1.1.2 a D.1.1.4 
(plocha*tloušťka): 
153*2*0.05*2.4=36,720 [A] dle pol.113728 
Výškové vyrovnání vozovky ul. Nábřeží 
35*2*0.05=3,500 [D]  dle pol.113728 
Celkem: B+A+D=106,316 [E]</t>
  </si>
  <si>
    <t>Odstranění podkladních asfaltových vrstev 
km 0,041 
viz. přílohy D.1.1.2 a D.1.1.4 
(plocha*tloušťka): 
153*0.18=27,540 [A] 
souvisí s pol.014102.4</t>
  </si>
  <si>
    <t>Odtranění podkladních vrstev z nestmeleného kameniva 
km 0,041 
viz. přílohy D.1.1.2 a D.1.1.4 
(plocha*tloušťka): 
153*0.22=33,660 [A] 
rozšíření pod obrubou (s*d): 
(7.15+4.3+14.05+5.25+5.05+14.2)*0.3*0.2=3,000 [B] 
Celkem: A+B=36,660 [C] 
souvisí s pol.014102.1</t>
  </si>
  <si>
    <t>Odstranění záhonových obrubníků 
Od km 15,548 do km 15,594 
viz. přílohy D.1.1.2 a D.1.1.4 
(délka m): 
12=12,000 [A] 
souvisí s pol.014102.2</t>
  </si>
  <si>
    <t>Silniční přídlažba 500/250/100  
odstranění stávající 
km 0,041 
viz. přílohy D.1.1.2 a D.1.1.4 
(délka m): 
7.15+4.3+14.05+5.25+5.05+14.2=50,000 [A] 
souvisí s pol.014102.2</t>
  </si>
  <si>
    <t>Odstranění silniční obruby 
km 0,041 
viz. přílohy D.1.1.2 a D.1.1.4 
(délka m): 
7.15+4.3+14.05+5.25+5.05+14.2=50,000 [A] 
souvisí s pol.014102.2</t>
  </si>
  <si>
    <t>Frézování asfaltových vrstev 
km 0,041 
viz. přílohy D.1.1.2 a D.1.1.4 
(plocha*tloušťka): 
153*2*0.05=15,300 [A] 
Výškové vyrovnání vozovky ul. Nábřeží 
35*2*0.05=3,500 [B] 
Celkem: A+B=18,800 [C] 
souvisí s pol.014102.4</t>
  </si>
  <si>
    <t>Výměna aktivní zóny 
km 0,041 
viz. přílohy D.1.1.2 a D.1.1.4 
(plocha*tloušťka): 
153*0.5=76,500 [A] 
souvisí s pol.014102.1</t>
  </si>
  <si>
    <t>Viz.výkres D.1.1.2   
(délka*šířka*výška)   
Výkopy okolo inženýrských sítí se musí provádět ručně   
Uliční vpusťi 
km 0,04031 vpravo 
km sjezd Nábřeží 
1.2*1.2*1.8*2=5,184 [K] 
souvisí s pol.014102.1</t>
  </si>
  <si>
    <t>viz. přílohy D.1.1.2 a D.1.1.4 
Výkopy okolo inženýrských sítí se musí provádět ručně   
Přípojky uličních vpustí: 
ulice Nábřeží 
1.2*1.2*18=25,920 [D] 
souvisí s pol.014102.1</t>
  </si>
  <si>
    <t>viz. D.1.1.2, D.1.1.4 
Uliční vpusťi 
km 0,04031 vpravo 
km sjezd Nábřeží 
1.2*1.2*0.8*2=2,304 [K] 
Přípojky uličních vpustí: 
Od km 15,607 do km 15,641 
1.2*0.2*24=5,760 [D] 
Trativody:0.5*0.2*18=1,800 [C]</t>
  </si>
  <si>
    <t>přehutnění pod vrstvou aktivní zóny, míra zhutnění dle vzorového řezu 
souvisí s pol.56336 - výměna aktivní zóny 
km 0,041 
viz. přílohy D.1.1.2 a D.1.1.4 
(plocha m2): 
153=153,000 [A]</t>
  </si>
  <si>
    <t>Výměna aktivní zóny, vyložení geotextilií   min.300g/m2 
km 0,041 
viz. přílohy D.1.1.2 a D.1.1.4 
(plocha m2): 
(8.1+1.2)*22.8=212,040 [A]</t>
  </si>
  <si>
    <t>Konstrukce vozovky 
tloušťka 170 mm, míra zhutnění dle vzorového řezu 
km 0,041 
viz. přílohy D.1.1.2 a D.1.1.4 
(plocha m2): 
153=153,000 [A]</t>
  </si>
  <si>
    <t>Výměna aktivní zóny 
tloušťka 200 mm, frakce 0/125, míra zhutnění dle vzorového řezu 
km 0,041 
viz. přílohy D.1.1.2 a D.1.1.4 
(plocha m2): 
153=153,000 [A]</t>
  </si>
  <si>
    <t>Konstrukce vozovky 
tloušťka 150 mm, frakce 0/63, míra zhutnění dle vzorového řezu 
km 0,041 
viz. přílohy D.1.1.2 a D.1.1.4 
(plocha m2): 
153=153,000 [A] 
rozšíření pod obrubou (s*d): 
(7.15+4.3+14.05+5.25+5.05+14.2)*0.3=15,000 [B] 
Celkem: A+B=168,000 [C]</t>
  </si>
  <si>
    <t>Výměna aktivní zóny 
tloušťka 300 mm, frakce 0/125, míra zhutnění dle vzorového řezu 
km 0,041 
viz. přílohy D.1.1.2 a D.1.1.4 
(plocha m2): 
153=153,000 [A] 
rozšíření pod obrubou (s*d): 
(7.15+4.3+14.05+5.25+5.05+14.2)*0.3=15,000 [B] 
Celkem: A+B=168,000 [C]</t>
  </si>
  <si>
    <t>K propojení vrstev z asfaltového betonu 0,8kg/m2 
km 0,041 
viz. přílohy D.1.1.2 a D.1.1.4 
(plocha m2): 
153=153,000 [A]</t>
  </si>
  <si>
    <t>Spojovací postřik mezi SMA 11S a ACL 16S  (1 vrstva 0,25 kg/m2 a 1 vrstva 0,5 kg/m2) 
km 0,041 
viz. přílohy D.1.1.2 a D.1.1.4 
(plocha m2): 
153*2=306,000 [A]</t>
  </si>
  <si>
    <t>Geosyntetikum ze skelných vláken na napojení na stávající vozovku (dvojité zazubení)      
Parametry - viz příloha Vzorové příčné řezy a Detaily.   
V místě napojení krytu na stávající vozovku 
 [délka*prům.šíř.*počet] 
viz. přílohy D.1.1.2 a D.1.1.4 a D.1.1.10 
5,65*1*2=11,300 [A]</t>
  </si>
  <si>
    <t>Konstrukce vozovky 
km 0,041 
viz. přílohy D.1.1.2 a D.1.1.4 
(plocha m2): 
153=153,000 [A]</t>
  </si>
  <si>
    <t>Podkladní vrstva krytu 
km 0,041 
viz. přílohy D.1.1.2 a D.1.1.4 
(plocha m2): 
153=153,000 [A] 
Výškové vyrovnání vozovky ul. Nábřeží 
35=35,000 [B] 
Celkem: A+B=188,000 [C]</t>
  </si>
  <si>
    <t>Konstrukce vozovky kryt 
km 0,041 
viz. přílohy D.1.1.2 a D.1.1.4 
(plocha m2): 
153=153,000 [A] 
Výškové vyrovnání vozovky ul. Nábřeží 
35=35,000 [B] 
Celkem: A+B=188,000 [C]</t>
  </si>
  <si>
    <t>Reliéfní úprava přechodu pro chodce 
10=10,000 [A]</t>
  </si>
  <si>
    <t>Chodník - předláždění krytu stávajícího stavu 
km 0,041 
viz. přílohy D.1.1.2 a D.1.1.4 
(plocha m2): 
(22.3+7.1)=29,400 [A] 
Počítáno s dokupem 50% krytu</t>
  </si>
  <si>
    <t>Vyplnění spáry trvale pružnou zálivkou 
Napojení na stávající stav na začátku úseku 
km 0,041 
viz. přílohy D.1.1.2 
(délka m): 
5.25=5,250 [A]</t>
  </si>
  <si>
    <t>Přípojky uličních vpustí: 
ulice Nábřeží 
viz. přílohy D.1.1.2 a D.1.1.4 
(délka m): 
18=18,000 [A]</t>
  </si>
  <si>
    <t>PN</t>
  </si>
  <si>
    <t>Uliční vpusťi 
km 0,04031 vpravo 
km sjezd Nábřeží 
viz. příloha D.1.1.2 
2-krát vpust: 
2=2,000 [A]</t>
  </si>
  <si>
    <t>Demontáž stávajícího dopravního značení 
(počet kusů): 
1=1,000 [A]</t>
  </si>
  <si>
    <t>Montáž nového dopravního značení 
(počet kusů): 
1=1,000 [A]</t>
  </si>
  <si>
    <t>Demontáž nového dopravního značení 
(počet kusů): 
1=1,000 [A]</t>
  </si>
  <si>
    <t>Vodorovné dopravní značení 
km 0,041 
viz. přílohy D.1.1.11 
(délka*šířka): 
(10.2+7.05+18+14.6+5+8.8)*0.25=15,913 [A]</t>
  </si>
  <si>
    <t>Obrubník záhonový - betonový - 60/250/1000 
Od km 15,548 do km 15,594 
viz. přílohy D.1.1.2 a D.1.1.4 
(délka m): 
12=12,000 [A]</t>
  </si>
  <si>
    <t>Obrubník silniční - betonový  
km 0,041 
viz. přílohy D.1.1.2 a D.1.1.4 
(délka m): 
7.15+4.3+14.05+5.25+5.05+14.2=50,000 [A]</t>
  </si>
  <si>
    <t>Napojení na stávající stav na začátku úseku 
km 0,041 
viz. přílohy D.1.1.2 
(délka m): 
5.25=5,250 [A]</t>
  </si>
  <si>
    <t>Silniční přídlažba 500/250/100 
km 0,041 
viz. přílohy D.1.1.2 a D.1.1.4 
(délkaxšířka m): 
(7.15+4.3+14.05+5.25+5.05+14.2)*0,25=12,500 [A]</t>
  </si>
  <si>
    <t>Odstranění stávající uliční vpusti 
sjezd Nábřeží 
Nároží ul. Nábřeží 
viz. příloha D.1.1.2 
(kusů): 
2=2,000 [A] 
souvisí s pol.014102.2</t>
  </si>
  <si>
    <t>Přípojky uličních vpustí: 
ulice Nábřeží 
viz. přílohy D.1.1.2 a D.1.1.4 
(délka m): 
18=18,000 [A] 
souvisí s pol.014102.2</t>
  </si>
  <si>
    <t>102.8_ZV</t>
  </si>
  <si>
    <t>Asfaltový sjezd - km 0,07245</t>
  </si>
  <si>
    <t xml:space="preserve">  102.8_ZV</t>
  </si>
  <si>
    <t>Odstranění podkladních vrstev z nestmeleného kameniva  
km 0,07245 
viz. přílohy D.1.1.2 a D.1.1.4 
(plocha*tloušťka*hmotnost): 
28.6*0.22*2,2=13,842 [H]  dle pol.113328 
rozšíření pod obrubou (s*d): 
(8.65)*0.3*0.6*2,2=3,425 [B]  dle pol.113328 
Výměna aktivní zóny 
(plocha*tloušťka*hmotnost): 
28.6*0.55*2,2=34,606 [A]  dle pol.123738 
Celkem: H+B+A=51,873 [I]</t>
  </si>
  <si>
    <t>Odstranění silniční obruby 
km 0,07245 
viz. přílohy D.1.1.2 a D.1.1.4 
(délka*tloušťka*hmotnost): 
(4+1.75)*0.15*2,3=1,984 [C]  dle pol.113524.1 
(délka*tloušťka*hmotnost): 
(3+2.25)*0.15*2,3=1,811 [B]  dle pol.113524.1 
Silniční přídlažba 500/250/100  
uložení stávající 
km 0,07245 
viz. přílohy D.1.1.2 a D.1.1.4 
(délka*tloušťka*hmotnost): 
(5.3+4.8)*0.25*2,3=5,808 [D]  dle pol.113524 
Podélný odvodňovací žlab 
Obnova stávajícího nefunkčního žlabu 
(délka): 
5.3*0.5=2,650 [A]  dle pol.96652 
Přípojka odvodňovacího žlabu: 
km 0,07245 
viz. přílohy D.1.1.2 
(délka m): 
3.7*0.15=0,555 [E]  dle pol.969234 
Celkem: C+B+D+A+E=12,808 [F]</t>
  </si>
  <si>
    <t>Odstranění krytu vozovky včetně podkladních asfaltových vrstev 
km 0,07245 
viz. přílohy D.1.1.2 a D.1.1.4 
(plocha*tloušťka*hmotnost): 
28.6*0.18*2.4=12,355 [A]  dle pol.113138 
Frézování asfaltových vrstev 
km 0,07245 
viz. přílohy D.1.1.2 a D.1.1.4 
(plocha*tloušťka): 
28.6*2*0.05*2.4=6,864 [B]  dle pol.113728 
Celkem: A+B=19,219 [C]</t>
  </si>
  <si>
    <t>Odstranění vozovky včetně podkladních asfaltových vrstev 
km 0,07245 
viz. přílohy D.1.1.2 a D.1.1.4 
(plocha*tloušťka): 
28.6*0.18=5,148 [A] 
souvisí s pol.014102.4</t>
  </si>
  <si>
    <t>Odtranění podkladních vrstev z nestmeleného kameniva 
km 0,07245 
viz. přílohy D.1.1.2 a D.1.1.4 
(plocha*tloušťka): 
28.6*0.22=6,292 [A] 
rozšíření pod obrubou (s*d): 
(8.65)*0.3*0.6=1,557 [B] 
Celkem: A+B=7,849 [C] 
souvisí s pol.014102.1</t>
  </si>
  <si>
    <t>Silniční přídlažba 500/250/100  
odstranění stávající 
km 0,07245 
viz. přílohy D.1.1.2 a D.1.1.4 
(délka m): 
(5.3+4.8)=10,100 [A] 
souvisí s pol.014102.2</t>
  </si>
  <si>
    <t>Odstranění silniční obruby 
km 0,07245 
viz. přílohy D.1.1.2 a D.1.1.4 
(délka m): 
4+1.75=5,750 [A] 
(délka m): 
3+2.25=5,250 [B] 
Celkem: A+B=11,000 [C] 
souvisí s pol.014102.2</t>
  </si>
  <si>
    <t>Frézování asfaltových vrstev 
km 0,07245 
viz. přílohy D.1.1.2 a D.1.1.4 
(plocha*tloušťka): 
28.6*2*0.05=2,860 [A] 
souvisí s pol.014102.4</t>
  </si>
  <si>
    <t>Výměna aktivní zóny 
km 0,07245 
viz. přílohy D.1.1.2 a D.1.1.4 
(plocha*tloušťka): 
28.6*0.55=15,730 [A] 
souvisí s pol.014102.1</t>
  </si>
  <si>
    <t>přehutnění pod vrstvou aktivní zóny, míra zhutnění dle vzorového řezu 
souvisí s pol.56336 - výměna aktivní zóny 
km 0,07245 
viz. přílohy D.1.1.2 a D.1.1.4 
(plocha m2): 
28.6=28,600 [A]</t>
  </si>
  <si>
    <t>Podélný trativod, průměr 150 mm 
km 0,07245 
viz. přílohy D.1.1.2 a D.1.1.4 
(délka m): 
4+4.5=8,500 [A]</t>
  </si>
  <si>
    <t>Výměna aktivní zóny, vyložení geotextilií   min.300g/m2 
km 0,07245 
viz. přílohy D.1.1.2 a D.1.1.4 
(plocha m2): 
(8.7)*3.65=31,755 [A]</t>
  </si>
  <si>
    <t>Konstrukce vozovky 
tloušťka 170 mm, míra zhutnění dle vzorového řezu 
km 0,07245 
viz. přílohy D.1.1.2 a D.1.1.4 
(plocha m2): 
28.6=28,600 [A]</t>
  </si>
  <si>
    <t>Výměna aktivní zóny 
tloušťka 200 mm, frakce 0/125, míra zhutnění dle vzorového řezu 
km 0,07245 
viz. přílohy D.1.1.2 a D.1.1.4 
(plocha m2): 
28.6=28,600 [A]</t>
  </si>
  <si>
    <t>Konstrukce vozovky 
tloušťka 150 mm, frakce 0/63, míra zhutnění dle vzorového řezu 
km 0,07245 
viz. přílohy D.1.1.2 a D.1.1.4 
(plocha m2): 
28.6=28,600 [A] 
rozšíření pod obrubou (s*d): 
(8.65)*0.3=2,595 [B] 
Celkem: A+B=31,195 [C]</t>
  </si>
  <si>
    <t>Výměna aktivní zóny 
tloušťka 300 mm, frakce 0/125, míra zhutnění dle vzorového řezu 
km 0,07245 
viz. přílohy D.1.1.2 a D.1.1.4 
(plocha m2): 
28.6=28,600 [A] 
rozšíření pod obrubou (s*d): 
(8.65)*0.3=2,595 [B] 
Celkem: A+B=31,195 [C]</t>
  </si>
  <si>
    <t>K propojení vrstev z asfaltového betonu 0,8kg/m2 
km 0,07245 
viz. přílohy D.1.1.2 a D.1.1.4 
(plocha m2): 
28.6=28,600 [A]</t>
  </si>
  <si>
    <t>Spojovací postřik mezi SMA 11S a ACL 16S  (1 vrstva 0,25 kg/m2 a 1 vrstva 0,5 kg/m2) 
km 0,07245 
viz. přílohy D.1.1.2 a D.1.1.4 
(plocha m2): 
28.6*2=57,200 [A]</t>
  </si>
  <si>
    <t>Konstrukce vozovky 
km 0,07245 
viz. přílohy D.1.1.2 a D.1.1.4 
(plocha m2): 
28.6=28,600 [A]</t>
  </si>
  <si>
    <t>Podkladní vrstva krytu 
km 0,07245 
viz. přílohy D.1.1.2 a D.1.1.4 
(plocha m2): 
28.6=28,600 [A]</t>
  </si>
  <si>
    <t>Konstrukce vozovky kryt 
km 0,07245 
viz. přílohy D.1.1.2 a D.1.1.4 
(plocha m2): 
28.6=28,600 [A]</t>
  </si>
  <si>
    <t>Vyplnění spáry trvale pružnou zálivkou 
km 0,07245 
viz. přílohy D.1.1.2 
(délka m): 
5.5=5,500 [A]</t>
  </si>
  <si>
    <t>Přípojka odvodňovacího žlabu: 
km 0,07245 
viz. přílohy D.1.1.2 
(délka m): 
3.7=3,700 [A]</t>
  </si>
  <si>
    <t>Přípojka odvodňovacího žlabu: 
km 0,07245 
viz. přílohy D.1.1.2 
(délka m): 
3.7=3,700 [A] 
souvisí s pol.014102.2</t>
  </si>
  <si>
    <t>Vodorovné dopravní značení 
km 0,07245 
viz. přílohy D.1.1.11 
(délka*šířka): 
(1.85+3.5)*0.25=1,338 [A]</t>
  </si>
  <si>
    <t>Obrubník silniční - betonový - 150/250/1000 
výška podstupnice 0,12 m 
km 0,07245 
viz. přílohy D.1.1.2 a D.1.1.4 
(délka m): 
4+1.75=5,750 [A] 
Obrubník silniční - betonový - 150/150/1000 
výška podstupnice 0,02 m 
km 0,07245 
viz. přílohy D.1.1.2 a D.1.1.4 
(délka m): 
3+2.25=5,250 [B] 
Celkem: A+B=11,000 [C]</t>
  </si>
  <si>
    <t>93552</t>
  </si>
  <si>
    <t>ŽLABY Z DÍLCŮ Z BETONU SVĚTLÉ ŠÍŘKY DO 150MM VČETNĚ MŘÍŽÍ</t>
  </si>
  <si>
    <t>Podélný odvodňovací žlab 
Obnova stávajícího nefunkčního žlabu 
(délka m): 
5.3=5,300 [A]</t>
  </si>
  <si>
    <t>položka zahrnuje: 
-dodávku a uložení dílců žlabu z předepsaného materiálu předepsaných rozměrů včetně mříže 
- spárování, úpravy vtoku a výtoku 
- nezahrnuje nutné zemní práce, předepsané lože, obetonování 
- měří se v metrech běžných délky osy žlabu, odečítají se čistící kusy a vpustě</t>
  </si>
  <si>
    <t>Silniční přídlažba 500/250/100 
km 0,07245 
viz. přílohy D.1.1.2 a D.1.1.4 
(délkaxšířka m): 
(5.3+4.8)*0,25=2,525 [A]</t>
  </si>
  <si>
    <t>96652</t>
  </si>
  <si>
    <t>ODSTRANĚNÍ ŽLABŮ Z DÍLCŮ (VČET ŠTĚRBINOVÝCH) ŠÍŘKY 150MM</t>
  </si>
  <si>
    <t>Podélný odvodňovací žlab 
Odstranění stávajícího nefunkčního žlabu 
(délka m): 
5.3=5,300 [A] 
souvisí s pol.014102.2</t>
  </si>
  <si>
    <t>- zahrnuje vybourání žlabů včetně podkladních vrstev a eventuelních mříží 
- zahrnuje veškerou manipulaci s vybouranou sutí a hmotami včetně uložení na skládku 
- nezahrnuje poplatek za skládku, vykáže se v samostatné položce 014** (s výjimkou malého množství bouraného materiálu, kde je možné poplatek zahrnout do jednotkové ceny bourání – tento fakt musí být uveden v doplňujícím textu k položce)</t>
  </si>
  <si>
    <t>SO 103</t>
  </si>
  <si>
    <t>Pozemní komunikace a zpevněné plochy km 15,641 19 do ZÚ 15,698</t>
  </si>
  <si>
    <t>103.1_ZH</t>
  </si>
  <si>
    <t xml:space="preserve">  103.1_ZH</t>
  </si>
  <si>
    <t>Odtranění podkladních vrstev z nestmeleného kameniva 
Od km 15,641 19 do km 15,59 
viz. přílohy D.1.1.2 a D.1.1.4 
(plocha*tloušťka*hmotnost): 
73*0.22*2,2=35,332 [A]  dle pol.113328 
rozšíření pod obrubou (s*d): 
0.3*(7.75+5.45)*2,2=8,712 [B]  dle pol.113328 
Výměna aktivní zóny 
Od km 15,641 19 do km 15,59 
viz. přílohy D.1.1.2 a D.1.1.4 
(plocha*tloušťka*hmotnost): 
73*0.5*2,2=80,300 [D]  dle pol.123738 
Celkem: A+B+D=124,344 [E]</t>
  </si>
  <si>
    <t>prostý beton 2,3t/m3</t>
  </si>
  <si>
    <t>Silniční přídlažba 500/250/100 
Od km 15,641 do km 15,65 
viz. přílohy D.1.1.4 a D.1.1.2 
(délka*tloušťka*hmotnost): 
(7.25+8+16.2+22.6+9+18.6)*0.25*2,3=46,949 [B]  dle pol.113524</t>
  </si>
  <si>
    <t>Odstranění krytu vozovky včetně podkladních asfaltových vrstev 
Od km 15,641 19 do km 15,59 
viz. přílohy D.1.1.2 a D.1.1.4 
(plocha*tloušťka*hmotnost): 
73*0,28*2.4=49,056 [B] dle pol.113138 
Frézování asfaltových vrstev 
km 15,641 19 do km 15,698 
viz. přílohy D.1.1.2 a D.1.1.4 
(plocha*tloušťka): 
607.84*4*0.05*2.4=291,763 [A]  dle pol.113728 
Výškové vyrovnání vozovky na KÚ 
60*2*0.05*2.4=14,400 [D]  dle pol.113728 
Celkem: B+A+D=355,219 [E]</t>
  </si>
  <si>
    <t>Odstranění krytu vozovky včetně podkladních asfaltových vrstev 
Od km 15,641 19 do km 15,59 
viz. přílohy D.1.1.2 a D.1.1.4 
(plocha*tloušťka): 
73*0,18=13,140 [A] 
souvisí s pol.014102.4</t>
  </si>
  <si>
    <t>Odtranění podkladních vrstev z nestmeleného kameniva 
Od km 15,641 19 do km 15,59 
viz. přílohy D.1.1.2 a D.1.1.4 
(plocha*tloušťka): 
73*0.22=16,060 [A] 
rozšíření pod obrubou (s*d): 
0.3*(7.75+5.45)*0.6=2,376 [B] 
Celkem: A+B=18,436 [C] 
souvisí s pol.014102.1</t>
  </si>
  <si>
    <t>ODSTRANĚNÍ CHODNÍKOVÝCH A SILNIČNÍCH OBRUBNÍKŮ BETONOVÝCH,ODVOZ NA SKLÁDKU DLE URČENÍ ZHOTOVITELE</t>
  </si>
  <si>
    <t>Silniční přídlažba 500/250/100 
Od km 15,641 do km 15,65 
viz. přílohy D.1.1.4 a D.1.1.2 
(délka m): 
(7.25+8+16.2+22.6+9+18.6)=81,650 [A] 
souvisí s pol.014102.2</t>
  </si>
  <si>
    <t>Frézování asfaltových vrstev 
km 15,641 19 do km 15,698 
viz. přílohy D.1.1.2 a D.1.1.4 
(plocha*tloušťka): 
607.84*4*0.05=121,568 [A] 
Výškové vyrovnání vozovky na KÚ 
60*2*0.05=6,000 [B] 
Celkem: A+B=127,568 [C] 
souvisí s pol.014102.4</t>
  </si>
  <si>
    <t>Výměna aktivní zóny 
Od km 15,641 19 do km 15,59 
viz. přílohy D.1.1.2 a D.1.1.4 
(plocha*tloušťka): 
73*0.5=36,500 [A] 
souvisí s pol.014102.1</t>
  </si>
  <si>
    <t>přehutnění pod vrstvou aktivní zóny, míra zhutnění dle vzorového řezu 
souvisí s pol.56336 - výměna aktivní zóny 
Od km 15,641 do km 15,59 
viz. přílohy D.1.1.4 a D.1.1.2 
(plocha m2): 
73=73,000 [A]</t>
  </si>
  <si>
    <t>Výměna aktivní zóny, vyložení geotextilií   min.300g/m2 
Od km 15,641 do km 15,59 
viz. příloha D.1.1.4 
(plocha m2): 
(7+0.6)*16=121,600 [A]</t>
  </si>
  <si>
    <t>Konstrukce vozovky 
tloušťka 170 mm, míra zhutnění dle vzorového řezu 
Od km 15,641 do km 15,59 
viz. přílohy D.1.1.4 a D.1.1.2 
(plocha m2): 
73=73,000 [A]</t>
  </si>
  <si>
    <t>Výměna aktivní zóny 
tloušťka 200 mm, frakce 0/125, míra zhutnění dle vzorového řezu 
Od km 15,641 do km 15,59 
viz. přílohy D.1.1.4 a D.1.1.2 
(plocha m2): 
73=73,000 [A]</t>
  </si>
  <si>
    <t>Konstrukce vozovky 
tloušťka 150 mm, frakce 0/63, míra zhutnění dle vzorového řezu 
Od km 15,641 do km 15,59 
viz. přílohy D.1.1.4 a D.1.1.2 
(plocha m2):  
73=73,000 [A] 
rozšíření pod obrubou (s*d): 
0.3*(7.75+5.45)=3,960 [B] 
Celkem: A+B=76,960 [C]</t>
  </si>
  <si>
    <t>Výměna aktivní zóny 
tloušťka 300 mm, frakce 0/125, míra zhutnění dle vzorového řezu 
Od km 15,641 do km 15,59 
viz. přílohy D.1.1.4 a D.1.1.2 
(plocha m2): 
73=73,000 [A] 
rozšíření pod obrubou (s*d): 
0.3*(7.75+5.45)=3,960 [B] 
Celkem: A+B=76,960 [C]</t>
  </si>
  <si>
    <t>K propojení vrstev z asfaltového betonu 0,8kg/m2 
Od km 15,641 do km 15,59 
viz. přílohy D.1.1.4 a D.1.1.2 
(plocha m2): 
73=73,000 [A]</t>
  </si>
  <si>
    <t>Spojovací postřik mezi SMA 11S a ACL 16S  (1 vrstva 0,25 kg/m2 a 1 vrstva 0,5 kg/m2) 
Od km 15,641 19 do KÚ 15,698 
viz. přílohy D.1.1.2 a D.1.1.4 
(plocha m2): 
624.5*2=1 249,000 [A]</t>
  </si>
  <si>
    <t>Geosyntetikum ze skelných vláken na napojení na stávající vozovku (dvojité zazubení)      
Parametry - viz příloha Vzorové příčné řezy a Detaily.   
V místě napojení krytu na stávající vozovku 
 [délka*prům.šíř.*počet] 
viz. přílohy D.1.1.2 a D.1.1.4 a D.1.1.10 
24,65*1*2=49,300 [A]</t>
  </si>
  <si>
    <t>Konstrukce vozovky 
Od km 15,641 do km 15,59 
viz. přílohy D.1.1.4 a D.1.1.2 
(plocha m2): 
73=73,000 [A] 
Výškové vyrovnání vozovky na KÚ 
60=60,000 [B] 
Celkem: A+B=133,000 [C]</t>
  </si>
  <si>
    <t>Podkladní vrstva krytu 
Od km 15,641 19 do KÚ 15,698 
viz. přílohy D.1.1.2 a D.1.1.4 
(plocha m2): 
624.5=624,500 [A]</t>
  </si>
  <si>
    <t>Konstrukce vozovky kryt 
Od km 15,641 19 do KÚ 15,698 
viz. přílohy D.1.1.2 a D.1.1.4 
(plocha m2): 
624.5=624,500 [A] 
Výškové vyrovnání vozovky na KÚ 
60=60,000 [B] 
Celkem: A+B=684,500 [C]</t>
  </si>
  <si>
    <t>Vyplnění spáry trvale pružnou zálivkou 
Napojení na stávající stav na začátku úseku 
KÚ 15,698 
viz. příloha D.1.1.2 
(délka m): 
24.65=24,650 [A]</t>
  </si>
  <si>
    <t>Vodorovné dopravní značení 
Od km 15,641 do KÚ 15,698 
viz. příloha D.1.1.11 
(délka*šířka): 
(50+50+15+15)*0.25=32,500 [A] 
3*0.5*10=15,000 [B] 
(45+45)*0.152=13,680 [C] 
(0.5*2*40)=40,000 [D] 
Celkem: A+B+C+D=101,180 [E]</t>
  </si>
  <si>
    <t>Vodící line přecjodu pro chodce 
(délka*šířka): 
9*0.5=4,500 [A]</t>
  </si>
  <si>
    <t>Napojení na stávající stav na začátku úseku 
KÚ 15,698 
viz. příloha D.1.1.2 
(délka m): 
24.65=24,650 [A]</t>
  </si>
  <si>
    <t>Silniční přídlažba 500/250/100 
Od km 15,641 do km 15,65 
viz. přílohy D.1.1.4 a D.1.1.2 
(délkaxšířka m): 
(7.25+8+16.2+22.6+9+18.6)*0,25=20,413 [A]</t>
  </si>
  <si>
    <t>103.2_ZV</t>
  </si>
  <si>
    <t xml:space="preserve">  103.2_ZV</t>
  </si>
  <si>
    <t>Zemina a kamení (17 05 04) 
Počítaná hmotnost kámen 2,2t/m3, [Objem z položek x hmotnost]:</t>
  </si>
  <si>
    <t>Chodník - podkladní nestmelená vrstva 
Od km 15,641 do km 15,65 
Od km 15,69 do km 15,698 
viz. přílohy D.1.1.4 a D.1.1.2 
(plocha*tloušťka*hmotnost): 
112.3*0.19*2,2=46,941 [A] dle pol.113328 
 Celkem: A=46,941 [B]</t>
  </si>
  <si>
    <t>Dlážděný kryt 2,3t/m3, beton 2,3t/m3, (Objem z položek x hmotnost]:</t>
  </si>
  <si>
    <t>Chodník - dlážděný kryt 
Od km 15,641 do km 15,65 
Od km 15,69 do km 15,698 
viz. přílohy D.1.1.4 a D.1.1.2 
(plocha*tloušťka*hmotnost): 
94.2*0.06*2.3=13,000 [A]  dle pol.113178</t>
  </si>
  <si>
    <t>Chodník - asfalobetonový kryt 
Od km 15,69 do km 15,698 
viz. přílohy D.1.1.4 a D.1.1.2 
(plocha*tloušťka*hmotnost): 
18.1*0.06*2.4=2,606 [A] dle pol.113138</t>
  </si>
  <si>
    <t>Chodník - asfalobetonový kryt 
Od km 15,69 do km 15,698 
viz. přílohy D.1.1.4 a D.1.1.2 
(plocha*tloušťka): 
18.1*0.06=1,086 [A] 
souvisí s pol.014102.4</t>
  </si>
  <si>
    <t>ODSTRAN KRYTU ZPEVNĚNÝCH PLOCH Z DLAŽEB KOSTEK,ODVOZ NA SKLÁDKU DLE URČENÍ ZHOTOVITELE</t>
  </si>
  <si>
    <t>Chodník - dlážděný kryt 
Od km 15,641 do km 15,65 
Od km 15,69 do km 15,698 
viz. přílohy D.1.1.4 a D.1.1.2 
(plocha*tloušťka): 
94.2*0.06=5,652 [A] 
souvisí s pol.014102.2</t>
  </si>
  <si>
    <t>Chodník - podkladní nestmelená vrstva 
Od km 15,641 do km 15,65 
Od km 15,69 do km 15,698 
viz. přílohy D.1.1.4 a D.1.1.2 
(plocha*tloušťka): 
112.3*0.19=21,337 [A] 
souvisí s pol.014102.1</t>
  </si>
  <si>
    <t>Konstrukce  
tloušťka 150 mm, frakce 0/63, míra zhutnění dle vzorového řezu 
Chodník - podkladní nestmelená vrstva 
Od km 15,641 do km 15,65 
Od km 15,69 do km 15,698 
viz. přílohy D.1.1.4 a D.1.1.2 
(plocha m2): 
112.3=112,300 [A]</t>
  </si>
  <si>
    <t>Chodník - dlážděný kryt 
Od km 15,641 do km 15,65 
Od km 15,69 do km 15,698 
viz. přílohy D.1.1.4 a D.1.1.2 
(plocha m2): 
92.3=92,300 [A]</t>
  </si>
  <si>
    <t>Chodník - předláždění krytu stávajícího stavu 
km 15,641 
viz. příloha D.1.1.2 
(plocha m2): 
6.3=6,300 [A]</t>
  </si>
  <si>
    <t>103.3_ZH</t>
  </si>
  <si>
    <t>Severní dopravní ostrůvek - dlážděný kryt</t>
  </si>
  <si>
    <t xml:space="preserve">  103.3_ZH</t>
  </si>
  <si>
    <t>Odtranění podkladních vrstev z nestmeleného kameniva 
severní dopravní ostrůvek 
viz. přílohy D.1.1.2 a D.1.1.4 
(plocha*tloušťka): 
17.8*0.25*2,2=9,790 [B] 
dle pol.113328</t>
  </si>
  <si>
    <t>Dlážděný kryt 2,3t/m3, beton 2,3t/m3, (Objem z položek x hmotnost]</t>
  </si>
  <si>
    <t>Dopravní ostrůvek - dlážděný kryt 
Od km 15,641 do km 15,59 
viz. přílohy D.1.1.2 a D.1.1.4 
(plocha*tloušťka*hmotnost): 
17.8*0.25*2.3=10,235 [A] 
dle pol.113188</t>
  </si>
  <si>
    <t>Dopravní ostrůvek - dlážděný kryt 
Od km 15,641 do km 15,59 
viz. přílohy D.1.1.2 a D.1.1.4 
(plocha*tloušťka): 
17.8*0.25=4,450 [A] 
souvisí s pol.014102.2</t>
  </si>
  <si>
    <t>Odtranění podkladních vrstev z nestmeleného kameniva 
severní dopravní ostrůvek 
viz. přílohy D.1.1.2 a D.1.1.4 
(plocha*tloušťka): 
17.8*0.25=4,450 [A] 
souvisí s pol.014102.1</t>
  </si>
  <si>
    <t>Konstrukce  
tloušťka 150 mm, frakce 0/63, míra zhutnění dle vzorového řezu 
Dopravní ostrůvek - podkladní vrstva 
Od km 15,641 do km 15,59 
viz. přílohy D.1.1.2 a D.1.1.4 
(plocha m2): 
17.8=17,800 [A]</t>
  </si>
  <si>
    <t>Dopravní ostrůvek - dlážděný kryt 
Od km 15,641 do km 15,59 
viz. přílohy D.1.1.2 a D.1.1.4 
(plocha m2): 
7.8=7,800 [A]</t>
  </si>
  <si>
    <t>103.4_ZH</t>
  </si>
  <si>
    <t>Jižní dopravní ostrůvek - dlážděný kryt</t>
  </si>
  <si>
    <t xml:space="preserve">  103.4_ZH</t>
  </si>
  <si>
    <t>Odtranění podkladních vrstev z nestmeleného kameniva 
jižní doprvní ostrůvek 
viz. přílohy D.1.1.2 a D.1.1.4 
(plocha*tloušťka): 
667.2*0.25*2,2=366,960 [B] 
dle pol. 113328</t>
  </si>
  <si>
    <t>Dopravní ostrůvek - dlážděný kryt 
Od km 15,641 do km 15,59 
viz. přílohy D.1.1.2 a D.1.1.4 
(plocha*tloušťka*hmotnost): 
13.2*0.25*2.3=7,590 [A] 
dle pol.113188</t>
  </si>
  <si>
    <t>Dopravní ostrůvek - dlážděný kryt 
Od km 15,641 do km 15,59 
viz. přílohy D.1.1.2 a D.1.1.4 
(plocha*tloušťka): 
13.2*0.25=3,300 [A] 
souvisí s pol.014102.2</t>
  </si>
  <si>
    <t>Odtranění podkladních vrstev z nestmeleného kameniva 
jižní doprvní ostrůvek 
viz. přílohy D.1.1.2 a D.1.1.4 
(plocha*tloušťka): 
667.2*0.25=166,800 [A] 
souvisí s pol.014102.1</t>
  </si>
  <si>
    <t>Konstrukce  
tloušťka 150 mm, frakce 0/63, míra zhutnění dle vzorového řezu 
Dopravní ostrůvek - podkladní vrstva 
Od km 15,692 do km 15,698 
viz. přílohy D.1.1.2 a D.1.1.4 
(plocha m2): 
9.2=9,200 [A]</t>
  </si>
  <si>
    <t>Dopravní ostrůvek - dlážděný kryt 
Od km 15,641 do km 15,59 
viz. přílohy D.1.1.2 a D.1.1.4 
(plocha m2): 
9.2=9,200 [A]</t>
  </si>
  <si>
    <t>103.5_ZH</t>
  </si>
  <si>
    <t>Nároží (ul. Pardubická) - dlážděný kryt</t>
  </si>
  <si>
    <t xml:space="preserve">  103.5_ZH</t>
  </si>
  <si>
    <t>Zemina a kamení (17 05 04) 
Počítaná hmotnost kámen 2,2t/m3,  [Objem z položek x hmotnost]:</t>
  </si>
  <si>
    <t>Podkladní nestmelená vrstva 
V km 15,641 
viz. přílohy D.1.1.2 a D.1.1.4 
(plocha*tloušťka*hmotnost): 
2.02*0.45*2,2=2,000 [A] 
dle pol.113328 
Žulová dlažba DL, tloušťka 160 mm 
V km 15,641 
viz. přílohy D.1.1.2 a D.1.1.4 
(plocha*tloušťka*hmotnost): 
2.02*0.16*2,2=0,711 [B] 
dle pol.113178 
Celkem: A+B=2,711 [C]</t>
  </si>
  <si>
    <t>ODSTRAN KRYTU ZPEVNĚNÝCH PLOCH Z DLAŽEB KOSTEK, ODVOZ NA SKLÁDKU DLE URČENÍ ZHOTOVITELE</t>
  </si>
  <si>
    <t>Žulová dlažba DL, tloušťka 160 mm 
V km 15,641 
viz. přílohy D.1.1.2 a D.1.1.4 
(plocha*tloušťka): 
2.02*0.16=0,323 [A] 
souvisí s pol.014102.1</t>
  </si>
  <si>
    <t>Podkladní nestmelená vrstva 
V km 15,641 
viz. přílohy D.1.1.2 a D.1.1.4 
(plocha*tloušťka): 
2.02*0.45=0,909 [A] 
souvisí s pol.014102.1</t>
  </si>
  <si>
    <t>Podkladní vrstva 
V km 15,641 
viz. přílohy D.1.1.2 a D.1.1.4 
(plocha m2): 
2.02=2,020 [A]</t>
  </si>
  <si>
    <t>Konstrukce nároží 
tloušťka 200 mm, frakce 0/125, míra zhutnění dle vzorového řezu 
V km 15,641 
viz. přílohy D.1.1.2 a D.1.1.4 
(plocha m2): 
2.02=2,020 [A] 
rozšíření pod obrubou (s*d*h): 
0.6*5.8=3,480 [B] 
Celkem: A+B=5,500 [C]</t>
  </si>
  <si>
    <t>Žulová dlažba DL, tloušťka 160 mm 
V km 15,641 
viz. přílohy D.1.1.2 a D.1.1.4 
(plocha m2): 
2.02=2,020 [A]</t>
  </si>
  <si>
    <t>103.6_ZH</t>
  </si>
  <si>
    <t xml:space="preserve">  103.6_ZH</t>
  </si>
  <si>
    <t>Obrubník záhonový - betonový - 60/250/1000 
Od km 15,641 do km 15,65 
KÚ 15,698 
viz. přílohy D.1.1.2 a D.1.1.4 
(délka*tloušťka*hmotnost): 
(7.25+3.25+5.05+6.3+4)*0.15*2,3=8,918 [A] 
Obrubník silniční - betonový - 150/250/1000 
výška podstupnice 0,12 m 
Od km 15,641 do km 15,59 
KÚ 15,698 
viz. přílohy D.1.1.2 a D.1.1.4 
(délka*tloušťka*hmotnost): 
(2.4+4.9+5.65+5.1+7.9+7.6+3.2+9.1+5.85+5.1)*0.15*2,3=19,596 [C] 
Obrubník silniční - betonový - 150/150/1000 
výška podstupnice 0,02 m 
Km 15,649 přechod pro chodce 
viz. přílohy D.1.1.2 a D.1.1.4 
(délka*tloušťka*hmotnost): 
(12+3.5+4.4+6+2.3)*0.15*2,3=9,729 [B] 
Obrubník silniční - obloukový 
Dopravní ostrůvek + poloměr oblouku do 2 m 
Od km 15,641 do km 15,59 (severní ostrůvek) 
Od km 15,692 do km 15,698 (jižní ostrůvek) 
viz. přílohy D.1.1.2 a D.1.1.4 
(délka*tloušťka*hmotnost): 
(2.95+1.7+4.5)*0.15*2,3=3,157 [D] 
Celkem: A+C+B+D=41,400 [E] 
dle pol.113524</t>
  </si>
  <si>
    <t>Obrubník záhonový - betonový - 60/250/1000 
Od km 15,641 do km 15,65 
KÚ 15,698 
viz. přílohy D.1.1.2 a D.1.1.4 
(délka m): 
7.25+3.25+5.05+6.3+4=25,850 [A] 
Obrubník silniční - betonový - 150/250/1000 
výška podstupnice 0,12 m 
Od km 15,641 do km 15,59 
KÚ 15,698 
viz. přílohy D.1.1.2 a D.1.1.4 
(délka m): 
2.4+4.9+5.65+5.1+7.9+7.6+3.2+9.1+5.85+5.1=56,800 [C] 
Obrubník silniční - betonový - 150/150/1000 
výška podstupnice 0,02 m 
Km 15,649 přechod pro chodce 
viz. přílohy D.1.1.2 a D.1.1.4 
(délka m): 
12+3.5+4.4+6+2.3=28,200 [B] 
Obrubník silniční - obloukový 
Dopravní ostrůvek + poloměr oblouku do 2 m 
Od km 15,641 do km 15,59 (severní ostrůvek) 
Od km 15,692 do km 15,698 (jižní ostrůvek) 
viz. přílohy D.1.1.2 a D.1.1.4 
(délka m): 
2.95+1.7+4.5=9,150 [D] 
Celkem: A+C+B+D=120,000 [E] 
souvisí s pol.014102.2</t>
  </si>
  <si>
    <t>Obrubník záhonový - betonový - 60/250/1000 
Od km 15,641 do km 15,65 
KÚ 15,698 
viz. přílohy D.1.1.2 a D.1.1.4 
(délka m): 
7.25+3.25+5.05+6.3+4=25,850 [A]</t>
  </si>
  <si>
    <t>Obrubník silniční - betonový - 150/250/1000 
výška podstupnice 0,12 m 
Od km 15,641 do km 15,59 
KÚ 15,698 
viz. přílohy D.1.1.2 a D.1.1.4 
(délka m): 
2.4+4.9+5.65+5.1+7.9+7.6+3.2+9.1+5.85+5.1+28=84,800 [A] 
Celkem: A=84,800 [B]</t>
  </si>
  <si>
    <t>Obrubník silniční - obloukový 
Dopravní ostrůvek + poloměr oblouku do 2 m 
Od km 15,641 do km 15,59 (severní ostrůvek) 
Od km 15,692 do km 15,698 (jižní ostrůvek) 
viz. přílohy D.1.1.2 a D.1.1.4 
(délka m): 
2.95+1.7+4.5=9,150 [A]</t>
  </si>
  <si>
    <t>103.7_ZH</t>
  </si>
  <si>
    <t xml:space="preserve">  103.7_ZH</t>
  </si>
  <si>
    <t>zemina 1,9t/ m3</t>
  </si>
  <si>
    <t>Uliční vpusťi 
km 15,647 vlevo 
11.2*1.2*1.8*1,9=4,925 [K] dle pol.131738 
Přípojky uličních vpustí: 
Od km 15,607 do km 15,641 
1.2*1.2*10*1,9=27,360 [D]  dle pol.132738 
Celkem: K+D=32,285 [L]</t>
  </si>
  <si>
    <t>Uliční vpusťi km 15,647 vlevo 
viz. příloha D.1.1.2 
1-krát rekonstrukce stávající vpusti: 
1*0.5=0,500 [A]  dle pol.96687 
Přípojky uličních vpustí: 
(délka m): 
10*0.15=1,500 [B]  dle pol.969234 
Celkem: A+B=2,000 [L]</t>
  </si>
  <si>
    <t>Viz.výkres D.1.1.2   
(délka*šířka*výška)   
Výkopy okolo inženýrských sítí se musí provádět ručně   
Uliční vpusťi 
km 15,647 vlevo 
11.2*1.2*1.8=2,592 [K] 
souvisí s pol.014102.1</t>
  </si>
  <si>
    <t>viz. přílohy D.1.1.2 a D.1.1.4 
Výkopy okolo inženýrských sítí se musí provádět ručně   
Přípojky uličních vpustí: 
Od km 15,607 do km 15,641 
1.2*1.2*10=14,400 [D] 
souvisí s pol.014102.1</t>
  </si>
  <si>
    <t>viz. D.1.1.2, D.1.1.4 
Uliční vpusťi 
km 15,647 vlevo 
1.2*1.2*0.8=1,152 [K] 
Přípojky uličních vpustí: 
Od km 15,607 do km 15,641 
1.2*0.2*10=2,400 [D] 
Celkem: K+D=3,552 [L]</t>
  </si>
  <si>
    <t>viz. D.1.1.2 , D.1.1.4 
Přípojky uličních vpustí: 
km 15,647 vlevo 
1.2*0.1*10=1,200 [D] 
Celkem: D=1,200 [E]</t>
  </si>
  <si>
    <t>Přípojky uličních vpustí: 
(délka m): 
10=10,000 [A]</t>
  </si>
  <si>
    <t>Uliční vpusťi km 15,647 vlevo 
viz. příloha D.1.1.2 
1-krát rekonstrukce stávající vpusti: 
1=1,000 [A]</t>
  </si>
  <si>
    <t>Výškové vyrovnání 1 uliční vpusti</t>
  </si>
  <si>
    <t>Výšková úprava znaků inženýrských síťí km 15,647 vlevo 
viz. příloha D.1.1.2 
(1x šachta a vpusť): 
2=2,000 [A]</t>
  </si>
  <si>
    <t>Přípojky uličních vpustí: 
(délka m): 
10=10,000 [A] 
souvisí s pol.014102.2</t>
  </si>
  <si>
    <t>Uliční vpusťi km 15,647 vlevo 
viz. příloha D.1.1.2 
1-krát rekonstrukce stávající vpusti: 
1=1,000 [A] 
souvisí s pol.014102.2</t>
  </si>
  <si>
    <t>103.8_ZH</t>
  </si>
  <si>
    <t xml:space="preserve">  103.8_ZH</t>
  </si>
  <si>
    <t>Demontáž stávajícího dopravního značení 
viz. příloha D.1.1.11 
(počet kusů): 
8=8,000 [A]</t>
  </si>
  <si>
    <t>Montáž nového dopravního značení 
(počet kusů): 
8=8,000 [A]</t>
  </si>
  <si>
    <t>Vodorovné dopravní značení 
viz. přílohy D.1.1.11 
(délka*šířka): 
(10.2+7.05+18+14.6+5+8.8)*0.25=15,913 [A]</t>
  </si>
  <si>
    <t>SO 201.ZH</t>
  </si>
  <si>
    <t>Most ev.č. 317-005A</t>
  </si>
  <si>
    <t>kamenná suť(2,2t/m3) a zemina(1,9t/m3) 
kubatura s přepočtem na tuny 
pol.131738    4,04*1,9=7,676 [G] 
G=7,676 [E]</t>
  </si>
  <si>
    <t>železobetonová suť 
pol.967168 sanace konstrukcí  14,029=14,029 [E] 
přepočet m3 na tuny 
(E)*2,5=35,073 [B]</t>
  </si>
  <si>
    <t>Vyfrézovaný asfaltový materiá 2,4t/m3 [Objem z položek x hmotnost]:</t>
  </si>
  <si>
    <t>pol.113728 (objem) 
59,432=59,432 [A] 
pol. 113765 
(plocha řezuxdélka): 
0,015*0,04*74,02=0,044 [B] 
pol. 113767 
(plocha řezuxdélka): 
0,025*0,04*19,8=0,020 [D] 
Celkem: 2,4*(A+B+D)=142,790 [E]</t>
  </si>
  <si>
    <t>všechny další zkoušky nad rámec výslovně jmenovaných  nebo povinných 
1=1,000 [A]</t>
  </si>
  <si>
    <t>zajištění ochrany inženýrských sítí 
1=1,000 [A]</t>
  </si>
  <si>
    <t>02911</t>
  </si>
  <si>
    <t>OSTATNÍ POŽADAVKY - GEODETICKÉ ZAMĚŘENÍ</t>
  </si>
  <si>
    <t>HM</t>
  </si>
  <si>
    <t>vytyčovací práce, zaměření skutečného provedení stavby 
1=1,000 [A]</t>
  </si>
  <si>
    <t>02940</t>
  </si>
  <si>
    <t>OSTATNÍ POŽADAVKY - VYPRACOVÁNÍ DOKUMENTACE</t>
  </si>
  <si>
    <t>DSPS 
dokumentace bude požadovaná v (počet výtisků, paré a CD v el. podobě dle SOD) objednatelem včetně dokumentace v elektronické podobě 
1=1,000 [A]</t>
  </si>
  <si>
    <t>vypracování RDS dokumentace dle SoD včetně výtisku digitálního i tištněného 
1=1,000 [A]</t>
  </si>
  <si>
    <t>geometrický oddělovací plán pro majetkové vypořádání vlastnických vztahů katastrálním úřadem včetně odevzdání a výtisku, dle SoD 
1=1,000 [A]</t>
  </si>
  <si>
    <t>položka zahrnuje: 
- přípravu podkladů, podání žádosti na katastrální úřad 
- polní práce spojené s vyhotovením geometrického plánu 
- výpočetní a grafické kancelářské práce 
- úřední ověření výsledného elaborátu 
- schválení návrhu vkladu do katastru nemovitostí příslušným katastrálním úřadem</t>
  </si>
  <si>
    <t>Pasportizace nemovitostí v zájmovém území před zahájením a po dokončení prací, dopravního značení , vybavení komunikace - odvodnění příkopu, vodní tok, přilehlé pozemky a objekty inženýrských sítí (v zájmovém prostoru). Projednání pasportizace provedené před zahájením prací. Následně pasportizace po dokončení akce s projednáním a prokázáním  stavů konstrukcí, objektů a pozemků před a po akci. 
1=1,000 [A]</t>
  </si>
  <si>
    <t>03630</t>
  </si>
  <si>
    <t>DOPRAVNÍ ZAŘÍZENÍ - AUTOJEŘÁBY</t>
  </si>
  <si>
    <t>autojeřáb pro manipulaci s provizorními montážními konstrukcemi (podpěrná pro inženýrské sítě a montážní pro práce pod mostem a u opěr a pilíře) 
Celková předpokládaná doba užití jeřábu je v pracovním režimu 4x12 hodin.  
4=4,000 [A]</t>
  </si>
  <si>
    <t>zahrnuje objednatelem povolené náklady na dopravní zařízení zhotovitele</t>
  </si>
  <si>
    <t>R999111</t>
  </si>
  <si>
    <t>ŽLABY Z DÍLCŮ Z KOMPOZITU VČETNĚ PŘÍSLUŠENSTVÍ</t>
  </si>
  <si>
    <t>obrubníkové perforované kompozitní odvodňovací žlaby s příslušenstvím 
délka (levá a pravá) 
(34,52-0,645-2,365)+(2,6-0,745+28,1+1,545)=63,010 [A] 
(viz přílohy D.1.2.1,5,8)</t>
  </si>
  <si>
    <t>11130</t>
  </si>
  <si>
    <t>SEJMUTÍ DRNU</t>
  </si>
  <si>
    <t>plocha pro sejmutí drnu 
koeficient šikmostixplocha 
u opěry 1   1,4*1,5*1=2,100 [A] 
u opěry 2   13*1=13,000 [B] 
celkem 
A+B=15,100 [C] 
včetně uložení na mezideponii 
(viz přílohy D.1.2.1,D1.2.5-6)</t>
  </si>
  <si>
    <t>včetně vodorovné dopravy  a uložení na skládku</t>
  </si>
  <si>
    <t>odfrézování vrstev vozovky na mostě 
šířkaxtloušťkaxdélka 
(5,8+5,7)*0,12*38=52,440 [A] 
na chodníku 
(2,3+2,3)*0,04*38=6,992 [B] 
A+B=59,432 [C] 
souvisí s pol.014102.4 
(viz přílohy D.1.2.1,4,11)</t>
  </si>
  <si>
    <t>113765</t>
  </si>
  <si>
    <t>FRÉZOVÁNÍ DRÁŽKY PRŮŘEZU DO 600MM2 V ASFALTOVÉ VOZOVCE, VČETNĚ ODVOZU NA SKLÁDKU DLE URČENÍ ZHOTOVITELE</t>
  </si>
  <si>
    <t>frézování drážky pro zálivku u obruby v obrusné vrstvě 
0,015x0,04m profil drážky 
délky říms a obrub 
34,52+2,38+2,6+28,1+6,42=74,020 [A] 
souvisí s pol.014102.4 
(viz přílohy D.1.2.6,8)</t>
  </si>
  <si>
    <t>Položka zahrnuje veškerou manipulaci s vybouranou sutí a s vybouranými hmotami vč. uložení na skládku.</t>
  </si>
  <si>
    <t>113767</t>
  </si>
  <si>
    <t>FRÉZOVÁNÍ DRÁŽKY PRŮŘEZU DO 1000MM2 V ASFALTOVÉ VOZOVCE, VČETNĚ ODVOZU NA SKLÁDKU DLE URČENÍ ZHOTOVITELE</t>
  </si>
  <si>
    <t>frézování drážky - proříznutí nad vnitřním pilířem mostu pro dilataci obrusné vrstvy (ložné vrstvy) (šířka asfalt.vrstvy) 
šířka 25 mm x tloušťka 40 mm 
ložná 
9,9=9,900 [A] 
ložná 
(šířka 15 mm x tloušťka 60 mm) 
9,9=9,900 [B] 
Celkem: A+B=19,800 [C] 
souvisí s pol.014102.4 
(viz přílohy D.1.2.5-6)</t>
  </si>
  <si>
    <t>121104</t>
  </si>
  <si>
    <t>SEJMUTÍ ORNICE NEBO LESNÍ PŮDY S ODVOZEM DO 5KM</t>
  </si>
  <si>
    <t>sejmutí ornice (souvisí s pol.11130) s uložením na dočasnou deponii a ošetřením 
plochaxtloušťka 
(1,41+13)*0,1=1,441 [A] 
(viz přílohy D.1.2.1,D1.2.5-6)</t>
  </si>
  <si>
    <t>položka zahrnuje sejmutí ornice bez ohledu na tloušťku vrstvy a její vodorovnou dopravu 
nezahrnuje uložení na trvalou skládku</t>
  </si>
  <si>
    <t>za 2.opěrou  
pro zábradelní základové patky 
(početxvýškaxšířkaxdélka) 
5*0,8*0,4*0,4=0,640 [G] 
výkop nad přechodovou deskou u 1.opěry 
plochaxdélka 
2*0,1*17=3,400 [J] 
Celkem: G+J=4,040 [I] 
poplatky viz pol.014102.1 
(viz přílohy D.1.2.1,D.1.2.5-6)</t>
  </si>
  <si>
    <t>za opěrou 2  
pro zábradelní základové patky 
(početxvýškaxšířkaxdélka) 
5*0,8*4*0,4*0,1=0,640 [D] 
frakce 0/125 
hutněný zásyp nad přechodovou deskou u 1.opěry 
plochaxdélka 
2*0,1*17=3,400 [O] 
Celkem: D+O=4,040 [N] 
(viz přílohy D.1.2.1,D.1.2.5-6)</t>
  </si>
  <si>
    <t>položka zahrnuje: 
- kompletní provedení zemní konstrukce včetně nákupu a dopravy materiálu dle zadávací dokumentace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 
hutnění nesoudržných na Id=0,9</t>
  </si>
  <si>
    <t>18221</t>
  </si>
  <si>
    <t>ROZPROSTŘENÍ ORNICE VE SVAHU V TL DO 0,10M</t>
  </si>
  <si>
    <t>Dovezení a rozprostření dočasně uložené ornice v tl.0,1 m k zábradlí u levého křídla 2.opěry 
šířkaxdélka 
1*(6+2,7)=8,700 [A] 
(viz přílohy D.1.2.1,5-6)</t>
  </si>
  <si>
    <t>položka zahrnuje: 
nutné přemístění ornice z dočasných skládek vzdálených do 5 km 
rozprostření ornice v předepsané tloušťce ve svahu přes 1:5</t>
  </si>
  <si>
    <t>18245</t>
  </si>
  <si>
    <t>ZALOŽENÍ TRÁVNÍKU ZATRAVŇOVACÍ TEXTILIÍ (ROHOŽÍ)</t>
  </si>
  <si>
    <t>souvisí s pol.18221 
1*(6+2,7)=8,700 [A] 
(viz přílohy D.1.2.1,5-6)</t>
  </si>
  <si>
    <t>Zahrnuje dodání a položení předepsané zatravňovací textilie bez ohledu na sklon terénu, zalévání, první pokosení</t>
  </si>
  <si>
    <t>18247</t>
  </si>
  <si>
    <t>OŠETŘOVÁNÍ TRÁVNÍKU</t>
  </si>
  <si>
    <t>souvisí s pol.18245 
1*(6+2,7)=8,700 [A] 
(viz přílohy D.1.2.1,5-6)</t>
  </si>
  <si>
    <t>Zahrnuje pokosení se shrabáním, naložení shrabků na dopravní prostředek, s odvozem a se složením, to vše bez ohledu na sklon terénu 
zahrnuje nutné zalití a hnojení</t>
  </si>
  <si>
    <t>21331</t>
  </si>
  <si>
    <t>DRENÁŽNÍ VRSTVY Z BETONU MEZEROVITÉHO (DRENÁŽNÍHO)</t>
  </si>
  <si>
    <t>drenážní beton pro uložení odvodňovacích obrubníkových žlabů C16/20 XF1,XA1,XC2 
šířkaxvýškaxdélka 
levá římsa 0,3*0,25*(34,52-0,645-2,365)=2,363 [A] 
pravá římsa 0,3*0,25*(28,1+2,6-0,745+1,545)=2,363 [D] 
Celkem: A+D=4,726 [C] 
(viz přílohy D.1.2.5-6,D.1.2.8)</t>
  </si>
  <si>
    <t>Položka zahrnuje: 
- dodávku předepsaného materiálu pro drenážní vrstvu, včetně mimostaveništní a vnitrostaveništní dopravy 
- provedení drenážní vrstvy předepsaných rozměrů a předepsaného tvaru</t>
  </si>
  <si>
    <t>21341</t>
  </si>
  <si>
    <t>DRENÁŽNÍ VRSTVY Z PLASTBETONU (PLASTMALTY)</t>
  </si>
  <si>
    <t>odvodnění izolace mostovky, drenážní vrstva z polymerbetonu podél obruby včetně rozšíření u odvodňovací trubky 
šířkaxtloušťkaxdélka 
0,55*0,05*(34,52+2,37+2,6+28,1+6,42)=2,035 [A] 
(viz přílohy D.1.2.5-8)</t>
  </si>
  <si>
    <t>Položka zahrnuje:  
- dodávku předepsaného materiálu pro drenážní vrstvu, včetně mimostaveništní a vnitrostaveništní dopravy  
- provedení drenážní vrstvy předepsaných rozměrů a předepsaného tvaru</t>
  </si>
  <si>
    <t>285392</t>
  </si>
  <si>
    <t>DODATEČNÉ KOTVENÍ VLEPENÍM BETONÁŘSKÉ VÝZTUŽE D DO 16MM DO VRTŮ</t>
  </si>
  <si>
    <t>kotevní trny pro spřažení ŽB desky mostovky do stávající mostovky 
trn R16 dl.100-150 mm , vrt dl.50 mm  
plocha mostovky m2 / počet trnů na 1m2 
trny budou uchyceny jako lepené kotvy dvousložkovým tmelem 
37*16,5*16=9 768,000 [A] 
(viz přílohy D.1.2.1-12)</t>
  </si>
  <si>
    <t>Položka zahrnuje: 
dodání výztuže předepsaného profilu a předepsané délky (do 600mm) 
provedení vrtu předepsaného profilu a předepsané délky (do 300mm) 
vsunutí výztuže do vyvrtaného profilu a její zalepení předepsaným pojivem 
případně nutné lešení</t>
  </si>
  <si>
    <t>Svislé konstrukce</t>
  </si>
  <si>
    <t>317325</t>
  </si>
  <si>
    <t>ŘÍMSY ZE ŽELEZOBETONU DO C30/37 (B37)</t>
  </si>
  <si>
    <t>C30/37 XF4, XD3, XC4 
redukovaná plocha v příčném řezu(leváxdélka+praváxdélka) + navýšení plochy v místech bez odvodňovačů (plochaxlevá a pavá délka) 
0,72*(34,52-0,645+2,365)+1,05*(2,6-0,745+28,1+6,42-4,86)+0,42*0,23*(0,645+2,365+2,38+0,745+4,86)=60,246 [A] 
rozšíření římsy u pravého křídla - 2.opěra 
délkaxšířkaxtloušťka 
3,52*0,79*0,27=0,751 [B] 
levá římsa na křídlech 
délkaxplocha 
(5,15+1,205+2,145)*0,2=1,700 [D] 
pravá římsa na křídlech (1.opěra+2.opěra) 
délkaxplocha 
3,225*0,481*0,7+0,8*0,265*(1,075+1,105)=1,548 [E] 
ŘÍMSY CELKEM:  A+B+D+E=64,245 [C] 
souvisí s pol.317365 
(viz přílohy D.1.2.8)</t>
  </si>
  <si>
    <t>položka zahrnuje: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</si>
  <si>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317365</t>
  </si>
  <si>
    <t>VÝZTUŽ ŘÍMS Z OCELI 10505</t>
  </si>
  <si>
    <t>kubaura betonu x hmotnost výztuže v římse na 1m3 betonu=350 x převod kg na tuny=0,001 
64,245*350*0,001=22,486 [A] 
souvisí s pol.317325 
(viz přílohy D.1.2.8,12-13)</t>
  </si>
  <si>
    <t>položka zahrnuje: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</si>
  <si>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333325</t>
  </si>
  <si>
    <t>MOSTNÍ OPĚRY A KŘÍDLA ZE ŽELEZOVÉHO BETONU DO C30/37</t>
  </si>
  <si>
    <t>Opěry - 2.opěra 
C30/37 XF2,XD2,XC4 
pro kubaturu opěr je uvažována hodnota při zjištění velmi nepříznivého stavu opěry s nahrazením úložného prahu a závěrné zídky (na základě rozhodnutí TDI) 
šířkaxvýškaxdélka 
(1,8*0,6+0,6*1,11)*16,95=29,595 [H] 
Křídla 
C30/37 XF2,XD2,XC4 
pro úpravu horních hran křídel je uvažováno doplnění: výška 0,5 m, šířka 0,6 m a délka dle délky říms v uložení 
levá a pravá délkaxšířkaxvýška 
(5,15+1,205+2,145+2,95+1,1+1,075)*0,6*0,5=4,088 [G] 
2.opěra celkem:  H+G=33,683 [I] 
souvisí s pol.333365 
(viz přílohy D.1.2.5-6)</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</si>
  <si>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</si>
  <si>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333365</t>
  </si>
  <si>
    <t>VÝZTUŽ MOSTNÍCH OPĚR A KŘÍDEL Z OCELI 10505, B500B</t>
  </si>
  <si>
    <t>kubaura betonu x hmotnost výztuže v křídlech a opěrách  na 1m3 betonu=400 x převod kg na tuny=0,001 
33,683*400*0,001=13,473 [A] 
souvisí s pol.333325 
(viz přílohy D.1.2.5-6)</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</si>
  <si>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</si>
  <si>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348173</t>
  </si>
  <si>
    <t>ZÁBRADLÍ Z DÍLCŮ KOVOVÝCH ŽÁROVĚ ZINK PONOREM S NÁTĚREM</t>
  </si>
  <si>
    <t>KG</t>
  </si>
  <si>
    <t>Atypické mostní zábradlí vnější strana chodníku - průměrná jednotková hmotnost (80 kg/m) 
dilatační díly musí být opatřeny spoji s vějířovitými podložkami pro uzemnění 
dle požadavků SO 401 - přeložka a úpravy veřejného osvětlení 
včetně PKO 
zábradlí je z prvků: madlo PR OBD 120x60x4, dolní madlo PR 4HR 100x4, sloupek PR OBD 120x60x6, výplň je celoplošná - tahokov tl.2 mm (vzor bude určen v RDS) 
délka (levá+pravá) 
levá strana(výška 1,1 m) 5+37,5+1,2+2,2=45,900 [A] 
pravá strana(výška 1,3 m) 3+37,5+1=41,500 [B] 
mostní zábradlí celkemxjednotková hmotnost+10% drobný nevykázaný materiál: 
(A+B)*80*1,1=7 691,200 [C] 
(viz přílohy D.1.2.1,5-8,10)</t>
  </si>
  <si>
    <t>- dílenská dokumentace, včetně technologického předpisu spojování, 
- dodání  materiálu  v požadované kvalitě a výroba konstrukce (včetně  pomůcek,  přípravků a prostředků pro výrobu) bez ohledu na náročnost a její hmotnost,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montáž konstrukce na staveništi, včetně montážních prostředků a pomůcek a zednických výpomocí,                               
- výplň, těsnění a tmelení spar a spojů, 
- všechny druhy ocelového kotvení, 
- dílenskou přejímku a montážní prohlídku, včetně požadovaných dokladů, 
- zřízení kotevních otvorů nebo jam, nejsou-li částí jiné konstrukce, 
- osazení kotvení nebo přímo částí konstrukce do podpůrné konstrukce nebo do zeminy, 
- výplň kotevních otvorů  (příp.  podlití  patních  desek) maltou,  betonem  nebo  jinou speciální hmotou, vyplnění jam zeminou, 
- veškeré druhy protikorozní ochrany a nátěry konstrukcí, 
 žárové zinkování s ponorem 
- zvláštní spojovací prostředky, rozebíratelnost konstrukce, 
- ochranná opatření před účinky bludných proudů 
- ochranu před přepětím.</t>
  </si>
  <si>
    <t>Vodorovné konstrukce</t>
  </si>
  <si>
    <t>421325</t>
  </si>
  <si>
    <t>MOSTNÍ NOSNÉ DESKOVÉ KONSTRUKCE ZE ŽELEZOBETONU C30/37</t>
  </si>
  <si>
    <t>spádovaná ŽB mostovková deska spřažená se stávající mostovkovou deskou z nosníků KA-73 
C30/37,XD3,XF3,XC4 
plocha řezuxdélka 
2,2*38=83,600 [A] 
(viz přílohy D.1.2.1,5-6,8-9)</t>
  </si>
  <si>
    <t>-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úpravy pro osazení zařízení ochrany konstrukce proti vlivu bludných proudů</t>
  </si>
  <si>
    <t>421366</t>
  </si>
  <si>
    <t>VÝZTUŽ MOSTNÍ DESKOVÉ KONSTRUKCE Z KARI SÍTÍ</t>
  </si>
  <si>
    <t>souvisí s pol.421325 
2 nebo 3 vrstvy KARI sítí 150x150/8x8 
kubatura desky x jednotková hmotnost KARI sítíxpřepočet na tuny 
83,6*200*0,001=16,720 [A] 
(viz přílohy D.1.2.1,5-6,8-9)</t>
  </si>
  <si>
    <t>Položka zahrnuje veškerý materiál, výrobky a polotovary, včetně mimostaveništní a vnitrostaveništní dopravy (rovněž přesuny), včetně naložení a složení, případně s uložením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</si>
  <si>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425113</t>
  </si>
  <si>
    <t>SYNCHR ZVED MOST POLE ŠÍŘ DO 10M HMOT DO 200T NA VÝŠ DO 1,5M</t>
  </si>
  <si>
    <t>zvednutí mostní konstrukce - 1 pole cca 145 tun 
včetně pronájmu zdvihacího zařízení na 259 dnů 
budou postupně zvedána 4 pole maximálně o 1,5 m, následně budou spuštěna 
4*2=8,000 [A] 
(viz přílohy D.1.2.1,5-6,11)</t>
  </si>
  <si>
    <t>Položka zvedání a posun mostních polí zahrnuje zvednutí nosné konstrukce synchronizovaným postupem a takovým počtem zvedacích mechanizmů, aby nedošlo k poškození zvedané konstrukce. Následně pak její spuštění obdobným způsobem. Položka dále zahrnuje montáž, údržbu a demontáž pomocných konstrukcí, např. podpěrnou skruž a její základové prvky, zvedací mechanizmy zajišťující synchronizaci, nutné podložky pro opakování pracovních fází zvedání a pod.</t>
  </si>
  <si>
    <t>42861</t>
  </si>
  <si>
    <t>MOSTNÍ LOŽISKA ELASTOMEROVÁ PRO ZATÍŽ DO 1,0MN</t>
  </si>
  <si>
    <t>ložiska elastomerová všesměrně posuvná o rozměru 150x250, vždy dvě pod každý nosník, jedno ložisko s minimální únosností 200 kN 
počet nosníkůxpočet ložisek na jeden nosník 
32*2=64,000 [A] 
(viz přílohy D.1.2.1,5-6)</t>
  </si>
  <si>
    <t>- výrobní dokumentaci, jde-li o ložisko individuálně vyráběné 
- dodání kompletních ložisek požadované kvality 
- přípravu, očištění a úpravy úložných ploch 
- osazení ložisek podle předepsaného technologického předpisu bez ohledu na způsob uložení a kotvení 
- uložení do malty jakéhokoliv druhu včetně dodávky této malty 
- uložení na plastické vložky nebo maltu včetně dodávky této vložky nebo malty 
- uložení na vrstvu plastbetonové malty nebo podobné vrstvy jako ochranu proti průchodu bludných proudů 
- vyplnění kotevních otvorů 
- lešení a podpěrné konstrukce 
- tmelení, těsnění a výplně spar 
- nastavení ložisek a odborná prohlídka 
- dočasné zpevnění nebo naopak dočasné uvolnění ložisek 
- opatření ložisek znakem výrobce a typovým číslem 
- úpravy, očištění a ošetření okolí ložisek 
- přiměřeným způsobem je nutné zahrnout ustanovení pro TMCH 94 pro kovové konstrukce.</t>
  </si>
  <si>
    <t>451315</t>
  </si>
  <si>
    <t>PODKLADNÍ A VÝPLŇOVÉ VRSTVY Z PROSTÉHO BETONU C30/37</t>
  </si>
  <si>
    <t>probetonávka v příčné spáře mezi nosníky a v podélné spáře mezi nosníky 
příčná spára: průměrná šířkaxvýškaxdélka  0,3*0,85*17+0,9*0,1*17=5,865 [A] 
podélná spára: šířkaxvýškaxdélka 0,1*0,85*38=3,230 [B] 
A+B=9,095 [C] 
(viz přílohy D.1.2.1,5-6,8-12)</t>
  </si>
  <si>
    <t>46138</t>
  </si>
  <si>
    <t>PATKY ZE ŽELEZOBETONU VČET VÝZTUŽE</t>
  </si>
  <si>
    <t>Patky pro kotvení mostního zábradlí na levém břehu u mostu 
min.C16/20-XF4,XD3 
šířkaxdélkaxvýškaxpočet 
0,3*0,3*0,8*5=0,360 [A] 
(viz přílohy D.1.2.5)</t>
  </si>
  <si>
    <t>položka zahrnuje: 
- nutné zemní práce (hloubení rýh a pod.) 
- dodání  čerstvého  betonu  (betonové  směsi)  požadované  kvality,  jeho  uložení  do požadovaného tvaru při jakékoliv hustotě výztuže, konzistenci čerstvého betonu a způsobu hutnění, ošetření a ochranu betonu, 
- zhotovení nepropustného, mrazuvzdorného betonu a betonu požadované trvanlivosti a vlastností, 
- užití potřebných přísad a technologií výroby betonu, 
- zřízení pracovních a dilatačních spar, včetně potřebných úprav, výplně, vložek, opracování, očištění a ošetření, 
- bednění  požadovaných  konstr. (i ztracené) s úpravou  dle požadované  kvality povrchu betonu, včetně odbedňovacích a odskružovacích prostředků, 
- podpěrné  konstr. (skruže) a lešení všech druhů pro bednění, uložení čerstvého betonu, výztuže a doplňkových konstr., vč. požadovaných otvorů, ochranných a bezpečnostních opatření a základů těchto konstrukcí a lešení, 
- vytvoření kotevních čel, kapes, nálitků, a sedel, 
- zřízení  všech  požadovaných  otvorů, kapes, výklenků, prostupů, dutin, drážek a pod., vč. ztížení práce a úprav  kolem nich, 
- úpravy pro osazení výztuže, doplňkových konstrukcí a vybavení, 
- úpravy povrchu pro položení požadované izolace, povlaků a nátěrů, případně vyspravení, 
- ztížení práce u kabelových a injektážních trubek a ostatních zařízení osazovaných do betonu, 
- konstrukce betonových kloubů, upevnění kotevních prvků a doplňkových konstrukcí, 
- nátěry zabraňující soudržnost betonu a bednění, 
- výplň, těsnění  a tmelení spar a spojů, 
- opatření  povrchů  betonu  izolací  proti zemní vlhkosti v částech, kde přijdou do styku se zeminou nebo kamenivem, 
- případné zřízení spojovací vrstvy u základů, 
- dodání betonářské výztuže v požadované kvalitě, stříhání, řezání, ohýbání a spojování do všech požadovaných tvarů (vč. armakošů) a uložení s požadovaným zajištěním polohy a krytí výztuže betonem, 
- veškeré svary nebo jiné spoje výztuže, 
- pomocné konstrukce a práce pro osazení a upevnění výztuže, 
- zednické výpomoci pro montáž betonářské výztuže, 
- úpravy výztuže pro osazení doplňkových konstrukcí, 
- ochranu výztuže do doby jejího zabetonování, 
- úpravy výztuže pro zřízení železobetonových kloubů, kotevních prvků, závěsných ok a doplňkových konstrukcí, 
- veškerá opatření pro zajištění soudržnosti výztuže a betonu, 
- vodivé propojení výztuže, které je součástí ochrany konstrukce proti vlivům bludných proudů, vyvedení do měřících skříní nebo míst pro měření bludných proudů (vlastní měřící skříně se uvádějí položkami SD 74), 
- povrchovou antikorozní úpravu výztuže, 
- separaci výztuže, 
- osazení měřících zařízení a úpravy pro ně, 
- osazení měřících skříní nebo míst pro měření bludných proudů.</t>
  </si>
  <si>
    <t>575C43</t>
  </si>
  <si>
    <t>LITÝ ASFALT MA IV (OCHRANA MOSTNÍ IZOLACE) 11 TL. 35MM</t>
  </si>
  <si>
    <t>ochranná vrstva izolace 
délkaxšířka+rozšíření (včetně přesahů na přechodové desky) 
(1,3+37+1,3)*17=673,200 [A] 
(viz přílohy D.1.2.5-6)</t>
  </si>
  <si>
    <t>Úpravy povrchů, podlahy, výplně otvorů</t>
  </si>
  <si>
    <t>62592</t>
  </si>
  <si>
    <t>ÚPRAVA POVRCHU BETONOVÝCH PLOCH A KONSTRUKCÍ - STRIÁŽ</t>
  </si>
  <si>
    <t>úprava pochozích ploch chodníkové římsy (a rozšířených křídlových říms) 
šířkaxdélka (levá a pravá) 
2*34,52+2,5*2,37+3*28,1+3,5*(2,6+6,42)+1,3*3,22+1,675*1,1=196,864 [A] 
(viz přílohy D.1.2.8)</t>
  </si>
  <si>
    <t>položka zahrnuje: 
- provedení předepsané úpravy</t>
  </si>
  <si>
    <t>626133</t>
  </si>
  <si>
    <t>REPROFIL PODHL, SVIS PLOCH SANAČ MALTOU TŘÍVRST TL DO 90MM</t>
  </si>
  <si>
    <t>Tl.90 mm 
Sanační postup 2: 
obnažení korodované výztuže ze všech stran mechanicky, 
očištění podkladu, 
odstranění koroze, 
aplikace adhezního můstku na povrch betonu, 
inhibitoru koroze na výztuž, 
reprofilace hmotou pro opravu (dle VL 700.3) 
pro obnaženou příčnou výztuž zdola a na bocích nosníků KA-73 (procento poškození 40%) 
2*16*16*1*0,2*0,4=40,960 [A] 
a pro nedostatečnou krycí vrstvu v oblasti kotev předpínací výztuže na čelech a bocích nosníků KA-73 (procento poškození 50%) 
(4*1+2*17*0,85)*0,5=16,450 [B] 
Celkem: A+B=57,410 [C] 
(viz přílohy D.1.2.1,5-6)</t>
  </si>
  <si>
    <t>položka zahrnuje: 
dodávku veškerého materiálu potřebného pro předepsanou úpravu v předepsané kvalitě 
nutné vyspravení podkladu, případně zatření spar zdiva 
položení vrstvy v předepsané tloušťce 
potřebná lešení a podpěrné konstrukce</t>
  </si>
  <si>
    <t>Tl.90 mm 
Sanační postup 4: 
odstranění karbonatované a degradované vrstvy betonu 
obnažení korodované výztuže ze všech stran mechanicky, 
očištění podkladu, 
odstranění koroze, 
aplikace adhezního můstku na povrch betonu, 
inhibitoru koroze na výztuž, 
reprofilace hmotou pro opravu (dle VL 700.6 - horní část, bez zvětšení tloušťky prvku) 
pro: 
líc dříku opěry směr Vysoké Mýto - 2*(1,1+1,1+17)=38,400 [A] 
svislý povrch úložného prahu opěry směr Borohrádek - 1,2*(1,1+1,1+17)=23,040 [B] 
svislý povrch závěrné zídky opěry směr Borohrádek - 0,6*17=10,200 [C] 
svislý povrch úložného prahu opěry směr Vysoké Mýto - 1,2*(1,1+1,1+17)=23,040 [D] 
svislý povrch závěrné zídky opěry směr Vysoké Mýto - 0,6*17=10,200 [E] 
Celkem: A+B+C+D+E=104,880 [F] 
(viz přílohy D.1.2.1,5-6)</t>
  </si>
  <si>
    <t>626233</t>
  </si>
  <si>
    <t>REPROFIL VODOR PLOCH SHORA SANAČ MALTOU TŘÍVRST TL DO 90MM</t>
  </si>
  <si>
    <t>Sanační postup 4: 
odstranění karbonatované a degradované vrstvy betonu 
obnažení korodované výztuže ze všech stran mechanicky, 
očištění podkladu, 
odstranění koroze, 
aplikace adhezního můstku na povrch betonu, 
inhibitoru koroze na výztuž, 
reprofilace hmotou pro opravu (dle VL 700.6 - horní část, bez zvětšení tloušťky prvku) 
pro: 
horní povrch úložného prahu opěry směr Borohrádek - 1,1*17=18,700 [B] 
horní povrch závěrné zídky opěry směr Borohrádek - 0,4*17=6,800 [C] 
horní povrch úložného prahu opěry směr Vysoké Mýto - 1,1*17=18,700 [D] 
horní povrch závěrné zídky opěry směr Vysoké Mýto - 0,4*17=6,800 [E] 
Celkem: B+C+D+E=51,000 [F] 
(viz přílohy D.1.2.1,5-6)</t>
  </si>
  <si>
    <t>62664</t>
  </si>
  <si>
    <t>INJEKTÁŽ TRHLIN DILATAČNĚ SPOJUJÍCÍ</t>
  </si>
  <si>
    <t>injektáž trhlin ve sparách mezi nosníky KA-73 shora i zdola 
počet spar mezi nosníky x délka spar v jednom poli x počet polí x procento poškození(přibližně 50%) 
15*17*2*0,5=255,000 [A] 
(viz přílohy D.1.2.1,5-6)</t>
  </si>
  <si>
    <t>položka zahrnuje: 
dodávku veškerého materiálu potřebného pro předepsanou úpravu v předepsané kvalitě 
vyčištění trhliny 
provedení vlastní injektáže 
potřebná lešení a podpěrné konstrukce</t>
  </si>
  <si>
    <t>Přidružená stavební výroba</t>
  </si>
  <si>
    <t>711221</t>
  </si>
  <si>
    <t>IZOLACE ZVLÁŠT KONSTR PROTI TLAK VODĚ ASFALT NÁTĚRY</t>
  </si>
  <si>
    <t>na jednotné ploše 
opěra 1 rám a základ (obvod v řezuxdélka+plocha čel) 0=0,000 [G] 
             křídla(plocha) levé a pravé            0=0,000 [B] 
             přechodová deska(šířkaxdélka) 3,5*16,5=57,750 [P] 
opěra 2 rám a základ (obvod v řezuxdélka) 0=0,000 [H] 
             křídla(plocha)   levé a pravé         0=0,000 [I] 
             přechodová deska(šířkaxdélka) 3,5*16,5=57,750 [Q] 
celkem G+B+H+I+P+Q=115,500 [J] 
na ploše mostovky + přesah na přechodové desce pouze penetrační (šířkaxdélka)  37*16,5+(2+2)*16,5=676,500 [O] 
Alp-asfaltový lak penetrační             - 1*J+O=792,000 [K] 
Aln-asfaltový lak nátěrový 2 vrstvy   -  2*J=231,000 [L] 
(400g/m2-jedna vrstva) 
celkem  K+L=1 023,000 [M] 
(viz přílohy D.1.2.1,D.1.2.5-6)</t>
  </si>
  <si>
    <t>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geotextilii</t>
  </si>
  <si>
    <t>711442</t>
  </si>
  <si>
    <t>IZOLACE MOSTOVEK CELOPLOŠNÁ ASFALTOVÝMI PÁSY S PEČETÍCÍ VRSTVOU</t>
  </si>
  <si>
    <t>1x vrstva izolace (mostovka a přechodové desky) 
pod římsami budou použity izolační pásy s hliníkovou vložkou 
početxdélkaxšířka 
(37+2*1,3)*17=673,200 [A] 
(viz přílohy D.1.2.1,D.1.2.5-6)</t>
  </si>
  <si>
    <t>položka zahrnuje: 
- dodání  předepsaného izolačního materiálu 
- očištění a ošetření podkladu, zadávací dokumentace může zahrnout i případné vyspravení 
- zřízení izolace jako kompletního povlaku včetně položení pečetící vrstvy,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litý asfalt, asfaltový beton</t>
  </si>
  <si>
    <t>711509</t>
  </si>
  <si>
    <t>OCHRANA IZOLACE NA POVRCHU TEXTILIÍ</t>
  </si>
  <si>
    <t>ochranná vrstva izolace 
na jednotné ploše všude, kde je asfaltový lak penetrační, shodná výměra s výměrou penetračního laku bez výměry mostovky ovšem s přechodovými klíny, ale jen jedna vrstva; min.600g/m2 
výměra/počet vrstev laku 
2,5*17=42,500 [A] 
souvisí s pol.711221 
(viz přílohy D.1.2.1,D.1.2.5-6)</t>
  </si>
  <si>
    <t>položka zahrnuje: 
- dodání  předepsaného ochranného materiálu 
- zřízení ochrany izolace</t>
  </si>
  <si>
    <t>46</t>
  </si>
  <si>
    <t>742J15</t>
  </si>
  <si>
    <t>OCHRANNÁ TRUBKA OPTICKÉHO KABELU HDPE SVĚTLOST 10-40MM</t>
  </si>
  <si>
    <t>chráničky pro HDPE vedení světlosti 40 mm 
(početxdélka) 
2*(10,8+36,7+5,9)=106,800 [A] 
(viz přílohy D.1.2.1,3,5-6)</t>
  </si>
  <si>
    <t>Položka obsahuje: Dodávku a montáž trubky včetně podružného montážního materiálu, dopravu na staveniště, oddělení příslušné délky, uložení ( položení mezi rozvaděči ), upevnění, ukončení příslušnými záslepkymi proti prachu před zafouknutím OPTICKÉHO kabelu. Dále obsahuje cenu za pom. mechanismy včetně všech ostatních vedlejších nákladů</t>
  </si>
  <si>
    <t>47</t>
  </si>
  <si>
    <t>75ID3X</t>
  </si>
  <si>
    <t>PLASTOVÁ ZEMNÍ KOMORA TĚSNENÍ PRO HDPE TRUBKU DO 40 MM - MONTÁŽ</t>
  </si>
  <si>
    <t>komora pro dvě chráničky na každé straně mostu, tedy počet 4 
4=4,000 [A] 
(viz přílohy D.1.2.1,3,5-6)</t>
  </si>
  <si>
    <t>1. Položka obsahuje:  
 – kompletní montáž specifikovaného bloku/zařízení a souvisejícího příslušenství včetně potřebného drobného montážního materiálu  
 – veškeré potřebné mechanizmy, včetně obsluhy, náklady na mzdy a přibližné (průměrné) náklady na pořízení potřebných materiálů včetně všech ostatních vedlejších nákladů  
2. Položka neobsahuje:  
 X  
3. Způsob měření:  
Udává se počet kusů kompletní konstrukce nebo práce.</t>
  </si>
  <si>
    <t>48</t>
  </si>
  <si>
    <t>78382</t>
  </si>
  <si>
    <t>NÁTĚRY BETON KONSTR TYP S2 (OS-B)</t>
  </si>
  <si>
    <t>pohledové plochy říms(kromě horní plochy a obruby) i křídel i opěr i nosné konstrukce 
NK mostovka zdola a boky 
délkax(šířka+boky) 
37*(16,5+2*0,85)=673,400 [E] 
římsy zboku a zdola 
obvodxdélka (na mostovce) 
(0,57+0,59+2*0,15+2*0,3)*37+3,0*1=79,220 [F] 
(na křídlech) 
(0,57+0,15)*(4,985+1,075+1,95)+(0,57+0,15+0,5)*3,225=9,702 [P] 
(na nábřežní zdi) 
(0,8+0,08+0,265)*(2,285+5,635)=9,068 [Q] 
křídla 
plocha (1.opěra pravé a levé, 2.opěra levé)  
(3+3+3)=9,000 [D] 
opěry a pilíř 
výškaxdélka 
(3*16,5+2*16,5+2,5*2*17,5)=170,000 [C] 
Celkem: E+F+D+C+P+Q=950,390 [G] 
(viz přílohy D.1.2.5-10)</t>
  </si>
  <si>
    <t>- položka zahrnuje kompletní povlaky (i různobarevné), včetně úpravy podkladu (odmaštění, odstranění starých nátěrů a nečistot) a jeho vyspravení, provedení nátěru předepsaným postupem a splnění všech požadavků daných technologickým předpisem.</t>
  </si>
  <si>
    <t>49</t>
  </si>
  <si>
    <t>78385</t>
  </si>
  <si>
    <t>NÁTĚRY BETON KONSTR TYP S6 (OS-DII)</t>
  </si>
  <si>
    <t>ochranný nátěr horního povrchu říms a obruby říms 
římsy mostovky 
obvodxdélka 
(3,05+0,14)*(34,52+2,38)+(4,05+0,14)*(2,6+28,1+6,42)=273,244 [C] 
římsy křídel a nábřežní zdi 
šířkaxdélka 
0,6*5,15+0,6*(1,205+2,145)+1,595*3,225+0,6*1,105+0,8*1,075+0,8*(5,635+2,285)=18,103 [H] 
Celkem: C+H=291,347 [G] 
(viz přílohy D.1.2.5-6,8)</t>
  </si>
  <si>
    <t>50</t>
  </si>
  <si>
    <t>87626</t>
  </si>
  <si>
    <t>CHRÁNIČKY Z TRUB PLAST DN DO 80MM</t>
  </si>
  <si>
    <t>chráničky pro vedení veřejného osvětlení v obou římsách včetně vyústění pod sloupky zábradlí a délka 2 m na přechod do běžného uložení v rýze) 
PP DN80 
délkaxpočet 
38*4+6*0,1+5,15+1,2+2,15+2,94+1,11+8*2=181,150 [A] 
(viz přílohy D.1.2.5-6,8)</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</si>
  <si>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t>
  </si>
  <si>
    <t>51</t>
  </si>
  <si>
    <t>87633</t>
  </si>
  <si>
    <t>CHRÁNIČKY Z TRUB PLASTOVÝCH DN DO 150MM</t>
  </si>
  <si>
    <t>rezervní chránička v levé i pravé římse 
PP DN110 
délkaxpočet 
(37+2)*8=312,000 [A] 
(viz přílohy D.1.2.5-6,8)</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</si>
  <si>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 
-chráničky včetně tažných lanek na celou délku chrániček</t>
  </si>
  <si>
    <t>52</t>
  </si>
  <si>
    <t>87634</t>
  </si>
  <si>
    <t>CHRÁNIČKY Z TRUB PLASTOVÝCH DN DO 200MM</t>
  </si>
  <si>
    <t>rezervní chránička PP DN160 v levé římse 
délkaxpočet 
(37+2)*1=39,000 [G] 
(viz přílohy D.1.2.5-6,8,12)</t>
  </si>
  <si>
    <t>položky pro zhotovení potrubí platí bez ohledu na sklon  
zahrnuje:  
- výrobní dokumentaci (včetně technologického předpisu)  
- dodání veškerého trubního a pomocného materiálu  (trouby,  trubky,  tvarovky,  spojovací a těsnící  materiál a pod.), podpěrných, závěsných a upevňovacích prvků, včetně potřebných úprav  
- úprava a příprava podkladu a podpěr, očištění a ošetření podkladu a podpěr  
- zřízení plně funkčního potrubí, kompletní soustavy, podle příslušného technologického předpisu  
- zřízení potrubí i jednotlivých částí po etapách, včetně pracovních spar a spojů, pracovního zaslepení konců a pod.  
- úprava prostupů, průchodů  šachtami a komorami, okolí podpěr a vyústění, zaústění, napojení, vyvedení a upevnění odpad. výustí  
- ochrana potrubí nátěrem (vč. úpravy povrchu), případně izolací, nejsou-li tyto práce předmětem jiné položky  
- úprava, očištění a ošetření prostoru kolem potrubí  
 včetně případně předepsaného utěsnění konců chrániček  
- položky platí pro práce prováděné v prostoru zapaženém i nezapaženém a i v kolektorech, chráničkách</t>
  </si>
  <si>
    <t>53</t>
  </si>
  <si>
    <t>9112B1</t>
  </si>
  <si>
    <t>ZÁBRADLÍ MOSTNÍ SE SVISLOU VÝPLNÍ - DODÁVKA A MONTÁŽ</t>
  </si>
  <si>
    <t>mostní zábradlí na vnitřních stranách chodníku a navazující zábradlí na levém břehu na nábřežní zdi a u levého křídla jako zábrana pádu do řeky 
zábradlí na levé římse na mostě a na levém břehu u křídel - výška 1,1 m 
zábradlí na pravé římse na mostě - výška 1,3 m 
(PKO dle D.1.2.1) 
tvar zábradlí bude dle přílohy Mostní vybavení a Půdorys 
výška 1,1 m - délka 34,5+0,8+0,53+6+2,7+5,8+2,3=52,630 [A] 
výška 1,3 m - délka 1,9+28,1+6,1=36,100 [B] 
Celkem: A+B=88,730 [C] 
(viz přílohy D.1.2.5-6,10)</t>
  </si>
  <si>
    <t>položka zahrnuje: 
dodání zábradlí včetně předepsané povrchové úpravy 
kotvení sloupků, t.j. kotevní desky, šrouby z nerez oceli, vrty a zálivku, pokud zadávací dokumentace nestanoví jinak 
případné nivelační hmoty pod kotevní desky</t>
  </si>
  <si>
    <t>54</t>
  </si>
  <si>
    <t>91355</t>
  </si>
  <si>
    <t>EVIDENČNÍ ČÍSLO MOSTU</t>
  </si>
  <si>
    <t>2=2,000 [A] 
(viz přílohy D.1.2.1)</t>
  </si>
  <si>
    <t>položka zahrnuje štítek s evidenčním číslem mostu, sloupek dopravní značky včetně osazení a nutných zemních prací a zabetonování</t>
  </si>
  <si>
    <t>55</t>
  </si>
  <si>
    <t>9166C1</t>
  </si>
  <si>
    <t>DOČASNÁ SVODIDLA, ÚROVEŇ ZADRŽENÍ T3 - DOD A MONTÁŽ</t>
  </si>
  <si>
    <t>dočasná betonová oboustranná svodidla pro usměrnění provozu na mostě během výstavby 
38=38,000 [A] 
(viz přílohy D.1.2.1,11)</t>
  </si>
  <si>
    <t>položka zahrnuje: 
- dodání zařízení v předepsaném provedení včetně jejich osazení 
- údržbu po celou dobu trvání funkce, náhradu zničených nebo ztracených kusů, nutnou opravu poškozených částí</t>
  </si>
  <si>
    <t>56</t>
  </si>
  <si>
    <t>9166C2</t>
  </si>
  <si>
    <t>DOČASNÁ SVODIDLA, ÚROVEŇ ZADRŽENÍ T3 - MONTÁŽ S PŘESUNEM</t>
  </si>
  <si>
    <t>dočasná betonová oboustranná svodidla pro usměrnění provozu na mostě během výstavby včetně přesunu na druhou část mostu v průběhu výstavby 
38=38,000 [A] 
(viz přílohy D.1.2.1,11)</t>
  </si>
  <si>
    <t>položka zahrnuje: 
- přemístění zařízení z dočasné skládky a jeho osazení a montáž na místě určeném projektem 
- údržbu po celou dobu trvání funkce, náhradu zničených nebo ztracených kusů, nutnou opravu poškozených částí</t>
  </si>
  <si>
    <t>57</t>
  </si>
  <si>
    <t>9166C3</t>
  </si>
  <si>
    <t>DOČASNÁ SVODIDLA, ÚROVEŇ ZADRŽENÍ T3 - DEMONTÁŽ</t>
  </si>
  <si>
    <t>Položka zahrnuje odstranění, demontáž a odklizení zařízení s odvozem na předepsané místo</t>
  </si>
  <si>
    <t>58</t>
  </si>
  <si>
    <t>9166C9</t>
  </si>
  <si>
    <t>DOČASNÁ SVODIDLA, ÚROVEŇ ZADRŽENÍ T3 - NÁJEMNÉ</t>
  </si>
  <si>
    <t>MDEN</t>
  </si>
  <si>
    <t>dočasná betonová oboustranná svodidla pro usměrnění provozu na mostě během výstavby včetně přesunu na druhou část mostu v průběhu výstavby 
38*260=9 880,000 [A] 
(viz přílohy D.1.2.1,11)</t>
  </si>
  <si>
    <t>položka zahrnuje sazbu za pronájem zařízení. Počet měrných jednotek se určí jako součin délky zařízení a počtu dní použití.</t>
  </si>
  <si>
    <t>59</t>
  </si>
  <si>
    <t>931232</t>
  </si>
  <si>
    <t>VÝPLŇ DILATAČNÍCH SPAR Z PRYŽOVÝCH PÁSŮ ŠÍŘKY DO 200MM PROFILOVANÝCH TL DO 7MM</t>
  </si>
  <si>
    <t>výplň dilatační spáry pryžovým dutým profilem 
délka 
9,9=9,900 [A] 
viz přílohy D.1.2.5-6,D.1.2.12</t>
  </si>
  <si>
    <t>položka zahrnuje dodávku a osazení předepsaného materiálu, očištění ploch spáry před úpravou, očištění okolí spáry po úpravě</t>
  </si>
  <si>
    <t>60</t>
  </si>
  <si>
    <t>931325</t>
  </si>
  <si>
    <t>TĚSNĚNÍ DILATAČ SPAR ASF ZÁLIVKOU MODIFIK PRŮŘ DO 600MM2</t>
  </si>
  <si>
    <t>těsnicí zálivka podél obruby v obrusné vrstvě 
délka římsy a obrub 
(34,52+2,38+2,6+28,1+6,42)=74,020 [A] 
(viz přílohy D.1.2.5-6,D.1.2.12)</t>
  </si>
  <si>
    <t>položka zahrnuje dodávku a osazení předepsaného materiálu, očištění ploch spáry před úpravou, očištění okolí spáry po úpravě  
nezahrnuje těsnící profil</t>
  </si>
  <si>
    <t>61</t>
  </si>
  <si>
    <t>931327</t>
  </si>
  <si>
    <t>TĚSNĚNÍ DILATAČ SPAR ASF ZÁLIVKOU MODIFIK PRŮŘ PŘES 800MM2</t>
  </si>
  <si>
    <t>zálivka dilatační spáry v obrusné vrstvě vozovky 
šířka 
9,9=9,900 [A] 
(viz přílohy D.1.2.5-6,D.1.2.12)</t>
  </si>
  <si>
    <t>62</t>
  </si>
  <si>
    <t>931331</t>
  </si>
  <si>
    <t>TĚSNĚNÍ DILATAČNÍCH SPAR POLYURETANOVÝM TMELEM PRŮŘEZU DO 100MM2</t>
  </si>
  <si>
    <t>těsnicí tmel do dilatační spáry na těsnicí profil 
délka 
9,9=9,900 [A] 
viz přílohy D.1.2.5-6</t>
  </si>
  <si>
    <t>položka zahrnuje dodávku a osazení předepsaného materiálu, očištění ploch spáry před úpravou, očištění okolí spáry po úpravě 
nezahrnuje těsnící profil</t>
  </si>
  <si>
    <t>63</t>
  </si>
  <si>
    <t>93151</t>
  </si>
  <si>
    <t>MOSTNÍ ZÁVĚRY POVRCHOVÉ POSUN DO 60MM</t>
  </si>
  <si>
    <t>mostní dilatační závěr povrchový s rozsahem +-25 mm š.515-565 mm 
délka chodník 3,13+3,88+2,67+3,92+0,28=13,880 [B] 
délka vozovka 10,4+11,43=21,830 [A] 
A+B=35,710 [C] 
(viz přílohy D.1.2.5-6,8,9)</t>
  </si>
  <si>
    <t>- výrobní dokumentace (vč. technologického předpisu) 
- dodání kompletního dil. zařízení vč. všech přepravních a montážních úprav a zařízení 
- řezání a sváření na staveništi a eventuelní nutnou opravu nátěrů po těchto úkonech 
- bednění a dodatečné zabetonování dilatačního zařízení 
- pro kovové součásti je nutné užít ustanovení pro TMCH.94 
- dodání spojovacího, kotevního a těsnícího materiálu 
- úprava a příprava prostoru, včetně kotevních prvků, jejich ošetření a očištění 
- zřízení kompletního mostního závěru podle příslušného technolog. předpisu, včetně předepsaného nastavení 
- zřízení mostního závěru po etapách, včetně pracovních spar a spojů 
- úprava  most. závěru  ve styku  s ostatními konstrukcemi  a zařízeními (u obrubníků a podél vozovek, na chodnících, na římsách, napojení izolací a pod.) 
- ochrana mostního závěru proti bludným proudům a vývody pro jejich měření 
- ochrana mostního závěru do doby provedení definitivního stavu, veškeré provizorní úpravy a opatření 
- konečné  úpravy most. závěru jako  povrchové  povlaky, zálivky, které  nejsou součástí jiných konstrukcí, vyčištění, osaz. krytek šroubů, tmelení, těsnění, výplň spar a pod. 
- úprava, očištění a ošetření prostoru kolem mostního závěru 
- opatření mostního závěru znakem výrobce a typovým číslem 
- provedení odborné prohlídky, je-li požadována</t>
  </si>
  <si>
    <t>64</t>
  </si>
  <si>
    <t>93620</t>
  </si>
  <si>
    <t>DROBNÉ DOPLŇK KONSTR PREFABRIK BETON A ŽELEZOBETON</t>
  </si>
  <si>
    <t>prefa betonové desky C35/45 XF4,XD3,XF4 na zakrytí prostoru za odvodňovacími obrubníkovými žlaby 
tloušťkaxšířkaxdélka 
levá 0,05*0,25*(34,52-0,645-2,365-6*0,5)=0,356 [A] 
pravá 0,05*0,25*(2,6-0,745+28,1+1,545-6*0,5)=0,356 [B] 
A+B=0,712 [C] 
(viz přílohy D.1.2.1,5-6,8)</t>
  </si>
  <si>
    <t>-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t>
  </si>
  <si>
    <t>65</t>
  </si>
  <si>
    <t>93650</t>
  </si>
  <si>
    <t>DROBNÉ DOPLŇK KONSTR KOVOVÉ</t>
  </si>
  <si>
    <t>Hliníkové profily 30x20 jako odvodnění izolace mostovky (po levé i pravé straně v úžlabí) 
délka levá a pravá a přesahy 4x0,5m (m) 
2*37,5+4*0,5=77,000 [A] 
stožáry pro VO 
nástavce nad běžné sloupky zábradlí 
nástavec je z prvků: dřík PR OBD 200x160x6 s výztuhami P6 á 0,5 m 
délka (levá+pravá) 
levá strana(délkaxpočet) (3,11+2,16)*3=15,810 [D] 
pravá strana(délkaxpočet) (3,11+1,96)*3=15,210 [B] 
kotevní přípravek P15x350-350 objemxjednotková hmotnostxpočet 0,015*0,3*0,3*7850*6=63,585 [E] 
nástavce-stožáry VO nad zábradlí celkemxjednotková hmotnost+10% drobný nevykázaný materiál: 
((D+B)*40+E)*1,1=1 434,824 [C] 
CCELKEM: A+C=1 511,824 [F] 
(viz přílohy D.1.2.1,5-8,10,12)</t>
  </si>
  <si>
    <t>-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montážní dokumentace včetně technologického předpisu montáže,  
- výplň, těsnění a tmelení spar a spojů,  
- čištění konstrukce a odstranění všech vrubů (vrypy, otlačeniny a pod.),  
- veškeré druhy opracování povrchů, včetně úprav pod nátěry a pod izolaci,  
- veškeré druhy dílenských základů a základních nátěrů a povlaků,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ošetření kotevní oblasti proti vzniku trhlin, vlivu povětrnosti a pod.,  
- osazení nivelačních značek, včetně jejich zaměření, označení znakem výrobce a vyznačení letopočtu.  
Dokumentace pro zadání stavby může dále předepsat že cena položky ještě obsahuje například:  
- veškeré druhy protikorozní ochrany a nátěry konstrukcí,  
- žárové zinkování ponorem nebo žárové stříkání (metalizace) kovem,  
- zvláštní spojovací prostředky, rozebíratelnost konstrukce,  
- osazení měřících zařízení a úpravy pro ně  
- ochranná opatření před účinky bludných proudů  
- ochranu před přepětím.</t>
  </si>
  <si>
    <t>66</t>
  </si>
  <si>
    <t>936501</t>
  </si>
  <si>
    <t>DROBNÉ DOPLŇK KONSTR KOVOVÉ NEREZ</t>
  </si>
  <si>
    <t>1) nové konzoly pro přenesení inženýrských sítí na bocích mostu 
nerez PR 4HR 100x4 jednotková hmotnost 12,1 kg/m 
levá dl. (0,81+0,21+0,385)=1,405 [E] 
pravá dl. (0,71+0,21+0,385+0,9)=2,205 [F] 
počet x délka levá + počet x délka pravá 
6*E+6*F=21,660 [G] 
celková délka x jednotková hmotnost   G*12,1=262,086 [H] 
2) odvodnění izolace pomocí nerez trubek 
krycí plech s otvory P5x150x150  0,005*0,15*0,15*7850=0,883 [A] 
odvodňovací trubka s límcem P5x200x200 a TR 55x2,5 0,005*0,2*0,2*7850+412,33*0,000001*7850*0,995=4,791 [B] 
1 odvodňovací komplet  A+B=5,674 [C] 
počet 16 ks 
početxhmotnost 1 sady 
16*C=90,784 [D] 
3) odvodnění povrchových vod pomocí nerez trubek 
odvodňovací trubka TR 85x2,5 647,625*0,000001*7850*0,19=0,966 [I] 
odvodňovací trubka s límcem P5x300x300 a TR 100(80)x2,5 0,005*0,3*0,3*7850+765,375*0,000001*7850*0,19=4,674 [J] 
odvodňovací trubka TR 85x2,5 647,625*0,000001*7850*0,97=4,931 [M] 
1 odvodňovací komplet  I+J+M=10,571 [K] 
počet 6 ks 
početxhmotnost 1 sady 
8*K=84,568 [L] 
CELKEM: 
D+L=175,352 [N] 
(viz přílohy D.1.2.8,9,12)</t>
  </si>
  <si>
    <t>položka zahrnuje: 
- dílenská dokumentace, včetně technologického předpisu spojování 
- dodání  materiálu  v požadované kvalitě a výroba konstrukce i dílenská (včetně  pomůcek,  přípravků a prostředků pro výrobu) bez ohledu na náročnost a její hmotnost, dílenská montáž 
- dodání spojovacího materiálu 
- zřízení  montážních  a  dilatačních  spojů,  spar, včetně potřebných úprav, vložek, opracování, očištění a ošetření 
- podpěr. konstr. a lešení všech druhů pro montáž konstrukcí i doplňkových, včetně požadovaných otvorů, ochranných a bezpečnostních opatření a základů pro tyto konstrukce a lešení 
- jakákoliv doprava a manipulace dílců  a  montážních  sestav,  včetně  dopravy konstrukce z výrobny na stavbu 
- montáž konstrukce na staveništi, včetně montážních prostředků a pomůcek a zednických výpomocí 
- výplň, těsnění a tmelení spar a spojů 
- čištění konstrukce a odstranění všech vrubů (vrypy, otlačeniny a pod.) 
- všechny druhy ocelového kotvení 
- dílenskou přejímku a montážní prohlídku, včetně požadovaných dokladů 
- zřízení kotevních otvorů nebo jam, nejsou-li částí jiné konstrukce, jejich úpravy, očištění a ošetření 
- osazení kotvení nebo přímo částí konstrukce do podpůrné konstrukce nebo do zeminy 
- výplň kotevních otvorů  (příp.  podlití  patních  desek)  maltou,  betonem  nebo  jinou speciální hmotou, vyplnění jam zeminou 
- předepsanou protikorozní ochranu a nátěry konstrukcí 
- osazení měřících zařízení a úpravy pro ně 
- ochranná opatření před účinky bludných proudů</t>
  </si>
  <si>
    <t>67</t>
  </si>
  <si>
    <t>938541</t>
  </si>
  <si>
    <t>OČIŠTĚNÍ BETON KONSTR OTRYSKÁNÍM TLAK VODOU DO 200 BARŮ</t>
  </si>
  <si>
    <t>očištění povrchu betonových konstrukcí včetně lokálního mechanického dočištění 
tlakem 100 barů pro sanační postup 3: 
křídla - 9=9,000 [A] 
dřík opěry směr Borohrádek - 2,5*17,5=43,750 [B] 
dřík pilíře a úložný práh pilíře - 19=19,000 [C] 
římsa stávající nábřežní zdi - 9,07=9,070 [D] 
kamenné zdivo stávající nábřežní zdi - 10*2=20,000 [E] 
A+B+C+D+E=100,820 [F] 
tlakem 200 barů pro sanační postup 1: 
spáry mezi nosníky KA-73 - 2*15*17=510,000 [G] 
F+G=610,820 [H] 
(viz přílohy D.1.2.1,5-9)</t>
  </si>
  <si>
    <t>položka zahrnuje očištění předepsaným způsobem včetně odklizení vzniklého odpadu</t>
  </si>
  <si>
    <t>68</t>
  </si>
  <si>
    <t>938543</t>
  </si>
  <si>
    <t>OČIŠTĚNÍ BETON KONSTR OTRYSKÁNÍM TLAK VODOU DO 1000 BARŮ</t>
  </si>
  <si>
    <t>sanační postup 4: 
kombinace otryskání tlakem 1000 barů a mechanickým odbouráním 
plochy dle položek 626133.4 a 626233.4  
626133.4 - 104,88=104,880 [A] 
626233.4 - 51=51,000 [B] 
Celkem: A+B=155,880 [C] 
(viz přílohy D.1.2.1,4-6)</t>
  </si>
  <si>
    <t>69</t>
  </si>
  <si>
    <t>938554</t>
  </si>
  <si>
    <t>OČIŠTĚNÍ BETON KONSTR OTRYSKÁNÍM NA SUCHO KOVOVOU DRTÍ</t>
  </si>
  <si>
    <t>Otryskání povrchu konstrukce(mostovka) kovovou drtí(brokováním) před položením hydroizolace 
šířkaxdélka 
16,5*37=610,500 [A] 
(viz přílohy D.1.2.8-9)</t>
  </si>
  <si>
    <t>70</t>
  </si>
  <si>
    <t>94890</t>
  </si>
  <si>
    <t>PODPĚRNÉ SKRUŽE - ZŘÍZENÍ A ODSTRANĚNÍ</t>
  </si>
  <si>
    <t>M3OP</t>
  </si>
  <si>
    <t>Podpěrná skruž pro podepření stávajících inženýrských sítí na obou stranách mostu 
2xIPE 400 na rozpětí 19 m, postupně pro každé pole mostu, včetně podpor na březích řeky a uprostřed u pilíře 
podpěrná skruž pro práce u pilíře a u 2.opěry a pro práce zdola na nosné konstrukci 
pro sanační práce pro bednění a podpěru betonáže s eventuálním přestavěním mezi různými fázemi stavby pro celou dobu výstavby cca 12 měsíců 
obestavěný prostor 
šířkaxdélkaxvýška 
podepření sítí 2*38*2=152,000 [B] (s přesouváním podle fází výstavby) 
pomocné konstrukce u pilíře a u 2.opěry a celkově pod mostem   3*38*19=2 166,000 [A] 
A+B=2 318,000 [C] 
(viz přílohy D.1.2.1,5,6,11)</t>
  </si>
  <si>
    <t>Položka zahrnuje dovoz, montáž, údržbu, opotřebení (nájemné), demontáž, konzervaci, odvoz.</t>
  </si>
  <si>
    <t>71</t>
  </si>
  <si>
    <t>967168</t>
  </si>
  <si>
    <t>VYBOURÁNÍ ČÁSTÍ KONSTRUKCÍ ŽELEZOBET odvoz na místo dle určení zhotovitele</t>
  </si>
  <si>
    <t>sanační postup 4: 
plochy dle položek 626133.4 a 626233.4 x tloušťka 90 mm 
626133.4 - 104,88=104,880 [A] 
626233.4 - 51=51,000 [B] 
Celkem: A+B=155,880 [C] 
C*0,09=14,029 [D] 
poplatek pol.014102.3 
(viz přílohy D.1.2.1,4-6)</t>
  </si>
  <si>
    <t>položka zahrnuje: 
- veškerou manipulaci s vybouranou sutí a hmotami včetně uložení na skládku, 
- veškeré další práce plynoucí z technologického předpisu a z platných předpisů, 
nezahrnuje poplatek za skládku, který se vykazuje v položce 0141** (s výjimkou malého množství bouraného materiálu, kde je možné poplatek zahrnout do jednotkové ceny bourání – tento fakt musí být uveden v doplňujícím textu k položce)</t>
  </si>
  <si>
    <t>SO 401.ZV</t>
  </si>
  <si>
    <t>Přeložka a úpravy podzemního vedení VO</t>
  </si>
  <si>
    <t>Zemina a kamení (17 05 04)</t>
  </si>
  <si>
    <t>"Počítaná hmotnost zeminy 2,0t/m3, suť ze sypkých vozovk. vrstev 1,9t/m3 [Objem z položek x hmotnost]:  
Dle položky č. 13173: 7*2,0=14,000 [A] 
Dle položky č. 13273: 25,76*2,0=51,520 [B] 
Odečet položky č. 17411 zásyp: -26,32*2,0=-52,640 [C] 
Celkem: A+B+C=12,880 [D]</t>
  </si>
  <si>
    <t>Vytýčení nové trasy veřejného osvětlení km 0,05  
Vytyčení stávajících inženýrských sítí ks 5,00  
Vytýčení nových stožárů  ks 6,00</t>
  </si>
  <si>
    <t>1=1,000 [A] 
(viz přílohy D.1.4.1,D1.4.2)</t>
  </si>
  <si>
    <t>zahrnuje veškeré náklady spojené s objednatelem požadovanými pracemi,   
- pro stanovení orientační investorské ceny určete jednotkovou cenu jako 1% odhadované ceny stavby</t>
  </si>
  <si>
    <t>Revize elektrického zařízení cca 12 hodin</t>
  </si>
  <si>
    <t>029611</t>
  </si>
  <si>
    <t>OSTATNÍ POŽADAVKY - ODBORNÝ DOZOR</t>
  </si>
  <si>
    <t>HOD</t>
  </si>
  <si>
    <t>Koordinace postupu prací  s ostatnimi profesemi (stavba)</t>
  </si>
  <si>
    <t>5=5,000 [A] 
(viz přílohy D.1.4.1,D1.4.2)</t>
  </si>
  <si>
    <t>zahrnuje veškeré náklady spojené s objednatelem požadovaným dozorem</t>
  </si>
  <si>
    <t>Práce jeřábu a plošiny cca 6 hodin na demontáž a cca 12 hodin na montáž.</t>
  </si>
  <si>
    <t>13173</t>
  </si>
  <si>
    <t>HLOUBENÍ JAM ZAPAŽ I NEPAŽ TŘ. I</t>
  </si>
  <si>
    <t>Včetně odvozu a uložení na skládku.  
výkop jámy do 2m3 pro stožár VO strojní tz.3/ko1.0  
jáma pro spojku kabelu do 10kV tř.zeminy 3/ko1.0</t>
  </si>
  <si>
    <t>Pro stožáry [ks x šířka x délka x hl.]: (6+1)*1,0*1,0*1,0=7,000 [A] 
(viz přílohy D.1.4.1,D1.4.2)</t>
  </si>
  <si>
    <t>položka zahrnuje:  
- vodorovná a svislá doprava, přemístění, přeložení, manipulace s výkopkem  
- kompletní provedení vykopávky nezapažené i zapažené  
- ošetření výkopiště po celou dobu práce v něm vč. klimatických opatření  
- ztížení vykopávek v blízkosti podzemního vedení, konstrukcí a objektů vč. jejich dočasného zajištění  
- ztížení pod vodou, v okolí výbušnin, ve stísněných prostorech a pod.  
- příplatek za lepivost  
- těžení po vrstvách, pásech a po jiných nutných částech (figurách)  
- čerpání vody vč. čerpacích jímek, potrubí a pohotovostní čerpací soupravy (viz ustanovení k pol. 1151,2)  
- potřebné snížení hladiny podzemní vody  
- těžení a rozpojování jednotlivých balvanů  
- vytahování a nošení výkopku  
- svahování a přesvah. svahů do konečného tvaru, výměna hornin v podloží a v pláni znehodnocené klimatickými vlivy  
- ruční vykopávky, odstranění kořenů a napadávek  
- pažení, vzepření a rozepření vč. přepažování (vyjma štětových stěn)  
- úpravu, ochranu a očištění dna, základové spáry, stěn a svahů  
- odvedení nebo obvedení vody v okolí výkopiště a ve výkopišti  
- třídění výkopku  
- veškeré pomocné konstrukce umožňující provedení vykopávky (příjezdy, sjezdy, nájezdy, lešení, podpěr. konstr., přemostění, zpevněné plochy, zakrytí a pod.)  
- nezahrnuje uložení zeminy (na skládku, do násypu) ani poplatky za skládku, vykazují se v položce č.0141**</t>
  </si>
  <si>
    <t>132736</t>
  </si>
  <si>
    <t>HLOUBENÍ RÝH ŠÍŘ DO 2M PAŽ I NEPAŽ TŘ. I, ODVOZ DO 12KM</t>
  </si>
  <si>
    <t>Včetně odvozu a uložení na skládku.  Šíře 350mm,hloubka 800mm</t>
  </si>
  <si>
    <t>šířka x hloubka x délka: 0,35*0,8*92=25,760 [A] 
Celkem: A=25,760 [B] 
(viz přílohy D.1.4.1,D1.4.2)</t>
  </si>
  <si>
    <t>141733</t>
  </si>
  <si>
    <t>PROTLAČOVÁNÍ POTRUBÍ Z PLAST HMOT DN DO 150MM</t>
  </si>
  <si>
    <t>Protlak pod komunikací průměr chráničky 63 mm  
Startovací jáma 2 x 1 m, Výstupní jáma 1 x 1 m, vše včetně záhozu</t>
  </si>
  <si>
    <t>8=8,000 [A] 
Celkem: A=8,000 [B] 
(viz přílohy D.1.4.1,D1.4.2)</t>
  </si>
  <si>
    <t>položka zahrnuje dodávku protlačovaného potrubí a veškeré pomocné práce (startovací zařízení, startovací a cílová jáma, opěrné a vodící bloky a pod.)</t>
  </si>
  <si>
    <t>17411</t>
  </si>
  <si>
    <t>ZÁSYP JAM A RÝH ZEMINOU SE ZHUTNĚNÍM</t>
  </si>
  <si>
    <t>Včetně úpravy terénu.</t>
  </si>
  <si>
    <t>Dle položky č. 13173: 7,0=7,000 [A] 
Dle položky č. 132736: 25,76=25,760 [B] 
Odečet lože z položky č. 45157: -6,44=-6,440 [C] 
Celkem: A+B+C=26,320 [D] 
(viz přílohy D.1.4.1,D1.4.2)</t>
  </si>
  <si>
    <t>položka zahrnuje:  
- kompletní provedení zemní konstrukce vč. výběru vhodného materiálu  
- úprava  ukládaného  materiálu  vlhčením,  tříděním,  promícháním  nebo  vysoušením,  příp. jiné úpravy za účelem zlepšení jeho  mech. vlastností  
- hutnění i různé míry hutnění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ruční hutnění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</si>
  <si>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18214</t>
  </si>
  <si>
    <t>ÚPRAVA POVRCHŮ SROVNÁNÍM ÚZEMÍ V TL DO 0,25M</t>
  </si>
  <si>
    <t>PROVIZORNÍ ÚPRAVA TERÉNU po položení kabelu</t>
  </si>
  <si>
    <t>138=138,000 [A] 
Celkem: A=138,000 [B]</t>
  </si>
  <si>
    <t>položka zahrnuje srovnání výškových rozdílů terénu</t>
  </si>
  <si>
    <t>27211</t>
  </si>
  <si>
    <t>ZÁKLADY Z DÍLCŮ BETONOVÝCH</t>
  </si>
  <si>
    <t>pouzdrový základ VO pro stožár venk.  D 650x1400 mm  
Parametry dle zadávací dokumentace a příslušných ČSN, TKP.</t>
  </si>
  <si>
    <t>[ks x prům. x hl.] 6*3,14*0,325*0,325*0,8=1,592 [A] 
Celkem: A=1,592 [B] 
(viz přílohy D.1.4.1,D1.4.2)</t>
  </si>
  <si>
    <t>- dodání  dílce  požadovaného  tvaru  a  vlastností,  jeho  skladování,  doprava  a  osazení  do  definitivní polohy, včetně komplexní technologie výroby a montáže dílců, ošetření a ochrana dílců,  
- u dílců železobetonových a předpjatých veškerá výztuž, případně i tuhé kovové prvky a závěsná oka,  
- úpravy a zařízení pro uložení a transport dílce,  
- veškeré požadované úpravy dílců, včetně doplňkových konstrukcí a vybavení,  
- sestavení dílce na stavbě včetně montážních zařízení, plošin a prahů a pod.,  
- výplň, těsnění a tmelení spár a spojů,  
- očištění a ošetření úložných ploch,  
- zednické výpomoce pro montáž dílců,  
- označení dílce výrobním štítkem nebo jiným způsobem,  
- úpravy dílce pro dodržení požadované přesnosti jeho osazení, včetně případných měření,  
- veškerá zařízení pro zajištění stability v každém okamžiku,  
- další práce dané případně specifikací k příslušnému prefabrik. dílci (úprava pohledových ploch, příp. rubových ploch, osazení měřících zařízení, zkoušení a měření dílců a pod.).</t>
  </si>
  <si>
    <t>ÚPRAVA STÁVAJÍCÍHO POUZDROVÉHO ZÁKLADU  
u stožárů pro veřejné osvětlení vč. materiálů  
Parametry dle zadávací dokumentace a příslušných ČSN, TKP.</t>
  </si>
  <si>
    <t>45157</t>
  </si>
  <si>
    <t>PODKLADNÍ A VÝPLŇOVÉ VRSTVY Z KAMENIVA TĚŽENÉHO</t>
  </si>
  <si>
    <t>kabelové lože 2x10cm prosátá zemina</t>
  </si>
  <si>
    <t>šířka x tloušťka x délka 
0,35*2*0,1*92=6,440 [A] 
Celkem: A=6,440 [B] 
(viz přílohy D.1.4.1,D1.4.2)</t>
  </si>
  <si>
    <t>položka zahrnuje dodávku předepsaného kameniva, mimostaveništní a vnitrostaveništní dopravu a jeho uložení  
není-li v zadávací dokumentaci uvedeno jinak, jedná se o nakupovaný materiál</t>
  </si>
  <si>
    <t>702312</t>
  </si>
  <si>
    <t>ZAKRYTÍ KABELŮ VÝSTRAŽNOU FÓLIÍ ŠÍŘKY PŘES 20 DO 40 CM</t>
  </si>
  <si>
    <t>červená barva, šířka min. 30 cm, PVC  
Parametry dle zadávací dokumentace a příslušných ČSN, TKP.</t>
  </si>
  <si>
    <t>100=100,000 [A] 
(viz přílohy D.1.4.1,D1.4.2)</t>
  </si>
  <si>
    <t>1. Položka obsahuje:  
 – kompletní montáž, návrh, rozměření, upevnění, začištění, sváření, vrtání, řezání, spojování a pod.   
 – veškerý spojovací a montážní materiál vč. upevňovacího materiálu  
 – sestavení a upevnění konstrukce na stanovišti  
 – pomocné mechanismy  
2. Položka neobsahuje:  
 X  
3. Způsob měření:  
Udává se počet sad, které se skládají z předepsaných dílů, jež tvoří požadovaný celek, za každý započatý měsíc pronájmu.</t>
  </si>
  <si>
    <t>741122</t>
  </si>
  <si>
    <t>KRABICE (ROZVODKA) INSTALAČNÍ ODBOČNÁ SE SVORKOVNICÍ DO 4 MM2</t>
  </si>
  <si>
    <t>Krabicová rozvodka min.IP54, pro kabely do CYKY3x4mm2 s odbočením kabeluCYK3x1,5mm2  
Parametry dle zadávací dokumentace a příslušných ČSN, TKP.</t>
  </si>
  <si>
    <t>6=6,000 [A] 
Celkem: A=6,000 [B] 
(viz přílohy D.1.4.1,D1.4.2)</t>
  </si>
  <si>
    <t>1. Položka obsahuje:  
 – přípravu podkladu pro osazení  
 – veškerý materiál a práce pro upevnění nebo uchycení krabice  
2. Položka neobsahuje:  
 X  
3. Způsob měření:  
Udává se počet kusů kompletní konstrukce nebo práce.</t>
  </si>
  <si>
    <t>741911</t>
  </si>
  <si>
    <t>UZEMŇOVACÍ VODIČ V ZEMI FEZN DO 120 MM2</t>
  </si>
  <si>
    <t>Ocelový drát pozinkovaný FeZn o průměru 10mm (0,62kg/m), volně  
Parametry dle zadávací dokumentace a příslušných ČSN, TKP.</t>
  </si>
  <si>
    <t>Dle situace: 121=121,000 [A] 
Celkem: A=121,000 [B] 
(viz přílohy D.1.4.1,D1.4.2)</t>
  </si>
  <si>
    <t>1. Položka obsahuje:  
 – přípravu podkladu pro osazení  
 – měření, dělení, spojování, tvarování  
 – ochranný nátěr spojů a při průchodu vodiče nad terén apod. dle příslušných norem  
2. Položka neobsahuje:  
 – zemní práce  
 – ochranu vodiče - chráničky apod.  
3. Způsob měření:  
Měří se metr délkový.</t>
  </si>
  <si>
    <t>741C02</t>
  </si>
  <si>
    <t>UZEMŇOVACÍ SVORKA</t>
  </si>
  <si>
    <t>Svorka hromosvodová SP a SS  
Parametry dle zadávací dokumentace a příslušných ČSN, TKP.</t>
  </si>
  <si>
    <t>35=35,000 [A] 
Celkem: A=35,000 [B] 
(viz přílohy D.1.4.1,D1.4.2)</t>
  </si>
  <si>
    <t>1. Položka obsahuje:  
 – veškeré příslušenství  
2. Položka neobsahuje:  
 X  
3. Způsob měření:  
Udává se počet kusů kompletní konstrukce nebo práce.</t>
  </si>
  <si>
    <t>742G11</t>
  </si>
  <si>
    <t>KABEL NN DVOU- A TŘÍŽÍLOVÝ CU S PLASTOVOU IZOLACÍ DO 2,5 MM2</t>
  </si>
  <si>
    <t>CYKY-J 3x1.5, volně  
Parametry dle zadávací dokumentace a příslušných ČSN, TKP.</t>
  </si>
  <si>
    <t>102=102,000 [A] 
Celkem: A=102,000 [B] 
(viz přílohy D.1.4.1,D1.4.2)</t>
  </si>
  <si>
    <t>1. Položka obsahuje:  
 – manipulace a uložení kabelu (do země, chráničky, kanálu, na rošty, na TV a pod.)  
2. Položka neobsahuje:  
 – příchytky, spojky, koncovky, chráničky apod.  
3. Způsob měření:  
Měří se metr délkový.</t>
  </si>
  <si>
    <t>742G12</t>
  </si>
  <si>
    <t>KABEL NN DVOU- A TŘÍŽÍLOVÝ CU S PLASTOVOU IZOLACÍ OD 4 DO 16 MM2</t>
  </si>
  <si>
    <t>CYKY-J 3x4mm2 , pevně  
Parametry dle zadávací dokumentace a příslušných ČSN, TKP.</t>
  </si>
  <si>
    <t>Dle situace: 170=170,000 [A] 
Celkem: A=170,000 [B] 
(viz přílohy D.1.4.1,D1.4.2)</t>
  </si>
  <si>
    <t>742H12</t>
  </si>
  <si>
    <t>KABEL NN ČTYŘ- A PĚTIŽÍLOVÝ CU S PLASTOVOU IZOLACÍ OD 4 DO 16 MM2</t>
  </si>
  <si>
    <t>CYKY-J 4x16mm2 pevně  
Parametry dle zadávací dokumentace a příslušných ČSN, TKP.</t>
  </si>
  <si>
    <t>153=153,000 [A] 
Celkem: A=153,000 [B] 
(viz přílohy D.1.4.1,D1.4.2)</t>
  </si>
  <si>
    <t>CYKY-J 4x10mm2, pevně  
Parametry dle zadávací dokumentace a příslušných ČSN, TKP.</t>
  </si>
  <si>
    <t>75=75,000 [A] 
Celkem: A=75,000 [B] 
(viz přílohy D.1.4.1,D1.4.2)</t>
  </si>
  <si>
    <t>743121</t>
  </si>
  <si>
    <t>OSVĚTLOVACÍ STOŽÁR  PEVNÝ ŽÁROVĚ ZINKOVANÝ DÉLKY DO 6 M</t>
  </si>
  <si>
    <t>Ocelový silniční stožár bezpaticový. 3-stupňový,přisvětlení přechodů, výšky nad komunikací 6,0 m, oboustranně pozinkovaný   
Parametry dle zadávací dokumentace a příslušných ČSN, TKP.</t>
  </si>
  <si>
    <t>Dle situace: 6=6,000 [A] 
(viz přílohy D.1.4.1,D1.4.2)</t>
  </si>
  <si>
    <t>1. Položka obsahuje:  
 – základovou konstrukci a veškeré příslušenství  
 – připojovací svorkovnici ve třídě izolace II ( pro 2x svítidlo ) a kabelové vedení ke svítidlům  
 – uzavírací nátěr, technický popis viz. projektová dokumentace  
2. Položka neobsahuje:  
 – zemní práce,  betonový základ, svítidlo, výložník  
3. Způsob měření:  
Udává se počet kusů kompletní konstrukce nebo práce.</t>
  </si>
  <si>
    <t>743151</t>
  </si>
  <si>
    <t>OSVĚTLOVACÍ STOŽÁR  - STOŽÁROVÁ ROZVODNICE S 1-2 JISTÍCÍMI PRVKY</t>
  </si>
  <si>
    <t>Stožárová výzbroj pro kabel Cu do průřezu 25mm2  
pro 1 pojistku a 2 kabely   
včetně pojistky do stožárové výzbroje o jmenovitém proudu 6 A  
Parametry dle zadávací dokumentace a příslušných ČSN, TKP.</t>
  </si>
  <si>
    <t>7=7,000 [A] 
Celkem: A=7,000 [B] 
(viz přílohy D.1.4.1,D1.4.2)</t>
  </si>
  <si>
    <t>1. Položka obsahuje:  
 – veškeré příslušenství, technický popis viz. projektová dokumentace  
2. Položka neobsahuje:  
 X  
3. Způsob měření:  
Udává se počet kusů kompletní konstrukce nebo práce.</t>
  </si>
  <si>
    <t>Stožárová výzbroj pro kabel Cu do průřezu 25mm2  
pro 1 pojistku a 3 kabely   
včetně pojistky do stožárové výzbroje o jmenovitém proudu 6 A  
Parametry dle zadávací dokumentace a příslušných ČSN, TKP.</t>
  </si>
  <si>
    <t>4=4,000 [A] 
Celkem: A=4,000 [B] 
(viz přílohy D.1.4.1,D1.4.2)</t>
  </si>
  <si>
    <t>743152</t>
  </si>
  <si>
    <t>OSVĚTLOVACÍ STOŽÁR  - STOŽÁROVÁ ROZVODNICE S 3-4 JISTÍCÍMI PRVKY</t>
  </si>
  <si>
    <t>Stožárová výzbroj pro kabel Cu do průřezu 25mm2  
pro 2 pojistky a 3 kabely   
včetně pojistky do stožárové výzbroje o jmenovitém proudu 6 A  
Parametry dle zadávací dokumentace a příslušných ČSN, TKP.</t>
  </si>
  <si>
    <t>3=3,000 [A] 
(viz přílohy D.1.4.1,D1.4.2)</t>
  </si>
  <si>
    <t>Stožárová výzbroj pro kabel Cu do průřezu 25mm2  
pro 3 pojistky a 3 kabely   
včetně pojistky do stožárové výzbroje o jmenovitém proudu 6 A  
Parametry dle zadávací dokumentace a příslušných ČSN, TKP.</t>
  </si>
  <si>
    <t>1=1,000 [A] 
Celkem: A=1,000 [B] 
(viz přílohy D.1.4.1,D1.4.2)</t>
  </si>
  <si>
    <t>743311</t>
  </si>
  <si>
    <t>VÝLOŽNÍK PRO MONTÁŽ SVÍTIDLA NA STOŽÁR JEDNORAMENNÝ DÉLKA VYLOŽENÍ DO 1 M</t>
  </si>
  <si>
    <t>Ocelový výložník oboustranně pozinkovaný rovný, jednoramenný pr.89, délka vyložení 0,5 m  
Parametry dle zadávací dokumentace a příslušných ČSN, TKP.</t>
  </si>
  <si>
    <t>6=6,000 [A] 
(viz přílohy D.1.4.1,D1.4.2)</t>
  </si>
  <si>
    <t>1. Položka obsahuje:  
 – veškeré příslušenství a uzavírací nátěr, technický popis viz. projektová dokumentace  
2. Položka neobsahuje:  
 X  
3. Způsob měření:  
Udává se počet kusů kompletní konstrukce nebo práce.</t>
  </si>
  <si>
    <t>743553</t>
  </si>
  <si>
    <t>SVÍTIDLO VENKOVNÍ VŠEOBECNÉ LED, MIN. IP 44, PŘES 25 DO 45 W</t>
  </si>
  <si>
    <t>Svítidlo přechodové na nové stožáry, typ pro výpočet  Global lighting typ   
GL-ST 30W 4K Ra70,1x4000K Ra70,4000K,3674lm,29,4W  
Parametry dle zadávací dokumentace a příslušných ČSN, TKP.</t>
  </si>
  <si>
    <t>1. Položka obsahuje:  
 – zdroj a veškeré příslušenství  
 – technický popis viz. projektová dokumentace  
2. Položka neobsahuje:  
 X  
3. Způsob měření:  
Udává se počet kusů kompletní konstrukce nebo práce.</t>
  </si>
  <si>
    <t>Svítidlo přechodové na nové stožáry, typ pro výpočet  Global lighting typ   
GL-ST 30W 4K Ra70,1x5000K Ra70,5000K,ASYMETRICKÉ, 30W  
Parametry dle zadávací dokumentace a příslušných ČSN, TKP.</t>
  </si>
  <si>
    <t>Dle situace: 6=6,000 [A] 
(viz přílohy D.1.4.1,D1.4.2)</t>
  </si>
  <si>
    <t>743554</t>
  </si>
  <si>
    <t>SVÍTIDLO VENKOVNÍ VŠEOBECNÉ LED, MIN. IP 44, PŘES 45 W</t>
  </si>
  <si>
    <t>Svítidlo silniční na stávající stožáry, typ pro výpočet  Global lighting typ   
GL-ST 50W 4K Ra70, 75150DEG 1x4000K Ra70,4000K,6311 lm,52,3W  
Parametry dle zadávací dokumentace a příslušných ČSN, TKP.</t>
  </si>
  <si>
    <t>7=7,000 [A] 
(viz přílohy D.1.4.1,D1.4.2)</t>
  </si>
  <si>
    <t>743Z11</t>
  </si>
  <si>
    <t>DEMONTÁŽ OSVĚTLOVACÍHO STOŽÁRU ULIČNÍHO VÝŠKY DO 15 M</t>
  </si>
  <si>
    <t>včetně výložníku a svítidla a kabelu</t>
  </si>
  <si>
    <t>1. Položka obsahuje:  
 – všechny náklady na demontáž stávajícího zařízení se všemi pomocnými doplňujícími úpravami pro jeho likvidaci  
 – naložení vybouraného materiálu na dopravní prostředek  
2. Položka neobsahuje:  
 – odvoz vybouraného materiálu  
 – poplatek za likvidaci odpadů (nacení se dle SSD 0)  
3. Způsob měření:  
Udává se počet kusů kompletní konstrukce nebo práce.</t>
  </si>
  <si>
    <t>744Z01</t>
  </si>
  <si>
    <t>DEMONTÁŽ ROZVODNICE NN</t>
  </si>
  <si>
    <t>Demontáž stořárových rozvodnic u stávajících stožárů vč. odpojení kabelů</t>
  </si>
  <si>
    <t>9=9,000 [A] 
Celkem: A=9,000 [B] 
(viz přílohy D.1.4.1,D1.4.2)</t>
  </si>
  <si>
    <t>75IH7X</t>
  </si>
  <si>
    <t>UKONČENÍ KABELU SMRŠŤOVACÍ KONCOVKA  - MONTÁŽ</t>
  </si>
  <si>
    <t>do 3 x 1,5 až 4 mm2  
Parametry dle zadávací dokumentace a příslušných ČSN, TKP.</t>
  </si>
  <si>
    <t>46=46,000 [A] 
Celkem: A=46,000 [B] 
(viz přílohy D.1.4.1,D1.4.2)</t>
  </si>
  <si>
    <t>do 4x 10 mm2  
Parametry dle zadávací dokumentace a příslušných ČSN, TKP.</t>
  </si>
  <si>
    <t>do 4x 16 mm2  
Parametry dle zadávací dokumentace a příslušných ČSN, TKP.</t>
  </si>
  <si>
    <t>12=12,000 [A] 
Celkem: A=12,000 [B] 
(viz přílohy D.1.4.1,D1.4.2)</t>
  </si>
  <si>
    <t>702211</t>
  </si>
  <si>
    <t>KABELOVÁ CHRÁNIČKA ZEMNÍ DN DO 100 MM</t>
  </si>
  <si>
    <t>Plastové kabelové chráničky PRŮMĚR 63mm  
Parametry dle zadávací dokumentace a příslušných ČSN, TKP.</t>
  </si>
  <si>
    <t>138=138,000 [A] 
Celkem: A=138,000 [B] 
(viz přílohy D.1.4.1,D1.4.2)</t>
  </si>
  <si>
    <t>1. Položka obsahuje:  
 – proražení otvoru zdivem o průřezu od 0,01 do 0,025m2  
 – úpravu a začištění omítky po montáži vedení  
 – pomocné mechanismy  
2. Položka neobsahuje:  
 – protipožární ucpávku  
3. Způsob měření:  
Udává se počet kusů kompletní konstrukce nebo práce.</t>
  </si>
  <si>
    <t>Plastové kabelové chráničky PRŮMĚR 40mm  
Parametry dle zadávací dokumentace a příslušných ČSN, TKP.</t>
  </si>
  <si>
    <t>20=20,000 [A] 
Celkem: A=20,000 [B] 
(viz přílohy D.1.4.1,D1.4.2)</t>
  </si>
  <si>
    <t>SO 801.ZV</t>
  </si>
  <si>
    <t>Sadové úpravy</t>
  </si>
  <si>
    <t>101_ZV</t>
  </si>
  <si>
    <t>Kácení a rekultivace</t>
  </si>
  <si>
    <t xml:space="preserve">  101_ZV</t>
  </si>
  <si>
    <t>111208</t>
  </si>
  <si>
    <t>ODSTRANĚNÍ KŘOVIN</t>
  </si>
  <si>
    <t>Včetně odvozu a uložení na místo určené objednatelem, likvidace odpadu</t>
  </si>
  <si>
    <t>Vykácení stávajících keřů (zeleň vedlě přechodu pro chodce) 
km 15,609 
viz. příloha D.1.1.2 
(plocha m2): 
42,5=42,500 [A]</t>
  </si>
  <si>
    <t>odstranění křovin a stromů do průměru 100 mm 
doprava dřevin na předepsanou vzdálenost 
spálení na hromadách nebo štěpkování</t>
  </si>
  <si>
    <t>121108</t>
  </si>
  <si>
    <t>SEJMUTÍ ORNICE NEBO LESNÍ PŮDY S ODVOZEM NA DOČASNOU DEPONII DLE URČENÚ ZHOTOVITELE</t>
  </si>
  <si>
    <t>včetně ošetřování na deponii</t>
  </si>
  <si>
    <t>Skrývka ornice (zeleň vedle přechodu pro chodce) 
km 15,609 
viz. příloha D.1.1.2 
plocha*tloušťka): 
42,5*0,25=10,625 [A]</t>
  </si>
  <si>
    <t>17620</t>
  </si>
  <si>
    <t>VÝPLNĚ ZE ZEMIN BEZ ZHUT</t>
  </si>
  <si>
    <t>obohacený chemický substrát propojený s rozprostřenou ornicí</t>
  </si>
  <si>
    <t>Doplnění zeminy v místě zeleně 
(zeleň vedle přechodu pro chodce) 
km 15,609 
viz. příloha D.1.1.2 
(plocha*tloušťka): 
42,5*0.1=4,250 [A]</t>
  </si>
  <si>
    <t>položka zahrnuje: 
- kompletní provedení zemní konstrukce vč. výběru vhodného materiálu 
- úprava  ukládaného  materiálu  vlhčením,  tříděním,  promícháním  nebo  vysoušením,  příp. jiné úpravy za účelem zlepšení jeho  mech. vlastností 
- ošetření úložiště po celou dobu práce v něm vč. klimatických opatření 
- ztížení v okolí vedení, konstrukcí a objektů a jejich dočasné zajištění 
- ztížení provádění vč. hutnění ve ztížených podmínkách a stísněných prostorech 
- ztížené ukládání sypaniny pod vodu 
- ukládání po vrstvách a po jiných nutných částech (figurách) vč. dosypávek 
- spouštění a nošení materiálu 
- výměna částí zemní konstrukce znehodnocené klimatickými vlivy 
- výplň jam a prohlubní v podloží 
- úprava, očištění, ochrana a zhutnění podloží 
- udržování úložiště a jeho ochrana proti vodě 
- odvedení nebo obvedení vody v okolí úložiště a v úložišti 
- veškeré  pomocné konstrukce umožňující provedení  zemní konstrukce  (příjezdy,  sjezdy,  nájezdy, lešení, podpěrné konstrukce, přemostění, zpevněné plochy, zakrytí a pod.)</t>
  </si>
  <si>
    <t>18234</t>
  </si>
  <si>
    <t>ROZPROSTŘENÍ ORNICE V ROVINĚ V TL DO 0,25M</t>
  </si>
  <si>
    <t>včetně dopravy z dočasné deponie</t>
  </si>
  <si>
    <t>Ornice (zeleň vedle přechodu pro chodce) 
km 15,609 
viz. příloha D.1.1.2 
(plocha m2): 
42,5=42,500 [A]</t>
  </si>
  <si>
    <t>položka zahrnuje: 
nutné přemístění ornice z dočasných skládek vzdálených do 5 km 
rozprostření ornice v předepsané tloušťce v rovině a ve svahu do 1:5</t>
  </si>
  <si>
    <t>184C1</t>
  </si>
  <si>
    <t>VYSAZOVÁNÍ KEŘŮ JEHLIČNATÝCH S BALEM VČETNĚ VÝKOPU JAMKY</t>
  </si>
  <si>
    <t>Zeleň vedle přechodu pro chodce 
km 15,609 
viz. příloha D.1.1.2 
(kusů): 
14=14,000 [A]</t>
  </si>
  <si>
    <t>Položka vysazování keřů zahrnuje dodávku projektem předepsaných keřů, hloubení jamek (min. rozměry pro keře 30/30/30cm) s event. výměnou půdy, s hnojením anorganickým hnojivem a přídavkem organického hnojiva min. 2kg pro keře, zálivku, kůly, a pod.  
položka zahrnuje veškerý materiál, výrobky a polotovary, včetně mimostaveništní a vnitrostaveništní dopravy (rovněž přesuny), včetně naložení a složení, případně s uložením</t>
  </si>
  <si>
    <t>102_ZV</t>
  </si>
  <si>
    <t xml:space="preserve">  102_ZV</t>
  </si>
  <si>
    <t>Vykácení stávajících keřů 
Od km 15,607 do km 15,641 
viz. přílohy D.1.1.2 
Středový ostrov 
(plocha m2): 
255.9=255,900 [A] 
Plochy kolem nároží 
(plocha m2): 
(21.8+81+46.4+16.6)=165,800 [B] 
Celkem: A+B=421,700 [C]</t>
  </si>
  <si>
    <t>SEJMUTÍ ORNICE NEBO LESNÍ PŮDY  S ODVOZEM NA DOČASNOU DEPONII DLE URČENÚ ZHOTOVITELE</t>
  </si>
  <si>
    <t>Skrývka ornice 
Od km 15,607 do km 15,641 
viz. přílohy D.1.1.2 
Středový ostrov 
(plocha*tloušťka): 
255.9*0.25=63,975 [A] 
Plochy kolem nároží 
(plocha*tloušťka): 
(21.8+81+46.4+16.6)*0.25=41,450 [B] 
Celkem: A+B=105,425 [C]</t>
  </si>
  <si>
    <t>Doplnění zeminy v místě zeleně 
Od km 15,607 do km 15,641 
viz. přílohy D.1.1.2 
Středový ostrov 
(plocha*tloušťka): 
255.9*0.1=25,590 [A] 
Plochy kolem nároží 
(plocha*tloušťka): 
(21.8+81+46.4+16.6)*0.1=16,580 [B] 
Celkem: A+B=42,170 [C]</t>
  </si>
  <si>
    <t>Ornice 
Od km 15,607 do km 15,641 
viz. přílohy D.1.1.2 
Středový ostrov 
(plocha m2): 
255.9=255,900 [A] 
Plochy kolem nároží 
(plocha m2): 
(21.8+81+46.4+16.6)=165,800 [B] 
Celkem: A+B=421,700 [C]</t>
  </si>
  <si>
    <t>položka zahrnuje: 
nutné přemístění ornice z dočasných skládek vzdálených do 50m 
rozprostření ornice v předepsané tloušťce v rovině a ve svahu do 1:5</t>
  </si>
  <si>
    <t>Zeleň vedle přechodu pro chodce 
Od km 15,607 do km 15,641 
viz. přílohy D.1.1.2 
Středový ostrov 
(kusů): 
80=80,000 [A] 
Plochy kolem nároží 
(kusů): 
(40+17+16+12+48+17+16+12)=178,000 [B] 
Celkem: A+B=258,000 [C]</t>
  </si>
  <si>
    <t>103_ZV</t>
  </si>
  <si>
    <t xml:space="preserve">  103_ZV</t>
  </si>
  <si>
    <t>Vykácení stávajících keřů 
Od km 15,641 do km 15,59 
KÚ 15,698 
viz. přílohy D.1.1.2  
(plocha m2):40.2=40,200 [A]</t>
  </si>
  <si>
    <t>Skrývka ornice 
Od km 15,641 do km 15,59 
KÚ 15,698 
viz. přílohy D.1.1.2  
(plocha*tloušťka):40.2*0.25=10,050 [A]</t>
  </si>
  <si>
    <t>Doplnění zeminy v místě zeleně 
Od km 15,641 do km 15,59 
KÚ 15,698 
viz. přílohy D.1.1.2  
(plocha*tloušťka): 
40.2*0.1=4,020 [A]</t>
  </si>
  <si>
    <t>Rozprostření ornice 
Od km 15,641 do km 15,59 
KÚ 15,698 
viz. přílohy D.1.1.2  
(plocha*tloušťka):40.2*0.1=4,020 [A]</t>
  </si>
  <si>
    <t>Vysázení keřů 
Od km 15,641 do km 15,59 
KÚ 15,698 
viz. přílohy D.1.1.2  
(kusů):25=25,000 [A]</t>
  </si>
  <si>
    <t>SO 901.ZV</t>
  </si>
  <si>
    <t>Dopravně - inženýrské opatření</t>
  </si>
  <si>
    <t>901.1.Etapa</t>
  </si>
  <si>
    <t>Uzavírka levého pruhu</t>
  </si>
  <si>
    <t xml:space="preserve">  901.1.Etapa</t>
  </si>
  <si>
    <t>56364</t>
  </si>
  <si>
    <t>VOZOVKOVÉ VRSTVY Z RECYKLOVANÉHO MATERIÁLU TL DO 200MM</t>
  </si>
  <si>
    <t>Dočasná komunikace pro pěší 
52=52,000 [A]</t>
  </si>
  <si>
    <t>- dodání recyklátu v požadované kvalitě 
- očištění podkladu 
- uložení recyklátu dle předepsaného technologického předpisu, zhutnění vrstvy v předepsané tloušťce 
- zřízení vrstvy bez rozlišení šířky, pokládání vrstvy po etapách, včetně pracovních spar a spojů 
- úpravu napojení, ukončení  
- nezahrnuje postřiky, nátěry</t>
  </si>
  <si>
    <t>Dočasné přechody pro chodce, žlutá barva 
(3*0.5)*21=31,500 [A]</t>
  </si>
  <si>
    <t>916151</t>
  </si>
  <si>
    <t>SEMAFOROVÁ PŘENOSNÁ SOUPRAVA - DOD A MONTÁŽ</t>
  </si>
  <si>
    <t>Semaforová souprava v počtu 4 světelných signalizací</t>
  </si>
  <si>
    <t>4=4,000 [A]</t>
  </si>
  <si>
    <t>položka zahrnuje: 
- dodání zařízení v předepsaném provedení včetně jejich osazení (souprava zahrnuje 2 semafory) 
- údržbu po celou dobu trvání funkce, náhradu zničených nebo ztracených kusů, nutnou opravu poškozených částí 
- napájení z baterie včetně záložní baterie</t>
  </si>
  <si>
    <t>916153</t>
  </si>
  <si>
    <t>SEMAFOROVÁ PŘENOSNÁ SOUPRAVA - DEMONTÁŽ</t>
  </si>
  <si>
    <t>Semaforová souprava v počtu 4 světelných signalizací,odvoz zpět pronajímateli</t>
  </si>
  <si>
    <t>916159</t>
  </si>
  <si>
    <t>SEMAFOROVÁ PŘENOSNÁ SOUPRAVA - NÁJEMNÉ</t>
  </si>
  <si>
    <t>KSDEN</t>
  </si>
  <si>
    <t>4 kusy 
doba výstavby 126 dní 
4*126=504,000 [A]</t>
  </si>
  <si>
    <t>položka zahrnuje sazbu za pronájem zařízení. Počet měrných jednotek se určí jako součin počtu zařízení a počtu dní použití.</t>
  </si>
  <si>
    <t>916311</t>
  </si>
  <si>
    <t>DOPRAVNÍ ZÁBRANY Z2 S FÓLIÍ TŘ 1 - DOD A MONTÁŽ</t>
  </si>
  <si>
    <t>7=7,000 [A]</t>
  </si>
  <si>
    <t>916313</t>
  </si>
  <si>
    <t>DOPRAVNÍ ZÁBRANY Z2 S FÓLIÍ TŘ 1 - DEMONTÁŽ</t>
  </si>
  <si>
    <t>odvoz zpět pronajímateli</t>
  </si>
  <si>
    <t>8=8,000 [A]</t>
  </si>
  <si>
    <t>916329</t>
  </si>
  <si>
    <t>DOPRAVNÍ ZÁBRANY Z2 S FÓLIÍ TŘ 2 - NÁJEMNÉ</t>
  </si>
  <si>
    <t>7 kusů 
365 dní 
7*365=2 555,000 [A]</t>
  </si>
  <si>
    <t>916331</t>
  </si>
  <si>
    <t>SMĚROVACÍ DESKY Z4 JEDNOSTR S FÓLIÍ TŘ 1 - DOD A MONTÁŽ</t>
  </si>
  <si>
    <t>916333</t>
  </si>
  <si>
    <t>SMĚROVACÍ DESKY Z4 JEDNOSTR S FÓLIÍ TŘ 1 - DEMONTÁŽ</t>
  </si>
  <si>
    <t>916339</t>
  </si>
  <si>
    <t>SMĚROVACÍ DESKY Z4 - NÁJEMNÉ</t>
  </si>
  <si>
    <t>1*365=365,000 [A]</t>
  </si>
  <si>
    <t>901.2.Etapa</t>
  </si>
  <si>
    <t>Uzavírka pravého pruhu</t>
  </si>
  <si>
    <t xml:space="preserve">  901.2.Etapa</t>
  </si>
  <si>
    <t>pol.113138 (objem) 
10,4=10,400 [A] 
Celkem: 2,4*A=24,960 [E]</t>
  </si>
  <si>
    <t>Odstranění dočasné komunikace pro pěší 
52*0.2=10,400 [A] 
souvisí s pol.014102.4</t>
  </si>
  <si>
    <t>915112</t>
  </si>
  <si>
    <t>VODOROVNÉ DOPRAVNÍ ZNAČENÍ BARVOU HLADKÉ - ODSTRANĚNÍ</t>
  </si>
  <si>
    <t>zahrnuje odstranění značení bez ohledu na způsob provedení (zatření, zbroušení) a odklizení vzniklé suti</t>
  </si>
  <si>
    <t>7 kusů 
365 dní 
8*365=2 920,000 [A]</t>
  </si>
  <si>
    <t>SO 901.3</t>
  </si>
  <si>
    <t>Ochrana přeložek IS</t>
  </si>
  <si>
    <t xml:space="preserve">  SO 901.3</t>
  </si>
  <si>
    <t>451314</t>
  </si>
  <si>
    <t>PODKLADNÍ A VÝPLŇOVÉ VRSTVY Z PROSTÉHO BETONU C25/30</t>
  </si>
  <si>
    <t>Ochrana inženýrských sítí 
(předpokládaná plocha*předpokládaná tloušťka): 
(20*1*0.5)=10,000 [A]</t>
  </si>
</sst>
</file>

<file path=xl/styles.xml><?xml version="1.0" encoding="utf-8"?>
<styleSheet xmlns="http://schemas.openxmlformats.org/spreadsheetml/2006/main">
  <numFmts count="2">
    <numFmt numFmtId="177" formatCode="#,##0.00"/>
    <numFmt numFmtId="178" formatCode="#,##0.000"/>
  </numFmts>
  <fonts count="7">
    <font>
      <sz val="10"/>
      <name val="Arial"/>
      <family val="0"/>
    </font>
    <font>
      <b/>
      <sz val="16"/>
      <color rgb="FF000000"/>
      <name val="Arial"/>
      <family val="0"/>
    </font>
    <font>
      <b/>
      <sz val="16"/>
      <name val="Arial"/>
      <family val="0"/>
    </font>
    <font>
      <b/>
      <sz val="10"/>
      <name val="Arial"/>
      <family val="0"/>
    </font>
    <font>
      <sz val="10"/>
      <color rgb="FFFFFFFF"/>
      <name val="Arial"/>
      <family val="0"/>
    </font>
    <font>
      <b/>
      <sz val="11"/>
      <name val="Arial"/>
      <family val="0"/>
    </font>
    <font>
      <i/>
      <sz val="10"/>
      <name val="Arial"/>
      <family val="0"/>
    </font>
  </fonts>
  <fills count="4">
    <fill>
      <patternFill/>
    </fill>
    <fill>
      <patternFill patternType="gray125"/>
    </fill>
    <fill>
      <patternFill patternType="solid">
        <fgColor rgb="FFD9D9D9"/>
        <bgColor indexed="64"/>
      </patternFill>
    </fill>
    <fill>
      <patternFill patternType="solid">
        <fgColor rgb="FFCB441A"/>
        <bgColor indexed="64"/>
      </patternFill>
    </fill>
  </fills>
  <borders count="7">
    <border>
      <left/>
      <right/>
      <top/>
      <bottom/>
      <diagonal/>
    </border>
    <border>
      <left style="thin"/>
      <right style="thin"/>
      <top style="thin"/>
      <bottom style="thin"/>
    </border>
    <border>
      <left/>
      <right/>
      <top/>
      <bottom style="thin"/>
    </border>
    <border>
      <left/>
      <right style="thin"/>
      <top/>
      <bottom/>
    </border>
    <border>
      <left style="thin"/>
      <right/>
      <top/>
      <bottom/>
    </border>
    <border>
      <left/>
      <right/>
      <top style="thin"/>
      <bottom/>
    </border>
    <border>
      <left/>
      <right/>
      <top style="thin"/>
      <bottom style="thin"/>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44">
    <xf numFmtId="0" fontId="0" fillId="0" borderId="0" xfId="0"/>
    <xf numFmtId="0" fontId="0" fillId="2" borderId="0" xfId="0" applyFill="1"/>
    <xf numFmtId="0" fontId="1" fillId="2" borderId="0" xfId="0" applyFont="1" applyFill="1" applyAlignment="1">
      <alignment horizontal="center" vertical="center"/>
    </xf>
    <xf numFmtId="0" fontId="2" fillId="2" borderId="0" xfId="0" applyFont="1" applyFill="1"/>
    <xf numFmtId="0" fontId="3" fillId="2" borderId="0" xfId="0" applyFont="1" applyFill="1" applyAlignment="1">
      <alignment horizontal="right"/>
    </xf>
    <xf numFmtId="0" fontId="4" fillId="3" borderId="1" xfId="0" applyFont="1" applyFill="1" applyBorder="1" applyAlignment="1">
      <alignment horizontal="center"/>
    </xf>
    <xf numFmtId="0" fontId="0" fillId="2" borderId="2" xfId="0" applyFill="1" applyBorder="1"/>
    <xf numFmtId="177" fontId="3" fillId="2" borderId="0" xfId="0" applyNumberFormat="1" applyFont="1" applyFill="1" applyAlignment="1">
      <alignment horizontal="right"/>
    </xf>
    <xf numFmtId="0" fontId="0" fillId="2" borderId="1" xfId="0" applyFill="1" applyBorder="1" applyAlignment="1">
      <alignment horizontal="center"/>
    </xf>
    <xf numFmtId="0" fontId="0" fillId="2" borderId="3" xfId="0" applyFill="1" applyBorder="1"/>
    <xf numFmtId="0" fontId="0" fillId="2" borderId="4" xfId="0" applyFill="1" applyBorder="1"/>
    <xf numFmtId="0" fontId="0" fillId="2" borderId="5" xfId="0" applyFill="1" applyBorder="1"/>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left"/>
    </xf>
    <xf numFmtId="0" fontId="4" fillId="3" borderId="1" xfId="0" applyFont="1" applyFill="1" applyBorder="1" applyAlignment="1">
      <alignment horizontal="center" vertical="center" wrapText="1"/>
    </xf>
    <xf numFmtId="0" fontId="5" fillId="2" borderId="2" xfId="0" applyFont="1" applyFill="1" applyBorder="1"/>
    <xf numFmtId="0" fontId="5" fillId="2" borderId="2" xfId="0" applyFont="1" applyFill="1" applyBorder="1" applyAlignment="1">
      <alignment horizontal="right"/>
    </xf>
    <xf numFmtId="0" fontId="5" fillId="2" borderId="2" xfId="0" applyFont="1" applyFill="1" applyBorder="1" applyAlignment="1">
      <alignment horizontal="left"/>
    </xf>
    <xf numFmtId="0" fontId="3" fillId="0" borderId="1" xfId="0" applyFont="1" applyBorder="1" applyAlignment="1">
      <alignment horizontal="left"/>
    </xf>
    <xf numFmtId="177" fontId="3" fillId="0" borderId="1" xfId="0" applyNumberFormat="1" applyFont="1" applyBorder="1" applyAlignment="1">
      <alignment horizontal="right"/>
    </xf>
    <xf numFmtId="0" fontId="0" fillId="0" borderId="1" xfId="0" applyBorder="1" applyAlignment="1">
      <alignment horizontal="left"/>
    </xf>
    <xf numFmtId="177" fontId="0" fillId="0" borderId="1" xfId="0" applyNumberFormat="1" applyBorder="1" applyAlignment="1">
      <alignment horizontal="right"/>
    </xf>
    <xf numFmtId="0" fontId="3" fillId="2" borderId="5" xfId="0" applyFont="1" applyFill="1" applyBorder="1" applyAlignment="1">
      <alignment horizontal="right"/>
    </xf>
    <xf numFmtId="177" fontId="3" fillId="2" borderId="5" xfId="0" applyNumberFormat="1" applyFont="1" applyFill="1" applyBorder="1" applyAlignment="1">
      <alignment horizontal="center"/>
    </xf>
    <xf numFmtId="0" fontId="3" fillId="2" borderId="5" xfId="0" applyFont="1" applyFill="1" applyBorder="1" applyAlignment="1">
      <alignment wrapText="1"/>
    </xf>
    <xf numFmtId="0" fontId="0" fillId="0" borderId="1" xfId="0" applyBorder="1"/>
    <xf numFmtId="0" fontId="0" fillId="2" borderId="6" xfId="0" applyFill="1" applyBorder="1"/>
    <xf numFmtId="0" fontId="3" fillId="2" borderId="6" xfId="0" applyFont="1" applyFill="1" applyBorder="1" applyAlignment="1">
      <alignment horizontal="right"/>
    </xf>
    <xf numFmtId="0" fontId="3" fillId="2" borderId="6" xfId="0" applyFont="1" applyFill="1" applyBorder="1" applyAlignment="1">
      <alignment wrapText="1"/>
    </xf>
    <xf numFmtId="177" fontId="3" fillId="2" borderId="6" xfId="0" applyNumberFormat="1" applyFont="1" applyFill="1" applyBorder="1" applyAlignment="1">
      <alignment horizontal="center"/>
    </xf>
    <xf numFmtId="0" fontId="0" fillId="0" borderId="1" xfId="0" applyBorder="1" applyAlignment="1">
      <alignment horizontal="right"/>
    </xf>
    <xf numFmtId="0" fontId="0" fillId="0" borderId="1" xfId="0" applyBorder="1" applyAlignment="1">
      <alignment wrapText="1"/>
    </xf>
    <xf numFmtId="0" fontId="0" fillId="0" borderId="1" xfId="0" applyBorder="1" applyAlignment="1">
      <alignment horizontal="center"/>
    </xf>
    <xf numFmtId="178" fontId="0" fillId="0" borderId="1" xfId="0" applyNumberFormat="1" applyBorder="1" applyAlignment="1">
      <alignment horizontal="center"/>
    </xf>
    <xf numFmtId="177" fontId="0" fillId="0" borderId="1" xfId="0" applyNumberFormat="1" applyBorder="1" applyAlignment="1">
      <alignment horizontal="center"/>
    </xf>
    <xf numFmtId="0" fontId="0" fillId="0" borderId="5" xfId="0" applyBorder="1" applyAlignment="1">
      <alignment vertical="top"/>
    </xf>
    <xf numFmtId="0" fontId="0" fillId="0" borderId="1" xfId="0" applyBorder="1" applyAlignment="1">
      <alignment horizontal="left" vertical="center" wrapText="1"/>
    </xf>
    <xf numFmtId="0" fontId="0" fillId="0" borderId="0" xfId="0" applyAlignment="1">
      <alignment vertical="top"/>
    </xf>
    <xf numFmtId="0" fontId="6" fillId="0" borderId="1" xfId="0" applyFont="1" applyBorder="1" applyAlignment="1">
      <alignment horizontal="left" vertical="center" wrapText="1"/>
    </xf>
    <xf numFmtId="177" fontId="0" fillId="2" borderId="1" xfId="0" applyNumberFormat="1" applyFill="1" applyBorder="1" applyAlignment="1">
      <alignment horizontal="center"/>
    </xf>
    <xf numFmtId="177" fontId="3" fillId="2" borderId="0" xfId="0" applyNumberFormat="1" applyFont="1" applyFill="1" applyAlignment="1">
      <alignment horizontal="center"/>
    </xf>
    <xf numFmtId="0" fontId="3" fillId="2" borderId="2" xfId="0" applyFont="1" applyFill="1" applyBorder="1" applyAlignment="1">
      <alignment horizontal="right"/>
    </xf>
    <xf numFmtId="177" fontId="3" fillId="2" borderId="2" xfId="0" applyNumberFormat="1" applyFont="1" applyFill="1" applyBorder="1" applyAlignment="1">
      <alignment horizontal="center"/>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styles" Target="styles.xml" /><Relationship Id="rId36" Type="http://schemas.openxmlformats.org/officeDocument/2006/relationships/sharedStrings" Target="sharedStrings.xml" /><Relationship Id="rId37"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_rels/drawing10.xml.rels><?xml version="1.0" encoding="utf-8" standalone="yes"?><Relationships xmlns="http://schemas.openxmlformats.org/package/2006/relationships"><Relationship Id="rId1" Type="http://schemas.openxmlformats.org/officeDocument/2006/relationships/image" Target="../media/image1.png" /></Relationships>
</file>

<file path=xl/drawings/_rels/drawing11.xml.rels><?xml version="1.0" encoding="utf-8" standalone="yes"?><Relationships xmlns="http://schemas.openxmlformats.org/package/2006/relationships"><Relationship Id="rId1" Type="http://schemas.openxmlformats.org/officeDocument/2006/relationships/image" Target="../media/image1.png" /></Relationships>
</file>

<file path=xl/drawings/_rels/drawing12.xml.rels><?xml version="1.0" encoding="utf-8" standalone="yes"?><Relationships xmlns="http://schemas.openxmlformats.org/package/2006/relationships"><Relationship Id="rId1" Type="http://schemas.openxmlformats.org/officeDocument/2006/relationships/image" Target="../media/image1.png" /></Relationships>
</file>

<file path=xl/drawings/_rels/drawing13.xml.rels><?xml version="1.0" encoding="utf-8" standalone="yes"?><Relationships xmlns="http://schemas.openxmlformats.org/package/2006/relationships"><Relationship Id="rId1" Type="http://schemas.openxmlformats.org/officeDocument/2006/relationships/image" Target="../media/image1.png" /></Relationships>
</file>

<file path=xl/drawings/_rels/drawing14.xml.rels><?xml version="1.0" encoding="utf-8" standalone="yes"?><Relationships xmlns="http://schemas.openxmlformats.org/package/2006/relationships"><Relationship Id="rId1" Type="http://schemas.openxmlformats.org/officeDocument/2006/relationships/image" Target="../media/image1.png" /></Relationships>
</file>

<file path=xl/drawings/_rels/drawing15.xml.rels><?xml version="1.0" encoding="utf-8" standalone="yes"?><Relationships xmlns="http://schemas.openxmlformats.org/package/2006/relationships"><Relationship Id="rId1" Type="http://schemas.openxmlformats.org/officeDocument/2006/relationships/image" Target="../media/image1.png" /></Relationships>
</file>

<file path=xl/drawings/_rels/drawing16.xml.rels><?xml version="1.0" encoding="utf-8" standalone="yes"?><Relationships xmlns="http://schemas.openxmlformats.org/package/2006/relationships"><Relationship Id="rId1" Type="http://schemas.openxmlformats.org/officeDocument/2006/relationships/image" Target="../media/image1.png" /></Relationships>
</file>

<file path=xl/drawings/_rels/drawing17.xml.rels><?xml version="1.0" encoding="utf-8" standalone="yes"?><Relationships xmlns="http://schemas.openxmlformats.org/package/2006/relationships"><Relationship Id="rId1" Type="http://schemas.openxmlformats.org/officeDocument/2006/relationships/image" Target="../media/image1.png" /></Relationships>
</file>

<file path=xl/drawings/_rels/drawing18.xml.rels><?xml version="1.0" encoding="utf-8" standalone="yes"?><Relationships xmlns="http://schemas.openxmlformats.org/package/2006/relationships"><Relationship Id="rId1" Type="http://schemas.openxmlformats.org/officeDocument/2006/relationships/image" Target="../media/image1.png" /></Relationships>
</file>

<file path=xl/drawings/_rels/drawing19.xml.rels><?xml version="1.0" encoding="utf-8" standalone="yes"?><Relationships xmlns="http://schemas.openxmlformats.org/package/2006/relationships"><Relationship Id="rId1" Type="http://schemas.openxmlformats.org/officeDocument/2006/relationships/image" Target="../media/image1.png" /></Relationships>
</file>

<file path=xl/drawings/_rels/drawing2.xml.rels><?xml version="1.0" encoding="utf-8" standalone="yes"?><Relationships xmlns="http://schemas.openxmlformats.org/package/2006/relationships"><Relationship Id="rId1" Type="http://schemas.openxmlformats.org/officeDocument/2006/relationships/image" Target="../media/image1.png" /></Relationships>
</file>

<file path=xl/drawings/_rels/drawing20.xml.rels><?xml version="1.0" encoding="utf-8" standalone="yes"?><Relationships xmlns="http://schemas.openxmlformats.org/package/2006/relationships"><Relationship Id="rId1" Type="http://schemas.openxmlformats.org/officeDocument/2006/relationships/image" Target="../media/image1.png" /></Relationships>
</file>

<file path=xl/drawings/_rels/drawing21.xml.rels><?xml version="1.0" encoding="utf-8" standalone="yes"?><Relationships xmlns="http://schemas.openxmlformats.org/package/2006/relationships"><Relationship Id="rId1" Type="http://schemas.openxmlformats.org/officeDocument/2006/relationships/image" Target="../media/image1.png" /></Relationships>
</file>

<file path=xl/drawings/_rels/drawing22.xml.rels><?xml version="1.0" encoding="utf-8" standalone="yes"?><Relationships xmlns="http://schemas.openxmlformats.org/package/2006/relationships"><Relationship Id="rId1" Type="http://schemas.openxmlformats.org/officeDocument/2006/relationships/image" Target="../media/image1.png" /></Relationships>
</file>

<file path=xl/drawings/_rels/drawing23.xml.rels><?xml version="1.0" encoding="utf-8" standalone="yes"?><Relationships xmlns="http://schemas.openxmlformats.org/package/2006/relationships"><Relationship Id="rId1" Type="http://schemas.openxmlformats.org/officeDocument/2006/relationships/image" Target="../media/image1.png" /></Relationships>
</file>

<file path=xl/drawings/_rels/drawing24.xml.rels><?xml version="1.0" encoding="utf-8" standalone="yes"?><Relationships xmlns="http://schemas.openxmlformats.org/package/2006/relationships"><Relationship Id="rId1" Type="http://schemas.openxmlformats.org/officeDocument/2006/relationships/image" Target="../media/image1.png" /></Relationships>
</file>

<file path=xl/drawings/_rels/drawing25.xml.rels><?xml version="1.0" encoding="utf-8" standalone="yes"?><Relationships xmlns="http://schemas.openxmlformats.org/package/2006/relationships"><Relationship Id="rId1" Type="http://schemas.openxmlformats.org/officeDocument/2006/relationships/image" Target="../media/image1.png" /></Relationships>
</file>

<file path=xl/drawings/_rels/drawing26.xml.rels><?xml version="1.0" encoding="utf-8" standalone="yes"?><Relationships xmlns="http://schemas.openxmlformats.org/package/2006/relationships"><Relationship Id="rId1" Type="http://schemas.openxmlformats.org/officeDocument/2006/relationships/image" Target="../media/image1.png" /></Relationships>
</file>

<file path=xl/drawings/_rels/drawing27.xml.rels><?xml version="1.0" encoding="utf-8" standalone="yes"?><Relationships xmlns="http://schemas.openxmlformats.org/package/2006/relationships"><Relationship Id="rId1" Type="http://schemas.openxmlformats.org/officeDocument/2006/relationships/image" Target="../media/image1.png" /></Relationships>
</file>

<file path=xl/drawings/_rels/drawing28.xml.rels><?xml version="1.0" encoding="utf-8" standalone="yes"?><Relationships xmlns="http://schemas.openxmlformats.org/package/2006/relationships"><Relationship Id="rId1" Type="http://schemas.openxmlformats.org/officeDocument/2006/relationships/image" Target="../media/image1.png" /></Relationships>
</file>

<file path=xl/drawings/_rels/drawing29.xml.rels><?xml version="1.0" encoding="utf-8" standalone="yes"?><Relationships xmlns="http://schemas.openxmlformats.org/package/2006/relationships"><Relationship Id="rId1" Type="http://schemas.openxmlformats.org/officeDocument/2006/relationships/image" Target="../media/image1.png" /></Relationships>
</file>

<file path=xl/drawings/_rels/drawing3.xml.rels><?xml version="1.0" encoding="utf-8" standalone="yes"?><Relationships xmlns="http://schemas.openxmlformats.org/package/2006/relationships"><Relationship Id="rId1" Type="http://schemas.openxmlformats.org/officeDocument/2006/relationships/image" Target="../media/image1.png" /></Relationships>
</file>

<file path=xl/drawings/_rels/drawing30.xml.rels><?xml version="1.0" encoding="utf-8" standalone="yes"?><Relationships xmlns="http://schemas.openxmlformats.org/package/2006/relationships"><Relationship Id="rId1" Type="http://schemas.openxmlformats.org/officeDocument/2006/relationships/image" Target="../media/image1.png" /></Relationships>
</file>

<file path=xl/drawings/_rels/drawing31.xml.rels><?xml version="1.0" encoding="utf-8" standalone="yes"?><Relationships xmlns="http://schemas.openxmlformats.org/package/2006/relationships"><Relationship Id="rId1" Type="http://schemas.openxmlformats.org/officeDocument/2006/relationships/image" Target="../media/image1.png" /></Relationships>
</file>

<file path=xl/drawings/_rels/drawing32.xml.rels><?xml version="1.0" encoding="utf-8" standalone="yes"?><Relationships xmlns="http://schemas.openxmlformats.org/package/2006/relationships"><Relationship Id="rId1" Type="http://schemas.openxmlformats.org/officeDocument/2006/relationships/image" Target="../media/image1.png" /></Relationships>
</file>

<file path=xl/drawings/_rels/drawing33.xml.rels><?xml version="1.0" encoding="utf-8" standalone="yes"?><Relationships xmlns="http://schemas.openxmlformats.org/package/2006/relationships"><Relationship Id="rId1" Type="http://schemas.openxmlformats.org/officeDocument/2006/relationships/image" Target="../media/image1.png" /></Relationships>
</file>

<file path=xl/drawings/_rels/drawing34.xml.rels><?xml version="1.0" encoding="utf-8" standalone="yes"?><Relationships xmlns="http://schemas.openxmlformats.org/package/2006/relationships"><Relationship Id="rId1" Type="http://schemas.openxmlformats.org/officeDocument/2006/relationships/image" Target="../media/image1.png" /></Relationships>
</file>

<file path=xl/drawings/_rels/drawing4.xml.rels><?xml version="1.0" encoding="utf-8" standalone="yes"?><Relationships xmlns="http://schemas.openxmlformats.org/package/2006/relationships"><Relationship Id="rId1" Type="http://schemas.openxmlformats.org/officeDocument/2006/relationships/image" Target="../media/image1.png" /></Relationships>
</file>

<file path=xl/drawings/_rels/drawing5.xml.rels><?xml version="1.0" encoding="utf-8" standalone="yes"?><Relationships xmlns="http://schemas.openxmlformats.org/package/2006/relationships"><Relationship Id="rId1" Type="http://schemas.openxmlformats.org/officeDocument/2006/relationships/image" Target="../media/image1.png" /></Relationships>
</file>

<file path=xl/drawings/_rels/drawing6.xml.rels><?xml version="1.0" encoding="utf-8" standalone="yes"?><Relationships xmlns="http://schemas.openxmlformats.org/package/2006/relationships"><Relationship Id="rId1" Type="http://schemas.openxmlformats.org/officeDocument/2006/relationships/image" Target="../media/image1.png" /></Relationships>
</file>

<file path=xl/drawings/_rels/drawing7.xml.rels><?xml version="1.0" encoding="utf-8" standalone="yes"?><Relationships xmlns="http://schemas.openxmlformats.org/package/2006/relationships"><Relationship Id="rId1" Type="http://schemas.openxmlformats.org/officeDocument/2006/relationships/image" Target="../media/image1.png" /></Relationships>
</file>

<file path=xl/drawings/_rels/drawing8.xml.rels><?xml version="1.0" encoding="utf-8" standalone="yes"?><Relationships xmlns="http://schemas.openxmlformats.org/package/2006/relationships"><Relationship Id="rId1" Type="http://schemas.openxmlformats.org/officeDocument/2006/relationships/image" Target="../media/image1.png" /></Relationships>
</file>

<file path=xl/drawings/_rels/drawing9.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28575</xdr:rowOff>
    </xdr:from>
    <xdr:to>
      <xdr:col>0</xdr:col>
      <xdr:colOff>1390650</xdr:colOff>
      <xdr:row>3</xdr:row>
      <xdr:rowOff>28575</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57150" y="28575"/>
          <a:ext cx="1343025" cy="581025"/>
        </a:xfrm>
        <a:prstGeom prst="rect">
          <a:avLst/>
        </a:prstGeom>
        <a:noFill/>
        <a:ln w="9525" cmpd="sng">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571500</xdr:colOff>
      <xdr:row>0</xdr:row>
      <xdr:rowOff>9525</xdr:rowOff>
    </xdr:from>
    <xdr:to>
      <xdr:col>2</xdr:col>
      <xdr:colOff>495300</xdr:colOff>
      <xdr:row>2</xdr:row>
      <xdr:rowOff>0</xdr:rowOff>
    </xdr:to>
    <xdr:pic>
      <xdr:nvPicPr>
        <xdr:cNvPr id="1" name="Picture 1" descr=""/>
        <xdr:cNvPicPr>
          <a:picLocks noChangeAspect="1"/>
        </xdr:cNvPicPr>
      </xdr:nvPicPr>
      <xdr:blipFill>
        <a:blip xmlns:r="http://schemas.openxmlformats.org/officeDocument/2006/relationships" r:embed="rId1"/>
        <a:stretch>
          <a:fillRect/>
        </a:stretch>
      </xdr:blipFill>
      <xdr:spPr>
        <a:xfrm>
          <a:off x="0" y="9525"/>
          <a:ext cx="1276350" cy="466725"/>
        </a:xfrm>
        <a:prstGeom prst="rect">
          <a:avLst/>
        </a:prstGeom>
        <a:noFill/>
        <a:ln w="9525" cmpd="sng">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s>
</file>

<file path=xl/worksheets/_rels/sheet10.xml.rels><?xml version="1.0" encoding="utf-8" standalone="yes"?><Relationships xmlns="http://schemas.openxmlformats.org/package/2006/relationships"><Relationship Id="rId1" Type="http://schemas.openxmlformats.org/officeDocument/2006/relationships/drawing" Target="../drawings/drawing10.xml" /></Relationships>
</file>

<file path=xl/worksheets/_rels/sheet11.xml.rels><?xml version="1.0" encoding="utf-8" standalone="yes"?><Relationships xmlns="http://schemas.openxmlformats.org/package/2006/relationships"><Relationship Id="rId1" Type="http://schemas.openxmlformats.org/officeDocument/2006/relationships/drawing" Target="../drawings/drawing11.xml" /></Relationships>
</file>

<file path=xl/worksheets/_rels/sheet12.xml.rels><?xml version="1.0" encoding="utf-8" standalone="yes"?><Relationships xmlns="http://schemas.openxmlformats.org/package/2006/relationships"><Relationship Id="rId1" Type="http://schemas.openxmlformats.org/officeDocument/2006/relationships/drawing" Target="../drawings/drawing12.xml" /></Relationships>
</file>

<file path=xl/worksheets/_rels/sheet13.xml.rels><?xml version="1.0" encoding="utf-8" standalone="yes"?><Relationships xmlns="http://schemas.openxmlformats.org/package/2006/relationships"><Relationship Id="rId1" Type="http://schemas.openxmlformats.org/officeDocument/2006/relationships/drawing" Target="../drawings/drawing13.xml" /></Relationships>
</file>

<file path=xl/worksheets/_rels/sheet14.xml.rels><?xml version="1.0" encoding="utf-8" standalone="yes"?><Relationships xmlns="http://schemas.openxmlformats.org/package/2006/relationships"><Relationship Id="rId1" Type="http://schemas.openxmlformats.org/officeDocument/2006/relationships/drawing" Target="../drawings/drawing14.xml" /></Relationships>
</file>

<file path=xl/worksheets/_rels/sheet15.xml.rels><?xml version="1.0" encoding="utf-8" standalone="yes"?><Relationships xmlns="http://schemas.openxmlformats.org/package/2006/relationships"><Relationship Id="rId1" Type="http://schemas.openxmlformats.org/officeDocument/2006/relationships/drawing" Target="../drawings/drawing15.xml" /></Relationships>
</file>

<file path=xl/worksheets/_rels/sheet16.xml.rels><?xml version="1.0" encoding="utf-8" standalone="yes"?><Relationships xmlns="http://schemas.openxmlformats.org/package/2006/relationships"><Relationship Id="rId1" Type="http://schemas.openxmlformats.org/officeDocument/2006/relationships/drawing" Target="../drawings/drawing16.xml" /></Relationships>
</file>

<file path=xl/worksheets/_rels/sheet17.xml.rels><?xml version="1.0" encoding="utf-8" standalone="yes"?><Relationships xmlns="http://schemas.openxmlformats.org/package/2006/relationships"><Relationship Id="rId1" Type="http://schemas.openxmlformats.org/officeDocument/2006/relationships/drawing" Target="../drawings/drawing17.xml" /></Relationships>
</file>

<file path=xl/worksheets/_rels/sheet18.xml.rels><?xml version="1.0" encoding="utf-8" standalone="yes"?><Relationships xmlns="http://schemas.openxmlformats.org/package/2006/relationships"><Relationship Id="rId1" Type="http://schemas.openxmlformats.org/officeDocument/2006/relationships/drawing" Target="../drawings/drawing18.xml" /></Relationships>
</file>

<file path=xl/worksheets/_rels/sheet19.xml.rels><?xml version="1.0" encoding="utf-8" standalone="yes"?><Relationships xmlns="http://schemas.openxmlformats.org/package/2006/relationships"><Relationship Id="rId1" Type="http://schemas.openxmlformats.org/officeDocument/2006/relationships/drawing" Target="../drawings/drawing19.xml" /></Relationships>
</file>

<file path=xl/worksheets/_rels/sheet2.xml.rels><?xml version="1.0" encoding="utf-8" standalone="yes"?><Relationships xmlns="http://schemas.openxmlformats.org/package/2006/relationships"><Relationship Id="rId1" Type="http://schemas.openxmlformats.org/officeDocument/2006/relationships/drawing" Target="../drawings/drawing2.xml" /></Relationships>
</file>

<file path=xl/worksheets/_rels/sheet20.xml.rels><?xml version="1.0" encoding="utf-8" standalone="yes"?><Relationships xmlns="http://schemas.openxmlformats.org/package/2006/relationships"><Relationship Id="rId1" Type="http://schemas.openxmlformats.org/officeDocument/2006/relationships/drawing" Target="../drawings/drawing20.xml" /></Relationships>
</file>

<file path=xl/worksheets/_rels/sheet21.xml.rels><?xml version="1.0" encoding="utf-8" standalone="yes"?><Relationships xmlns="http://schemas.openxmlformats.org/package/2006/relationships"><Relationship Id="rId1" Type="http://schemas.openxmlformats.org/officeDocument/2006/relationships/drawing" Target="../drawings/drawing21.xml" /></Relationships>
</file>

<file path=xl/worksheets/_rels/sheet22.xml.rels><?xml version="1.0" encoding="utf-8" standalone="yes"?><Relationships xmlns="http://schemas.openxmlformats.org/package/2006/relationships"><Relationship Id="rId1" Type="http://schemas.openxmlformats.org/officeDocument/2006/relationships/drawing" Target="../drawings/drawing22.xml" /></Relationships>
</file>

<file path=xl/worksheets/_rels/sheet23.xml.rels><?xml version="1.0" encoding="utf-8" standalone="yes"?><Relationships xmlns="http://schemas.openxmlformats.org/package/2006/relationships"><Relationship Id="rId1" Type="http://schemas.openxmlformats.org/officeDocument/2006/relationships/drawing" Target="../drawings/drawing23.xml" /></Relationships>
</file>

<file path=xl/worksheets/_rels/sheet24.xml.rels><?xml version="1.0" encoding="utf-8" standalone="yes"?><Relationships xmlns="http://schemas.openxmlformats.org/package/2006/relationships"><Relationship Id="rId1" Type="http://schemas.openxmlformats.org/officeDocument/2006/relationships/drawing" Target="../drawings/drawing24.xml" /></Relationships>
</file>

<file path=xl/worksheets/_rels/sheet25.xml.rels><?xml version="1.0" encoding="utf-8" standalone="yes"?><Relationships xmlns="http://schemas.openxmlformats.org/package/2006/relationships"><Relationship Id="rId1" Type="http://schemas.openxmlformats.org/officeDocument/2006/relationships/drawing" Target="../drawings/drawing25.xml" /></Relationships>
</file>

<file path=xl/worksheets/_rels/sheet26.xml.rels><?xml version="1.0" encoding="utf-8" standalone="yes"?><Relationships xmlns="http://schemas.openxmlformats.org/package/2006/relationships"><Relationship Id="rId1" Type="http://schemas.openxmlformats.org/officeDocument/2006/relationships/drawing" Target="../drawings/drawing26.xml" /></Relationships>
</file>

<file path=xl/worksheets/_rels/sheet27.xml.rels><?xml version="1.0" encoding="utf-8" standalone="yes"?><Relationships xmlns="http://schemas.openxmlformats.org/package/2006/relationships"><Relationship Id="rId1" Type="http://schemas.openxmlformats.org/officeDocument/2006/relationships/drawing" Target="../drawings/drawing27.xml" /></Relationships>
</file>

<file path=xl/worksheets/_rels/sheet28.xml.rels><?xml version="1.0" encoding="utf-8" standalone="yes"?><Relationships xmlns="http://schemas.openxmlformats.org/package/2006/relationships"><Relationship Id="rId1" Type="http://schemas.openxmlformats.org/officeDocument/2006/relationships/drawing" Target="../drawings/drawing28.xml" /></Relationships>
</file>

<file path=xl/worksheets/_rels/sheet29.xml.rels><?xml version="1.0" encoding="utf-8" standalone="yes"?><Relationships xmlns="http://schemas.openxmlformats.org/package/2006/relationships"><Relationship Id="rId1" Type="http://schemas.openxmlformats.org/officeDocument/2006/relationships/drawing" Target="../drawings/drawing29.xml" /></Relationships>
</file>

<file path=xl/worksheets/_rels/sheet3.xml.rels><?xml version="1.0" encoding="utf-8" standalone="yes"?><Relationships xmlns="http://schemas.openxmlformats.org/package/2006/relationships"><Relationship Id="rId1" Type="http://schemas.openxmlformats.org/officeDocument/2006/relationships/drawing" Target="../drawings/drawing3.xml" /></Relationships>
</file>

<file path=xl/worksheets/_rels/sheet30.xml.rels><?xml version="1.0" encoding="utf-8" standalone="yes"?><Relationships xmlns="http://schemas.openxmlformats.org/package/2006/relationships"><Relationship Id="rId1" Type="http://schemas.openxmlformats.org/officeDocument/2006/relationships/drawing" Target="../drawings/drawing30.xml" /></Relationships>
</file>

<file path=xl/worksheets/_rels/sheet31.xml.rels><?xml version="1.0" encoding="utf-8" standalone="yes"?><Relationships xmlns="http://schemas.openxmlformats.org/package/2006/relationships"><Relationship Id="rId1" Type="http://schemas.openxmlformats.org/officeDocument/2006/relationships/drawing" Target="../drawings/drawing31.xml" /></Relationships>
</file>

<file path=xl/worksheets/_rels/sheet32.xml.rels><?xml version="1.0" encoding="utf-8" standalone="yes"?><Relationships xmlns="http://schemas.openxmlformats.org/package/2006/relationships"><Relationship Id="rId1" Type="http://schemas.openxmlformats.org/officeDocument/2006/relationships/drawing" Target="../drawings/drawing32.xml" /></Relationships>
</file>

<file path=xl/worksheets/_rels/sheet33.xml.rels><?xml version="1.0" encoding="utf-8" standalone="yes"?><Relationships xmlns="http://schemas.openxmlformats.org/package/2006/relationships"><Relationship Id="rId1" Type="http://schemas.openxmlformats.org/officeDocument/2006/relationships/drawing" Target="../drawings/drawing33.xml" /></Relationships>
</file>

<file path=xl/worksheets/_rels/sheet34.xml.rels><?xml version="1.0" encoding="utf-8" standalone="yes"?><Relationships xmlns="http://schemas.openxmlformats.org/package/2006/relationships"><Relationship Id="rId1" Type="http://schemas.openxmlformats.org/officeDocument/2006/relationships/drawing" Target="../drawings/drawing34.xml" /></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4.xml" /></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5.xml" /></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6.xml" /></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7.xml" /></Relationships>
</file>

<file path=xl/worksheets/_rels/sheet8.xml.rels><?xml version="1.0" encoding="utf-8" standalone="yes"?><Relationships xmlns="http://schemas.openxmlformats.org/package/2006/relationships"><Relationship Id="rId1" Type="http://schemas.openxmlformats.org/officeDocument/2006/relationships/drawing" Target="../drawings/drawing8.xml" /></Relationships>
</file>

<file path=xl/worksheets/_rels/sheet9.xml.rels><?xml version="1.0" encoding="utf-8" standalone="yes"?><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pageSetUpPr fitToPage="1"/>
  </sheetPr>
  <dimension ref="A1:E48"/>
  <sheetViews>
    <sheetView tabSelected="1" workbookViewId="0" topLeftCell="A1"/>
  </sheetViews>
  <sheetFormatPr defaultColWidth="9.14285714285714" defaultRowHeight="12.75" customHeight="1"/>
  <cols>
    <col min="1" max="1" width="25.7142857142857" customWidth="1"/>
    <col min="2" max="2" width="66.7142857142857" customWidth="1"/>
    <col min="3" max="5" width="20.7142857142857" customWidth="1"/>
  </cols>
  <sheetData>
    <row r="1" spans="1:5" ht="12.75" customHeight="1">
      <c r="A1" s="1"/>
      <c s="1" t="s">
        <v>0</v>
      </c>
      <c s="1"/>
      <c s="1"/>
      <c s="1"/>
    </row>
    <row r="2" spans="1:5" ht="12.75" customHeight="1">
      <c r="A2" s="1"/>
      <c s="2" t="s">
        <v>1</v>
      </c>
      <c s="1"/>
      <c s="1"/>
      <c s="1"/>
    </row>
    <row r="3" spans="1:5" ht="20" customHeight="1">
      <c r="A3" s="1"/>
      <c s="1"/>
      <c s="1"/>
      <c s="1"/>
      <c s="1"/>
    </row>
    <row r="4" spans="1:5" ht="20" customHeight="1">
      <c r="A4" s="1"/>
      <c s="3" t="s">
        <v>2</v>
      </c>
      <c s="1"/>
      <c s="1"/>
      <c s="1"/>
    </row>
    <row r="5" spans="1:5" ht="12.75" customHeight="1">
      <c r="A5" s="1"/>
      <c s="1" t="s">
        <v>3</v>
      </c>
      <c s="1"/>
      <c s="1"/>
      <c s="1"/>
    </row>
    <row r="6" spans="1:5" ht="12.75" customHeight="1">
      <c r="A6" s="1"/>
      <c s="4" t="s">
        <v>4</v>
      </c>
      <c s="7">
        <f>0+C10+C13+C14+C21+C30+C39+C40+C41+C45</f>
      </c>
      <c s="1"/>
      <c s="1"/>
    </row>
    <row r="7" spans="1:5" ht="12.75" customHeight="1">
      <c r="A7" s="1"/>
      <c s="4" t="s">
        <v>5</v>
      </c>
      <c s="7">
        <f>0+E10+E13+E14+E21+E30+E39+E40+E41+E45</f>
      </c>
      <c s="1"/>
      <c s="1"/>
    </row>
    <row r="8" spans="1:5" ht="12.75" customHeight="1">
      <c r="A8" s="6"/>
      <c s="6"/>
      <c s="6"/>
      <c s="6"/>
      <c s="6"/>
    </row>
    <row r="9" spans="1:5" ht="12.75" customHeight="1">
      <c r="A9" s="5" t="s">
        <v>6</v>
      </c>
      <c s="5" t="s">
        <v>7</v>
      </c>
      <c s="5" t="s">
        <v>8</v>
      </c>
      <c s="5" t="s">
        <v>9</v>
      </c>
      <c s="5" t="s">
        <v>10</v>
      </c>
    </row>
    <row r="10" spans="1:5" ht="12.75" customHeight="1">
      <c r="A10" s="19" t="s">
        <v>19</v>
      </c>
      <c s="19" t="s">
        <v>20</v>
      </c>
      <c s="20">
        <f>0+C11+C12</f>
      </c>
      <c s="20">
        <f>0+D11+D12</f>
      </c>
      <c s="20">
        <f>0+E11+E12</f>
      </c>
    </row>
    <row r="11" spans="1:5" ht="12.75" customHeight="1">
      <c r="A11" s="21" t="s">
        <v>47</v>
      </c>
      <c s="21" t="s">
        <v>20</v>
      </c>
      <c s="22">
        <f>'001_001.1.ZH'!I3</f>
      </c>
      <c s="22">
        <f>'001_001.1.ZH'!O2</f>
      </c>
      <c s="22">
        <f>C11+D11</f>
      </c>
    </row>
    <row r="12" spans="1:5" ht="12.75" customHeight="1">
      <c r="A12" s="21" t="s">
        <v>116</v>
      </c>
      <c s="21" t="s">
        <v>20</v>
      </c>
      <c s="22">
        <f>'001_001.2.ZV'!I3</f>
      </c>
      <c s="22">
        <f>'001_001.2.ZV'!O2</f>
      </c>
      <c s="22">
        <f>C12+D12</f>
      </c>
    </row>
    <row r="13" spans="1:5" ht="12.75" customHeight="1">
      <c r="A13" s="19" t="s">
        <v>124</v>
      </c>
      <c s="19" t="s">
        <v>125</v>
      </c>
      <c s="20">
        <f>'SO 001.ZH'!I3</f>
      </c>
      <c s="20">
        <f>'SO 001.ZH'!O2</f>
      </c>
      <c s="20">
        <f>C13+D13</f>
      </c>
    </row>
    <row r="14" spans="1:5" ht="12.75" customHeight="1">
      <c r="A14" s="19" t="s">
        <v>190</v>
      </c>
      <c s="19" t="s">
        <v>191</v>
      </c>
      <c s="20">
        <f>0+C15+C16+C17+C18+C19+C20</f>
      </c>
      <c s="20">
        <f>0+D15+D16+D17+D18+D19+D20</f>
      </c>
      <c s="20">
        <f>0+E15+E16+E17+E18+E19+E20</f>
      </c>
    </row>
    <row r="15" spans="1:5" ht="12.75" customHeight="1">
      <c r="A15" s="21" t="s">
        <v>194</v>
      </c>
      <c s="21" t="s">
        <v>193</v>
      </c>
      <c s="22">
        <f>'SO 101_101.1_ZH'!I3</f>
      </c>
      <c s="22">
        <f>'SO 101_101.1_ZH'!O2</f>
      </c>
      <c s="22">
        <f>C15+D15</f>
      </c>
    </row>
    <row r="16" spans="1:5" ht="12.75" customHeight="1">
      <c r="A16" s="21" t="s">
        <v>297</v>
      </c>
      <c s="21" t="s">
        <v>296</v>
      </c>
      <c s="22">
        <f>'SO 101_101.2_ZV'!I3</f>
      </c>
      <c s="22">
        <f>'SO 101_101.2_ZV'!O2</f>
      </c>
      <c s="22">
        <f>C16+D16</f>
      </c>
    </row>
    <row r="17" spans="1:5" ht="12.75" customHeight="1">
      <c r="A17" s="21" t="s">
        <v>319</v>
      </c>
      <c s="21" t="s">
        <v>318</v>
      </c>
      <c s="22">
        <f>'SO 101_101.3_ZH'!I3</f>
      </c>
      <c s="22">
        <f>'SO 101_101.3_ZH'!O2</f>
      </c>
      <c s="22">
        <f>C17+D17</f>
      </c>
    </row>
    <row r="18" spans="1:5" ht="12.75" customHeight="1">
      <c r="A18" s="21" t="s">
        <v>333</v>
      </c>
      <c s="21" t="s">
        <v>332</v>
      </c>
      <c s="22">
        <f>'SO 101_101.4_ZH'!I3</f>
      </c>
      <c s="22">
        <f>'SO 101_101.4_ZH'!O2</f>
      </c>
      <c s="22">
        <f>C18+D18</f>
      </c>
    </row>
    <row r="19" spans="1:5" ht="12.75" customHeight="1">
      <c r="A19" s="21" t="s">
        <v>352</v>
      </c>
      <c s="21" t="s">
        <v>351</v>
      </c>
      <c s="22">
        <f>'SO 101_101.5_ZH'!I3</f>
      </c>
      <c s="22">
        <f>'SO 101_101.5_ZH'!O2</f>
      </c>
      <c s="22">
        <f>C19+D19</f>
      </c>
    </row>
    <row r="20" spans="1:5" ht="12.75" customHeight="1">
      <c r="A20" s="21" t="s">
        <v>405</v>
      </c>
      <c s="21" t="s">
        <v>404</v>
      </c>
      <c s="22">
        <f>'SO 101_101.6_ZH'!I3</f>
      </c>
      <c s="22">
        <f>'SO 101_101.6_ZH'!O2</f>
      </c>
      <c s="22">
        <f>C20+D20</f>
      </c>
    </row>
    <row r="21" spans="1:5" ht="12.75" customHeight="1">
      <c r="A21" s="19" t="s">
        <v>422</v>
      </c>
      <c s="19" t="s">
        <v>423</v>
      </c>
      <c s="20">
        <f>0+C22+C23+C24+C25+C26+C27+C28+C29</f>
      </c>
      <c s="20">
        <f>0+D22+D23+D24+D25+D26+D27+D28+D29</f>
      </c>
      <c s="20">
        <f>0+E22+E23+E24+E25+E26+E27+E28+E29</f>
      </c>
    </row>
    <row r="22" spans="1:5" ht="12.75" customHeight="1">
      <c r="A22" s="21" t="s">
        <v>426</v>
      </c>
      <c s="21" t="s">
        <v>425</v>
      </c>
      <c s="22">
        <f>'SO 102_102.1_ZH'!I3</f>
      </c>
      <c s="22">
        <f>'SO 102_102.1_ZH'!O2</f>
      </c>
      <c s="22">
        <f>C22+D22</f>
      </c>
    </row>
    <row r="23" spans="1:5" ht="12.75" customHeight="1">
      <c r="A23" s="21" t="s">
        <v>454</v>
      </c>
      <c s="21" t="s">
        <v>453</v>
      </c>
      <c s="22">
        <f>'SO 102_102.2_ZH'!I3</f>
      </c>
      <c s="22">
        <f>'SO 102_102.2_ZH'!O2</f>
      </c>
      <c s="22">
        <f>C23+D23</f>
      </c>
    </row>
    <row r="24" spans="1:5" ht="12.75" customHeight="1">
      <c r="A24" s="21" t="s">
        <v>475</v>
      </c>
      <c s="21" t="s">
        <v>474</v>
      </c>
      <c s="22">
        <f>'SO 102_102.3_ZV'!I3</f>
      </c>
      <c s="22">
        <f>'SO 102_102.3_ZV'!O2</f>
      </c>
      <c s="22">
        <f>C24+D24</f>
      </c>
    </row>
    <row r="25" spans="1:5" ht="12.75" customHeight="1">
      <c r="A25" s="21" t="s">
        <v>478</v>
      </c>
      <c s="21" t="s">
        <v>332</v>
      </c>
      <c s="22">
        <f>'SO 102_102.4_ZH'!I3</f>
      </c>
      <c s="22">
        <f>'SO 102_102.4_ZH'!O2</f>
      </c>
      <c s="22">
        <f>C25+D25</f>
      </c>
    </row>
    <row r="26" spans="1:5" ht="12.75" customHeight="1">
      <c r="A26" s="21" t="s">
        <v>486</v>
      </c>
      <c s="21" t="s">
        <v>485</v>
      </c>
      <c s="22">
        <f>'SO 102_102.5_ZH'!I3</f>
      </c>
      <c s="22">
        <f>'SO 102_102.5_ZH'!O2</f>
      </c>
      <c s="22">
        <f>C26+D26</f>
      </c>
    </row>
    <row r="27" spans="1:5" ht="12.75" customHeight="1">
      <c r="A27" s="21" t="s">
        <v>503</v>
      </c>
      <c s="21" t="s">
        <v>502</v>
      </c>
      <c s="22">
        <f>'SO 102_102.6_ZV'!I3</f>
      </c>
      <c s="22">
        <f>'SO 102_102.6_ZV'!O2</f>
      </c>
      <c s="22">
        <f>C27+D27</f>
      </c>
    </row>
    <row r="28" spans="1:5" ht="12.75" customHeight="1">
      <c r="A28" s="21" t="s">
        <v>581</v>
      </c>
      <c s="21" t="s">
        <v>580</v>
      </c>
      <c s="22">
        <f>'SO 102_102.7_N'!I3</f>
      </c>
      <c s="22">
        <f>'SO 102_102.7_N'!O2</f>
      </c>
      <c s="22">
        <f>C28+D28</f>
      </c>
    </row>
    <row r="29" spans="1:5" ht="12.75" customHeight="1">
      <c r="A29" s="21" t="s">
        <v>625</v>
      </c>
      <c s="21" t="s">
        <v>624</v>
      </c>
      <c s="22">
        <f>'SO 102_102.8_ZV'!I3</f>
      </c>
      <c s="22">
        <f>'SO 102_102.8_ZV'!O2</f>
      </c>
      <c s="22">
        <f>C29+D29</f>
      </c>
    </row>
    <row r="30" spans="1:5" ht="12.75" customHeight="1">
      <c r="A30" s="19" t="s">
        <v>661</v>
      </c>
      <c s="19" t="s">
        <v>662</v>
      </c>
      <c s="20">
        <f>0+C31+C32+C33+C34+C35+C36+C37+C38</f>
      </c>
      <c s="20">
        <f>0+D31+D32+D33+D34+D35+D36+D37+D38</f>
      </c>
      <c s="20">
        <f>0+E31+E32+E33+E34+E35+E36+E37+E38</f>
      </c>
    </row>
    <row r="31" spans="1:5" ht="12.75" customHeight="1">
      <c r="A31" s="21" t="s">
        <v>664</v>
      </c>
      <c s="21" t="s">
        <v>193</v>
      </c>
      <c s="22">
        <f>'SO 103_103.1_ZH'!I3</f>
      </c>
      <c s="22">
        <f>'SO 103_103.1_ZH'!O2</f>
      </c>
      <c s="22">
        <f>C31+D31</f>
      </c>
    </row>
    <row r="32" spans="1:5" ht="12.75" customHeight="1">
      <c r="A32" s="21" t="s">
        <v>693</v>
      </c>
      <c s="21" t="s">
        <v>296</v>
      </c>
      <c s="22">
        <f>'SO 103_103.2_ZV'!I3</f>
      </c>
      <c s="22">
        <f>'SO 103_103.2_ZV'!O2</f>
      </c>
      <c s="22">
        <f>C32+D32</f>
      </c>
    </row>
    <row r="33" spans="1:5" ht="12.75" customHeight="1">
      <c r="A33" s="21" t="s">
        <v>708</v>
      </c>
      <c s="21" t="s">
        <v>707</v>
      </c>
      <c s="22">
        <f>'SO 103_103.3_ZH'!I3</f>
      </c>
      <c s="22">
        <f>'SO 103_103.3_ZH'!O2</f>
      </c>
      <c s="22">
        <f>C33+D33</f>
      </c>
    </row>
    <row r="34" spans="1:5" ht="12.75" customHeight="1">
      <c r="A34" s="21" t="s">
        <v>718</v>
      </c>
      <c s="21" t="s">
        <v>717</v>
      </c>
      <c s="22">
        <f>'SO 103_103.4_ZH'!I3</f>
      </c>
      <c s="22">
        <f>'SO 103_103.4_ZH'!O2</f>
      </c>
      <c s="22">
        <f>C34+D34</f>
      </c>
    </row>
    <row r="35" spans="1:5" ht="12.75" customHeight="1">
      <c r="A35" s="21" t="s">
        <v>727</v>
      </c>
      <c s="21" t="s">
        <v>726</v>
      </c>
      <c s="22">
        <f>'SO 103_103.5_ZH'!I3</f>
      </c>
      <c s="22">
        <f>'SO 103_103.5_ZH'!O2</f>
      </c>
      <c s="22">
        <f>C35+D35</f>
      </c>
    </row>
    <row r="36" spans="1:5" ht="12.75" customHeight="1">
      <c r="A36" s="21" t="s">
        <v>737</v>
      </c>
      <c s="21" t="s">
        <v>332</v>
      </c>
      <c s="22">
        <f>'SO 103_103.6_ZH'!I3</f>
      </c>
      <c s="22">
        <f>'SO 103_103.6_ZH'!O2</f>
      </c>
      <c s="22">
        <f>C36+D36</f>
      </c>
    </row>
    <row r="37" spans="1:5" ht="12.75" customHeight="1">
      <c r="A37" s="21" t="s">
        <v>744</v>
      </c>
      <c s="21" t="s">
        <v>351</v>
      </c>
      <c s="22">
        <f>'SO 103_103.7_ZH'!I3</f>
      </c>
      <c s="22">
        <f>'SO 103_103.7_ZH'!O2</f>
      </c>
      <c s="22">
        <f>C37+D37</f>
      </c>
    </row>
    <row r="38" spans="1:5" ht="12.75" customHeight="1">
      <c r="A38" s="21" t="s">
        <v>759</v>
      </c>
      <c s="21" t="s">
        <v>404</v>
      </c>
      <c s="22">
        <f>'SO 103_103.8_ZH'!I3</f>
      </c>
      <c s="22">
        <f>'SO 103_103.8_ZH'!O2</f>
      </c>
      <c s="22">
        <f>C38+D38</f>
      </c>
    </row>
    <row r="39" spans="1:5" ht="12.75" customHeight="1">
      <c r="A39" s="19" t="s">
        <v>763</v>
      </c>
      <c s="19" t="s">
        <v>764</v>
      </c>
      <c s="20">
        <f>'SO 201.ZH'!I3</f>
      </c>
      <c s="20">
        <f>'SO 201.ZH'!O2</f>
      </c>
      <c s="20">
        <f>C39+D39</f>
      </c>
    </row>
    <row r="40" spans="1:5" ht="12.75" customHeight="1">
      <c r="A40" s="19" t="s">
        <v>1038</v>
      </c>
      <c s="19" t="s">
        <v>1039</v>
      </c>
      <c s="20">
        <f>'SO 401.ZV'!I3</f>
      </c>
      <c s="20">
        <f>'SO 401.ZV'!O2</f>
      </c>
      <c s="20">
        <f>C40+D40</f>
      </c>
    </row>
    <row r="41" spans="1:5" ht="12.75" customHeight="1">
      <c r="A41" s="19" t="s">
        <v>1178</v>
      </c>
      <c s="19" t="s">
        <v>1179</v>
      </c>
      <c s="20">
        <f>0+C42+C43+C44</f>
      </c>
      <c s="20">
        <f>0+D42+D43+D44</f>
      </c>
      <c s="20">
        <f>0+E42+E43+E44</f>
      </c>
    </row>
    <row r="42" spans="1:5" ht="12.75" customHeight="1">
      <c r="A42" s="21" t="s">
        <v>1182</v>
      </c>
      <c s="21" t="s">
        <v>1181</v>
      </c>
      <c s="22">
        <f>'SO 801.ZV_101_ZV'!I3</f>
      </c>
      <c s="22">
        <f>'SO 801.ZV_101_ZV'!O2</f>
      </c>
      <c s="22">
        <f>C42+D42</f>
      </c>
    </row>
    <row r="43" spans="1:5" ht="12.75" customHeight="1">
      <c r="A43" s="21" t="s">
        <v>1207</v>
      </c>
      <c s="21" t="s">
        <v>1181</v>
      </c>
      <c s="22">
        <f>'SO 801.ZV_102_ZV'!I3</f>
      </c>
      <c s="22">
        <f>'SO 801.ZV_102_ZV'!O2</f>
      </c>
      <c s="22">
        <f>C43+D43</f>
      </c>
    </row>
    <row r="44" spans="1:5" ht="12.75" customHeight="1">
      <c r="A44" s="21" t="s">
        <v>1216</v>
      </c>
      <c s="21" t="s">
        <v>1181</v>
      </c>
      <c s="22">
        <f>'SO 801.ZV_103_ZV'!I3</f>
      </c>
      <c s="22">
        <f>'SO 801.ZV_103_ZV'!O2</f>
      </c>
      <c s="22">
        <f>C44+D44</f>
      </c>
    </row>
    <row r="45" spans="1:5" ht="12.75" customHeight="1">
      <c r="A45" s="19" t="s">
        <v>1222</v>
      </c>
      <c s="19" t="s">
        <v>1223</v>
      </c>
      <c s="20">
        <f>0+C46+C47+C48</f>
      </c>
      <c s="20">
        <f>0+D46+D47+D48</f>
      </c>
      <c s="20">
        <f>0+E46+E47+E48</f>
      </c>
    </row>
    <row r="46" spans="1:5" ht="12.75" customHeight="1">
      <c r="A46" s="21" t="s">
        <v>1226</v>
      </c>
      <c s="21" t="s">
        <v>1225</v>
      </c>
      <c s="22">
        <f>'SO 901.ZV_901.1.Etapa'!I3</f>
      </c>
      <c s="22">
        <f>'SO 901.ZV_901.1.Etapa'!O2</f>
      </c>
      <c s="22">
        <f>C46+D46</f>
      </c>
    </row>
    <row r="47" spans="1:5" ht="12.75" customHeight="1">
      <c r="A47" s="21" t="s">
        <v>1264</v>
      </c>
      <c s="21" t="s">
        <v>1263</v>
      </c>
      <c s="22">
        <f>'SO 901.ZV_901.2.Etapa'!I3</f>
      </c>
      <c s="22">
        <f>'SO 901.ZV_901.2.Etapa'!O2</f>
      </c>
      <c s="22">
        <f>C47+D47</f>
      </c>
    </row>
    <row r="48" spans="1:5" ht="12.75" customHeight="1">
      <c r="A48" s="21" t="s">
        <v>1273</v>
      </c>
      <c s="21" t="s">
        <v>1272</v>
      </c>
      <c s="22">
        <f>'SO 901.ZV_SO 901.3'!I3</f>
      </c>
      <c s="22">
        <f>'SO 901.ZV_SO 901.3'!O2</f>
      </c>
      <c s="22">
        <f>C48+D48</f>
      </c>
    </row>
  </sheetData>
  <mergeCells count="4">
    <mergeCell ref="A1:A3"/>
    <mergeCell ref="B2:B3"/>
    <mergeCell ref="B4:D4"/>
    <mergeCell ref="B5:D5"/>
  </mergeCells>
  <printOptions/>
  <pageMargins left="0.75" right="0.75" top="1" bottom="1" header="0.5" footer="0.5"/>
  <pageSetup fitToHeight="0" horizontalDpi="300" verticalDpi="300" orientation="portrait" paperSize="9"/>
  <drawing r:id="rId1"/>
</worksheet>
</file>

<file path=xl/worksheets/sheet10.xml><?xml version="1.0" encoding="utf-8"?>
<worksheet xmlns="http://schemas.openxmlformats.org/spreadsheetml/2006/main" xmlns:r="http://schemas.openxmlformats.org/officeDocument/2006/relationships">
  <sheetPr>
    <pageSetUpPr fitToPage="1"/>
  </sheetPr>
  <dimension ref="A1:R25"/>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403</v>
      </c>
      <c s="40">
        <f>0+I9</f>
      </c>
      <c r="O3" t="s">
        <v>24</v>
      </c>
      <c t="s">
        <v>28</v>
      </c>
    </row>
    <row r="4" spans="1:16" ht="15" customHeight="1">
      <c r="A4" t="s">
        <v>17</v>
      </c>
      <c s="12" t="s">
        <v>18</v>
      </c>
      <c s="13" t="s">
        <v>190</v>
      </c>
      <c s="1"/>
      <c s="14" t="s">
        <v>191</v>
      </c>
      <c s="12" t="s">
        <v>23</v>
      </c>
      <c s="1"/>
      <c s="11"/>
      <c s="11"/>
      <c r="O4" t="s">
        <v>25</v>
      </c>
      <c t="s">
        <v>28</v>
      </c>
    </row>
    <row r="5" spans="1:16" ht="12.75" customHeight="1">
      <c r="A5" t="s">
        <v>21</v>
      </c>
      <c s="16" t="s">
        <v>22</v>
      </c>
      <c s="17" t="s">
        <v>403</v>
      </c>
      <c s="6"/>
      <c s="18" t="s">
        <v>404</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44</v>
      </c>
      <c s="27"/>
      <c s="29" t="s">
        <v>144</v>
      </c>
      <c s="27"/>
      <c s="27"/>
      <c s="27"/>
      <c s="30">
        <f>0+Q9</f>
      </c>
      <c r="O9">
        <f>0+R9</f>
      </c>
      <c r="Q9">
        <f>0+I10+I14+I18+I22</f>
      </c>
      <c>
        <f>0+O10+O14+O18+O22</f>
      </c>
    </row>
    <row r="10" spans="1:16" ht="25.5">
      <c r="A10" s="26" t="s">
        <v>50</v>
      </c>
      <c s="31" t="s">
        <v>33</v>
      </c>
      <c s="31" t="s">
        <v>406</v>
      </c>
      <c s="26" t="s">
        <v>52</v>
      </c>
      <c s="32" t="s">
        <v>407</v>
      </c>
      <c s="33" t="s">
        <v>74</v>
      </c>
      <c s="34">
        <v>4</v>
      </c>
      <c s="35">
        <v>0</v>
      </c>
      <c s="35">
        <f>ROUND(ROUND(H10,2)*ROUND(G10,3),2)</f>
      </c>
      <c r="O10">
        <f>(I10*21)/100</f>
      </c>
      <c t="s">
        <v>28</v>
      </c>
    </row>
    <row r="11" spans="1:5" ht="12.75">
      <c r="A11" s="36" t="s">
        <v>55</v>
      </c>
      <c r="E11" s="37" t="s">
        <v>408</v>
      </c>
    </row>
    <row r="12" spans="1:5" ht="38.25">
      <c r="A12" s="38" t="s">
        <v>57</v>
      </c>
      <c r="E12" s="39" t="s">
        <v>409</v>
      </c>
    </row>
    <row r="13" spans="1:5" ht="25.5">
      <c r="A13" t="s">
        <v>59</v>
      </c>
      <c r="E13" s="37" t="s">
        <v>410</v>
      </c>
    </row>
    <row r="14" spans="1:16" ht="25.5">
      <c r="A14" s="26" t="s">
        <v>50</v>
      </c>
      <c s="31" t="s">
        <v>28</v>
      </c>
      <c s="31" t="s">
        <v>411</v>
      </c>
      <c s="26" t="s">
        <v>52</v>
      </c>
      <c s="32" t="s">
        <v>412</v>
      </c>
      <c s="33" t="s">
        <v>74</v>
      </c>
      <c s="34">
        <v>4</v>
      </c>
      <c s="35">
        <v>0</v>
      </c>
      <c s="35">
        <f>ROUND(ROUND(H14,2)*ROUND(G14,3),2)</f>
      </c>
      <c r="O14">
        <f>(I14*21)/100</f>
      </c>
      <c t="s">
        <v>28</v>
      </c>
    </row>
    <row r="15" spans="1:5" ht="25.5">
      <c r="A15" s="36" t="s">
        <v>55</v>
      </c>
      <c r="E15" s="37" t="s">
        <v>225</v>
      </c>
    </row>
    <row r="16" spans="1:5" ht="38.25">
      <c r="A16" s="38" t="s">
        <v>57</v>
      </c>
      <c r="E16" s="39" t="s">
        <v>413</v>
      </c>
    </row>
    <row r="17" spans="1:5" ht="25.5">
      <c r="A17" t="s">
        <v>59</v>
      </c>
      <c r="E17" s="37" t="s">
        <v>414</v>
      </c>
    </row>
    <row r="18" spans="1:16" ht="25.5">
      <c r="A18" s="26" t="s">
        <v>50</v>
      </c>
      <c s="31" t="s">
        <v>27</v>
      </c>
      <c s="31" t="s">
        <v>415</v>
      </c>
      <c s="26" t="s">
        <v>52</v>
      </c>
      <c s="32" t="s">
        <v>416</v>
      </c>
      <c s="33" t="s">
        <v>74</v>
      </c>
      <c s="34">
        <v>3</v>
      </c>
      <c s="35">
        <v>0</v>
      </c>
      <c s="35">
        <f>ROUND(ROUND(H18,2)*ROUND(G18,3),2)</f>
      </c>
      <c r="O18">
        <f>(I18*21)/100</f>
      </c>
      <c t="s">
        <v>28</v>
      </c>
    </row>
    <row r="19" spans="1:5" ht="25.5">
      <c r="A19" s="36" t="s">
        <v>55</v>
      </c>
      <c r="E19" s="37" t="s">
        <v>225</v>
      </c>
    </row>
    <row r="20" spans="1:5" ht="38.25">
      <c r="A20" s="38" t="s">
        <v>57</v>
      </c>
      <c r="E20" s="39" t="s">
        <v>417</v>
      </c>
    </row>
    <row r="21" spans="1:5" ht="25.5">
      <c r="A21" t="s">
        <v>59</v>
      </c>
      <c r="E21" s="37" t="s">
        <v>418</v>
      </c>
    </row>
    <row r="22" spans="1:16" ht="12.75">
      <c r="A22" s="26" t="s">
        <v>50</v>
      </c>
      <c s="31" t="s">
        <v>37</v>
      </c>
      <c s="31" t="s">
        <v>419</v>
      </c>
      <c s="26" t="s">
        <v>52</v>
      </c>
      <c s="32" t="s">
        <v>420</v>
      </c>
      <c s="33" t="s">
        <v>74</v>
      </c>
      <c s="34">
        <v>3</v>
      </c>
      <c s="35">
        <v>0</v>
      </c>
      <c s="35">
        <f>ROUND(ROUND(H22,2)*ROUND(G22,3),2)</f>
      </c>
      <c r="O22">
        <f>(I22*21)/100</f>
      </c>
      <c t="s">
        <v>28</v>
      </c>
    </row>
    <row r="23" spans="1:5" ht="12.75">
      <c r="A23" s="36" t="s">
        <v>55</v>
      </c>
      <c r="E23" s="37" t="s">
        <v>408</v>
      </c>
    </row>
    <row r="24" spans="1:5" ht="38.25">
      <c r="A24" s="38" t="s">
        <v>57</v>
      </c>
      <c r="E24" s="39" t="s">
        <v>421</v>
      </c>
    </row>
    <row r="25" spans="1:5" ht="25.5">
      <c r="A25" t="s">
        <v>59</v>
      </c>
      <c r="E25" s="37" t="s">
        <v>410</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1.xml><?xml version="1.0" encoding="utf-8"?>
<worksheet xmlns="http://schemas.openxmlformats.org/spreadsheetml/2006/main" xmlns:r="http://schemas.openxmlformats.org/officeDocument/2006/relationships">
  <sheetPr>
    <pageSetUpPr fitToPage="1"/>
  </sheetPr>
  <dimension ref="A1:R101"/>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0+O9+O22+O47+O52+O89</f>
      </c>
      <c t="s">
        <v>27</v>
      </c>
    </row>
    <row r="3" spans="1:16" ht="15" customHeight="1">
      <c r="A3" t="s">
        <v>12</v>
      </c>
      <c s="12" t="s">
        <v>14</v>
      </c>
      <c s="13" t="s">
        <v>15</v>
      </c>
      <c s="1"/>
      <c s="14" t="s">
        <v>16</v>
      </c>
      <c s="1"/>
      <c s="9"/>
      <c s="8" t="s">
        <v>424</v>
      </c>
      <c s="40">
        <f>0+I9+I22+I47+I52+I89</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424</v>
      </c>
      <c s="6"/>
      <c s="18" t="s">
        <v>425</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941.223</v>
      </c>
      <c s="35">
        <v>0</v>
      </c>
      <c s="35">
        <f>ROUND(ROUND(H10,2)*ROUND(G10,3),2)</f>
      </c>
      <c r="O10">
        <f>(I10*21)/100</f>
      </c>
      <c t="s">
        <v>28</v>
      </c>
    </row>
    <row r="11" spans="1:5" ht="25.5">
      <c r="A11" s="36" t="s">
        <v>55</v>
      </c>
      <c r="E11" s="37" t="s">
        <v>427</v>
      </c>
    </row>
    <row r="12" spans="1:5" ht="191.25">
      <c r="A12" s="38" t="s">
        <v>57</v>
      </c>
      <c r="E12" s="39" t="s">
        <v>428</v>
      </c>
    </row>
    <row r="13" spans="1:5" ht="25.5">
      <c r="A13" t="s">
        <v>59</v>
      </c>
      <c r="E13" s="37" t="s">
        <v>131</v>
      </c>
    </row>
    <row r="14" spans="1:16" ht="12.75">
      <c r="A14" s="26" t="s">
        <v>50</v>
      </c>
      <c s="31" t="s">
        <v>28</v>
      </c>
      <c s="31" t="s">
        <v>126</v>
      </c>
      <c s="26" t="s">
        <v>28</v>
      </c>
      <c s="32" t="s">
        <v>127</v>
      </c>
      <c s="33" t="s">
        <v>128</v>
      </c>
      <c s="34">
        <v>16.273</v>
      </c>
      <c s="35">
        <v>0</v>
      </c>
      <c s="35">
        <f>ROUND(ROUND(H14,2)*ROUND(G14,3),2)</f>
      </c>
      <c r="O14">
        <f>(I14*21)/100</f>
      </c>
      <c t="s">
        <v>28</v>
      </c>
    </row>
    <row r="15" spans="1:5" ht="12.75">
      <c r="A15" s="36" t="s">
        <v>55</v>
      </c>
      <c r="E15" s="37" t="s">
        <v>429</v>
      </c>
    </row>
    <row r="16" spans="1:5" ht="76.5">
      <c r="A16" s="38" t="s">
        <v>57</v>
      </c>
      <c r="E16" s="39" t="s">
        <v>430</v>
      </c>
    </row>
    <row r="17" spans="1:5" ht="25.5">
      <c r="A17" t="s">
        <v>59</v>
      </c>
      <c r="E17" s="37" t="s">
        <v>131</v>
      </c>
    </row>
    <row r="18" spans="1:16" ht="12.75">
      <c r="A18" s="26" t="s">
        <v>50</v>
      </c>
      <c s="31" t="s">
        <v>27</v>
      </c>
      <c s="31" t="s">
        <v>126</v>
      </c>
      <c s="26" t="s">
        <v>37</v>
      </c>
      <c s="32" t="s">
        <v>127</v>
      </c>
      <c s="33" t="s">
        <v>128</v>
      </c>
      <c s="34">
        <v>391.602</v>
      </c>
      <c s="35">
        <v>0</v>
      </c>
      <c s="35">
        <f>ROUND(ROUND(H18,2)*ROUND(G18,3),2)</f>
      </c>
      <c r="O18">
        <f>(I18*21)/100</f>
      </c>
      <c t="s">
        <v>28</v>
      </c>
    </row>
    <row r="19" spans="1:5" ht="12.75">
      <c r="A19" s="36" t="s">
        <v>55</v>
      </c>
      <c r="E19" s="37" t="s">
        <v>199</v>
      </c>
    </row>
    <row r="20" spans="1:5" ht="165.75">
      <c r="A20" s="38" t="s">
        <v>57</v>
      </c>
      <c r="E20" s="39" t="s">
        <v>431</v>
      </c>
    </row>
    <row r="21" spans="1:5" ht="25.5">
      <c r="A21" t="s">
        <v>59</v>
      </c>
      <c r="E21" s="37" t="s">
        <v>131</v>
      </c>
    </row>
    <row r="22" spans="1:18" ht="12.75" customHeight="1">
      <c r="A22" s="6" t="s">
        <v>48</v>
      </c>
      <c s="6"/>
      <c s="42" t="s">
        <v>33</v>
      </c>
      <c s="6"/>
      <c s="29" t="s">
        <v>137</v>
      </c>
      <c s="6"/>
      <c s="6"/>
      <c s="6"/>
      <c s="43">
        <f>0+Q22</f>
      </c>
      <c r="O22">
        <f>0+R22</f>
      </c>
      <c r="Q22">
        <f>0+I23+I27+I31+I35+I39+I43</f>
      </c>
      <c>
        <f>0+O23+O27+O31+O35+O39+O43</f>
      </c>
    </row>
    <row r="23" spans="1:16" ht="25.5">
      <c r="A23" s="26" t="s">
        <v>50</v>
      </c>
      <c s="31" t="s">
        <v>37</v>
      </c>
      <c s="31" t="s">
        <v>201</v>
      </c>
      <c s="26" t="s">
        <v>52</v>
      </c>
      <c s="32" t="s">
        <v>202</v>
      </c>
      <c s="33" t="s">
        <v>163</v>
      </c>
      <c s="34">
        <v>104.893</v>
      </c>
      <c s="35">
        <v>0</v>
      </c>
      <c s="35">
        <f>ROUND(ROUND(H23,2)*ROUND(G23,3),2)</f>
      </c>
      <c r="O23">
        <f>(I23*21)/100</f>
      </c>
      <c t="s">
        <v>28</v>
      </c>
    </row>
    <row r="24" spans="1:5" ht="38.25">
      <c r="A24" s="36" t="s">
        <v>55</v>
      </c>
      <c r="E24" s="37" t="s">
        <v>203</v>
      </c>
    </row>
    <row r="25" spans="1:5" ht="102">
      <c r="A25" s="38" t="s">
        <v>57</v>
      </c>
      <c r="E25" s="39" t="s">
        <v>432</v>
      </c>
    </row>
    <row r="26" spans="1:5" ht="63.75">
      <c r="A26" t="s">
        <v>59</v>
      </c>
      <c r="E26" s="37" t="s">
        <v>143</v>
      </c>
    </row>
    <row r="27" spans="1:16" ht="25.5">
      <c r="A27" s="26" t="s">
        <v>50</v>
      </c>
      <c s="31" t="s">
        <v>39</v>
      </c>
      <c s="31" t="s">
        <v>205</v>
      </c>
      <c s="26" t="s">
        <v>52</v>
      </c>
      <c s="32" t="s">
        <v>206</v>
      </c>
      <c s="33" t="s">
        <v>163</v>
      </c>
      <c s="34">
        <v>136.459</v>
      </c>
      <c s="35">
        <v>0</v>
      </c>
      <c s="35">
        <f>ROUND(ROUND(H27,2)*ROUND(G27,3),2)</f>
      </c>
      <c r="O27">
        <f>(I27*21)/100</f>
      </c>
      <c t="s">
        <v>28</v>
      </c>
    </row>
    <row r="28" spans="1:5" ht="38.25">
      <c r="A28" s="36" t="s">
        <v>55</v>
      </c>
      <c r="E28" s="37" t="s">
        <v>203</v>
      </c>
    </row>
    <row r="29" spans="1:5" ht="165.75">
      <c r="A29" s="38" t="s">
        <v>57</v>
      </c>
      <c r="E29" s="39" t="s">
        <v>433</v>
      </c>
    </row>
    <row r="30" spans="1:5" ht="63.75">
      <c r="A30" t="s">
        <v>59</v>
      </c>
      <c r="E30" s="37" t="s">
        <v>143</v>
      </c>
    </row>
    <row r="31" spans="1:16" ht="25.5">
      <c r="A31" s="26" t="s">
        <v>50</v>
      </c>
      <c s="31" t="s">
        <v>41</v>
      </c>
      <c s="31" t="s">
        <v>208</v>
      </c>
      <c s="26" t="s">
        <v>52</v>
      </c>
      <c s="32" t="s">
        <v>209</v>
      </c>
      <c s="33" t="s">
        <v>140</v>
      </c>
      <c s="34">
        <v>28.3</v>
      </c>
      <c s="35">
        <v>0</v>
      </c>
      <c s="35">
        <f>ROUND(ROUND(H31,2)*ROUND(G31,3),2)</f>
      </c>
      <c r="O31">
        <f>(I31*21)/100</f>
      </c>
      <c t="s">
        <v>28</v>
      </c>
    </row>
    <row r="32" spans="1:5" ht="38.25">
      <c r="A32" s="36" t="s">
        <v>55</v>
      </c>
      <c r="E32" s="37" t="s">
        <v>203</v>
      </c>
    </row>
    <row r="33" spans="1:5" ht="114.75">
      <c r="A33" s="38" t="s">
        <v>57</v>
      </c>
      <c r="E33" s="39" t="s">
        <v>434</v>
      </c>
    </row>
    <row r="34" spans="1:5" ht="63.75">
      <c r="A34" t="s">
        <v>59</v>
      </c>
      <c r="E34" s="37" t="s">
        <v>143</v>
      </c>
    </row>
    <row r="35" spans="1:16" ht="25.5">
      <c r="A35" s="26" t="s">
        <v>50</v>
      </c>
      <c s="31" t="s">
        <v>82</v>
      </c>
      <c s="31" t="s">
        <v>211</v>
      </c>
      <c s="26" t="s">
        <v>52</v>
      </c>
      <c s="32" t="s">
        <v>212</v>
      </c>
      <c s="33" t="s">
        <v>163</v>
      </c>
      <c s="34">
        <v>58.274</v>
      </c>
      <c s="35">
        <v>0</v>
      </c>
      <c s="35">
        <f>ROUND(ROUND(H35,2)*ROUND(G35,3),2)</f>
      </c>
      <c r="O35">
        <f>(I35*21)/100</f>
      </c>
      <c t="s">
        <v>28</v>
      </c>
    </row>
    <row r="36" spans="1:5" ht="38.25">
      <c r="A36" s="36" t="s">
        <v>55</v>
      </c>
      <c r="E36" s="37" t="s">
        <v>203</v>
      </c>
    </row>
    <row r="37" spans="1:5" ht="89.25">
      <c r="A37" s="38" t="s">
        <v>57</v>
      </c>
      <c r="E37" s="39" t="s">
        <v>435</v>
      </c>
    </row>
    <row r="38" spans="1:5" ht="63.75">
      <c r="A38" t="s">
        <v>59</v>
      </c>
      <c r="E38" s="37" t="s">
        <v>143</v>
      </c>
    </row>
    <row r="39" spans="1:16" ht="25.5">
      <c r="A39" s="26" t="s">
        <v>50</v>
      </c>
      <c s="31" t="s">
        <v>87</v>
      </c>
      <c s="31" t="s">
        <v>214</v>
      </c>
      <c s="26" t="s">
        <v>52</v>
      </c>
      <c s="32" t="s">
        <v>215</v>
      </c>
      <c s="33" t="s">
        <v>163</v>
      </c>
      <c s="34">
        <v>291.37</v>
      </c>
      <c s="35">
        <v>0</v>
      </c>
      <c s="35">
        <f>ROUND(ROUND(H39,2)*ROUND(G39,3),2)</f>
      </c>
      <c r="O39">
        <f>(I39*21)/100</f>
      </c>
      <c t="s">
        <v>28</v>
      </c>
    </row>
    <row r="40" spans="1:5" ht="38.25">
      <c r="A40" s="36" t="s">
        <v>55</v>
      </c>
      <c r="E40" s="37" t="s">
        <v>203</v>
      </c>
    </row>
    <row r="41" spans="1:5" ht="102">
      <c r="A41" s="38" t="s">
        <v>57</v>
      </c>
      <c r="E41" s="39" t="s">
        <v>436</v>
      </c>
    </row>
    <row r="42" spans="1:5" ht="369.75">
      <c r="A42" t="s">
        <v>59</v>
      </c>
      <c r="E42" s="37" t="s">
        <v>217</v>
      </c>
    </row>
    <row r="43" spans="1:16" ht="12.75">
      <c r="A43" s="26" t="s">
        <v>50</v>
      </c>
      <c s="31" t="s">
        <v>44</v>
      </c>
      <c s="31" t="s">
        <v>218</v>
      </c>
      <c s="26" t="s">
        <v>52</v>
      </c>
      <c s="32" t="s">
        <v>219</v>
      </c>
      <c s="33" t="s">
        <v>188</v>
      </c>
      <c s="34">
        <v>582.74</v>
      </c>
      <c s="35">
        <v>0</v>
      </c>
      <c s="35">
        <f>ROUND(ROUND(H43,2)*ROUND(G43,3),2)</f>
      </c>
      <c r="O43">
        <f>(I43*21)/100</f>
      </c>
      <c t="s">
        <v>28</v>
      </c>
    </row>
    <row r="44" spans="1:5" ht="12.75">
      <c r="A44" s="36" t="s">
        <v>55</v>
      </c>
      <c r="E44" s="37" t="s">
        <v>52</v>
      </c>
    </row>
    <row r="45" spans="1:5" ht="114.75">
      <c r="A45" s="38" t="s">
        <v>57</v>
      </c>
      <c r="E45" s="39" t="s">
        <v>437</v>
      </c>
    </row>
    <row r="46" spans="1:5" ht="25.5">
      <c r="A46" t="s">
        <v>59</v>
      </c>
      <c r="E46" s="37" t="s">
        <v>221</v>
      </c>
    </row>
    <row r="47" spans="1:18" ht="12.75" customHeight="1">
      <c r="A47" s="6" t="s">
        <v>48</v>
      </c>
      <c s="6"/>
      <c s="42" t="s">
        <v>28</v>
      </c>
      <c s="6"/>
      <c s="29" t="s">
        <v>222</v>
      </c>
      <c s="6"/>
      <c s="6"/>
      <c s="6"/>
      <c s="43">
        <f>0+Q47</f>
      </c>
      <c r="O47">
        <f>0+R47</f>
      </c>
      <c r="Q47">
        <f>0+I48</f>
      </c>
      <c>
        <f>0+O48</f>
      </c>
    </row>
    <row r="48" spans="1:16" ht="12.75">
      <c r="A48" s="26" t="s">
        <v>50</v>
      </c>
      <c s="31" t="s">
        <v>46</v>
      </c>
      <c s="31" t="s">
        <v>223</v>
      </c>
      <c s="26" t="s">
        <v>52</v>
      </c>
      <c s="32" t="s">
        <v>224</v>
      </c>
      <c s="33" t="s">
        <v>188</v>
      </c>
      <c s="34">
        <v>646.304</v>
      </c>
      <c s="35">
        <v>0</v>
      </c>
      <c s="35">
        <f>ROUND(ROUND(H48,2)*ROUND(G48,3),2)</f>
      </c>
      <c r="O48">
        <f>(I48*21)/100</f>
      </c>
      <c t="s">
        <v>28</v>
      </c>
    </row>
    <row r="49" spans="1:5" ht="25.5">
      <c r="A49" s="36" t="s">
        <v>55</v>
      </c>
      <c r="E49" s="37" t="s">
        <v>225</v>
      </c>
    </row>
    <row r="50" spans="1:5" ht="76.5">
      <c r="A50" s="38" t="s">
        <v>57</v>
      </c>
      <c r="E50" s="39" t="s">
        <v>438</v>
      </c>
    </row>
    <row r="51" spans="1:5" ht="102">
      <c r="A51" t="s">
        <v>59</v>
      </c>
      <c r="E51" s="37" t="s">
        <v>227</v>
      </c>
    </row>
    <row r="52" spans="1:18" ht="12.75" customHeight="1">
      <c r="A52" s="6" t="s">
        <v>48</v>
      </c>
      <c s="6"/>
      <c s="42" t="s">
        <v>39</v>
      </c>
      <c s="6"/>
      <c s="29" t="s">
        <v>228</v>
      </c>
      <c s="6"/>
      <c s="6"/>
      <c s="6"/>
      <c s="43">
        <f>0+Q52</f>
      </c>
      <c r="O52">
        <f>0+R52</f>
      </c>
      <c r="Q52">
        <f>0+I53+I57+I61+I65+I69+I73+I77+I81+I85</f>
      </c>
      <c>
        <f>0+O53+O57+O61+O65+O69+O73+O77+O81+O85</f>
      </c>
    </row>
    <row r="53" spans="1:16" ht="12.75">
      <c r="A53" s="26" t="s">
        <v>50</v>
      </c>
      <c s="31" t="s">
        <v>98</v>
      </c>
      <c s="31" t="s">
        <v>229</v>
      </c>
      <c s="26" t="s">
        <v>52</v>
      </c>
      <c s="32" t="s">
        <v>230</v>
      </c>
      <c s="33" t="s">
        <v>188</v>
      </c>
      <c s="34">
        <v>582.74</v>
      </c>
      <c s="35">
        <v>0</v>
      </c>
      <c s="35">
        <f>ROUND(ROUND(H53,2)*ROUND(G53,3),2)</f>
      </c>
      <c r="O53">
        <f>(I53*21)/100</f>
      </c>
      <c t="s">
        <v>28</v>
      </c>
    </row>
    <row r="54" spans="1:5" ht="25.5">
      <c r="A54" s="36" t="s">
        <v>55</v>
      </c>
      <c r="E54" s="37" t="s">
        <v>225</v>
      </c>
    </row>
    <row r="55" spans="1:5" ht="89.25">
      <c r="A55" s="38" t="s">
        <v>57</v>
      </c>
      <c r="E55" s="39" t="s">
        <v>439</v>
      </c>
    </row>
    <row r="56" spans="1:5" ht="127.5">
      <c r="A56" t="s">
        <v>59</v>
      </c>
      <c r="E56" s="37" t="s">
        <v>232</v>
      </c>
    </row>
    <row r="57" spans="1:16" ht="12.75">
      <c r="A57" s="26" t="s">
        <v>50</v>
      </c>
      <c s="31" t="s">
        <v>105</v>
      </c>
      <c s="31" t="s">
        <v>233</v>
      </c>
      <c s="26" t="s">
        <v>52</v>
      </c>
      <c s="32" t="s">
        <v>234</v>
      </c>
      <c s="33" t="s">
        <v>188</v>
      </c>
      <c s="34">
        <v>582.74</v>
      </c>
      <c s="35">
        <v>0</v>
      </c>
      <c s="35">
        <f>ROUND(ROUND(H57,2)*ROUND(G57,3),2)</f>
      </c>
      <c r="O57">
        <f>(I57*21)/100</f>
      </c>
      <c t="s">
        <v>28</v>
      </c>
    </row>
    <row r="58" spans="1:5" ht="25.5">
      <c r="A58" s="36" t="s">
        <v>55</v>
      </c>
      <c r="E58" s="37" t="s">
        <v>225</v>
      </c>
    </row>
    <row r="59" spans="1:5" ht="89.25">
      <c r="A59" s="38" t="s">
        <v>57</v>
      </c>
      <c r="E59" s="39" t="s">
        <v>440</v>
      </c>
    </row>
    <row r="60" spans="1:5" ht="51">
      <c r="A60" t="s">
        <v>59</v>
      </c>
      <c r="E60" s="37" t="s">
        <v>236</v>
      </c>
    </row>
    <row r="61" spans="1:16" ht="12.75">
      <c r="A61" s="26" t="s">
        <v>50</v>
      </c>
      <c s="31" t="s">
        <v>109</v>
      </c>
      <c s="31" t="s">
        <v>237</v>
      </c>
      <c s="26" t="s">
        <v>52</v>
      </c>
      <c s="32" t="s">
        <v>238</v>
      </c>
      <c s="33" t="s">
        <v>188</v>
      </c>
      <c s="34">
        <v>624.02</v>
      </c>
      <c s="35">
        <v>0</v>
      </c>
      <c s="35">
        <f>ROUND(ROUND(H61,2)*ROUND(G61,3),2)</f>
      </c>
      <c r="O61">
        <f>(I61*21)/100</f>
      </c>
      <c t="s">
        <v>28</v>
      </c>
    </row>
    <row r="62" spans="1:5" ht="25.5">
      <c r="A62" s="36" t="s">
        <v>55</v>
      </c>
      <c r="E62" s="37" t="s">
        <v>225</v>
      </c>
    </row>
    <row r="63" spans="1:5" ht="153">
      <c r="A63" s="38" t="s">
        <v>57</v>
      </c>
      <c r="E63" s="39" t="s">
        <v>441</v>
      </c>
    </row>
    <row r="64" spans="1:5" ht="51">
      <c r="A64" t="s">
        <v>59</v>
      </c>
      <c r="E64" s="37" t="s">
        <v>236</v>
      </c>
    </row>
    <row r="65" spans="1:16" ht="12.75">
      <c r="A65" s="26" t="s">
        <v>50</v>
      </c>
      <c s="31" t="s">
        <v>181</v>
      </c>
      <c s="31" t="s">
        <v>240</v>
      </c>
      <c s="26" t="s">
        <v>33</v>
      </c>
      <c s="32" t="s">
        <v>241</v>
      </c>
      <c s="33" t="s">
        <v>188</v>
      </c>
      <c s="34">
        <v>624.02</v>
      </c>
      <c s="35">
        <v>0</v>
      </c>
      <c s="35">
        <f>ROUND(ROUND(H65,2)*ROUND(G65,3),2)</f>
      </c>
      <c r="O65">
        <f>(I65*21)/100</f>
      </c>
      <c t="s">
        <v>28</v>
      </c>
    </row>
    <row r="66" spans="1:5" ht="25.5">
      <c r="A66" s="36" t="s">
        <v>55</v>
      </c>
      <c r="E66" s="37" t="s">
        <v>225</v>
      </c>
    </row>
    <row r="67" spans="1:5" ht="153">
      <c r="A67" s="38" t="s">
        <v>57</v>
      </c>
      <c r="E67" s="39" t="s">
        <v>442</v>
      </c>
    </row>
    <row r="68" spans="1:5" ht="51">
      <c r="A68" t="s">
        <v>59</v>
      </c>
      <c r="E68" s="37" t="s">
        <v>236</v>
      </c>
    </row>
    <row r="69" spans="1:16" ht="12.75">
      <c r="A69" s="26" t="s">
        <v>50</v>
      </c>
      <c s="31" t="s">
        <v>185</v>
      </c>
      <c s="31" t="s">
        <v>243</v>
      </c>
      <c s="26" t="s">
        <v>52</v>
      </c>
      <c s="32" t="s">
        <v>244</v>
      </c>
      <c s="33" t="s">
        <v>188</v>
      </c>
      <c s="34">
        <v>582.74</v>
      </c>
      <c s="35">
        <v>0</v>
      </c>
      <c s="35">
        <f>ROUND(ROUND(H69,2)*ROUND(G69,3),2)</f>
      </c>
      <c r="O69">
        <f>(I69*21)/100</f>
      </c>
      <c t="s">
        <v>28</v>
      </c>
    </row>
    <row r="70" spans="1:5" ht="25.5">
      <c r="A70" s="36" t="s">
        <v>55</v>
      </c>
      <c r="E70" s="37" t="s">
        <v>225</v>
      </c>
    </row>
    <row r="71" spans="1:5" ht="76.5">
      <c r="A71" s="38" t="s">
        <v>57</v>
      </c>
      <c r="E71" s="39" t="s">
        <v>443</v>
      </c>
    </row>
    <row r="72" spans="1:5" ht="51">
      <c r="A72" t="s">
        <v>59</v>
      </c>
      <c r="E72" s="37" t="s">
        <v>246</v>
      </c>
    </row>
    <row r="73" spans="1:16" ht="12.75">
      <c r="A73" s="26" t="s">
        <v>50</v>
      </c>
      <c s="31" t="s">
        <v>247</v>
      </c>
      <c s="31" t="s">
        <v>248</v>
      </c>
      <c s="26" t="s">
        <v>52</v>
      </c>
      <c s="32" t="s">
        <v>249</v>
      </c>
      <c s="33" t="s">
        <v>188</v>
      </c>
      <c s="34">
        <v>1165.48</v>
      </c>
      <c s="35">
        <v>0</v>
      </c>
      <c s="35">
        <f>ROUND(ROUND(H73,2)*ROUND(G73,3),2)</f>
      </c>
      <c r="O73">
        <f>(I73*21)/100</f>
      </c>
      <c t="s">
        <v>28</v>
      </c>
    </row>
    <row r="74" spans="1:5" ht="25.5">
      <c r="A74" s="36" t="s">
        <v>55</v>
      </c>
      <c r="E74" s="37" t="s">
        <v>225</v>
      </c>
    </row>
    <row r="75" spans="1:5" ht="89.25">
      <c r="A75" s="38" t="s">
        <v>57</v>
      </c>
      <c r="E75" s="39" t="s">
        <v>444</v>
      </c>
    </row>
    <row r="76" spans="1:5" ht="51">
      <c r="A76" t="s">
        <v>59</v>
      </c>
      <c r="E76" s="37" t="s">
        <v>246</v>
      </c>
    </row>
    <row r="77" spans="1:16" ht="12.75">
      <c r="A77" s="26" t="s">
        <v>50</v>
      </c>
      <c s="31" t="s">
        <v>251</v>
      </c>
      <c s="31" t="s">
        <v>445</v>
      </c>
      <c s="26" t="s">
        <v>52</v>
      </c>
      <c s="32" t="s">
        <v>446</v>
      </c>
      <c s="33" t="s">
        <v>188</v>
      </c>
      <c s="34">
        <v>582.74</v>
      </c>
      <c s="35">
        <v>0</v>
      </c>
      <c s="35">
        <f>ROUND(ROUND(H77,2)*ROUND(G77,3),2)</f>
      </c>
      <c r="O77">
        <f>(I77*21)/100</f>
      </c>
      <c t="s">
        <v>28</v>
      </c>
    </row>
    <row r="78" spans="1:5" ht="25.5">
      <c r="A78" s="36" t="s">
        <v>55</v>
      </c>
      <c r="E78" s="37" t="s">
        <v>225</v>
      </c>
    </row>
    <row r="79" spans="1:5" ht="76.5">
      <c r="A79" s="38" t="s">
        <v>57</v>
      </c>
      <c r="E79" s="39" t="s">
        <v>447</v>
      </c>
    </row>
    <row r="80" spans="1:5" ht="140.25">
      <c r="A80" t="s">
        <v>59</v>
      </c>
      <c r="E80" s="37" t="s">
        <v>260</v>
      </c>
    </row>
    <row r="81" spans="1:16" ht="12.75">
      <c r="A81" s="26" t="s">
        <v>50</v>
      </c>
      <c s="31" t="s">
        <v>256</v>
      </c>
      <c s="31" t="s">
        <v>262</v>
      </c>
      <c s="26" t="s">
        <v>52</v>
      </c>
      <c s="32" t="s">
        <v>263</v>
      </c>
      <c s="33" t="s">
        <v>188</v>
      </c>
      <c s="34">
        <v>582.74</v>
      </c>
      <c s="35">
        <v>0</v>
      </c>
      <c s="35">
        <f>ROUND(ROUND(H81,2)*ROUND(G81,3),2)</f>
      </c>
      <c r="O81">
        <f>(I81*21)/100</f>
      </c>
      <c t="s">
        <v>28</v>
      </c>
    </row>
    <row r="82" spans="1:5" ht="25.5">
      <c r="A82" s="36" t="s">
        <v>55</v>
      </c>
      <c r="E82" s="37" t="s">
        <v>225</v>
      </c>
    </row>
    <row r="83" spans="1:5" ht="76.5">
      <c r="A83" s="38" t="s">
        <v>57</v>
      </c>
      <c r="E83" s="39" t="s">
        <v>448</v>
      </c>
    </row>
    <row r="84" spans="1:5" ht="140.25">
      <c r="A84" t="s">
        <v>59</v>
      </c>
      <c r="E84" s="37" t="s">
        <v>260</v>
      </c>
    </row>
    <row r="85" spans="1:16" ht="12.75">
      <c r="A85" s="26" t="s">
        <v>50</v>
      </c>
      <c s="31" t="s">
        <v>261</v>
      </c>
      <c s="31" t="s">
        <v>266</v>
      </c>
      <c s="26" t="s">
        <v>52</v>
      </c>
      <c s="32" t="s">
        <v>267</v>
      </c>
      <c s="33" t="s">
        <v>188</v>
      </c>
      <c s="34">
        <v>582.74</v>
      </c>
      <c s="35">
        <v>0</v>
      </c>
      <c s="35">
        <f>ROUND(ROUND(H85,2)*ROUND(G85,3),2)</f>
      </c>
      <c r="O85">
        <f>(I85*21)/100</f>
      </c>
      <c t="s">
        <v>28</v>
      </c>
    </row>
    <row r="86" spans="1:5" ht="25.5">
      <c r="A86" s="36" t="s">
        <v>55</v>
      </c>
      <c r="E86" s="37" t="s">
        <v>225</v>
      </c>
    </row>
    <row r="87" spans="1:5" ht="76.5">
      <c r="A87" s="38" t="s">
        <v>57</v>
      </c>
      <c r="E87" s="39" t="s">
        <v>449</v>
      </c>
    </row>
    <row r="88" spans="1:5" ht="140.25">
      <c r="A88" t="s">
        <v>59</v>
      </c>
      <c r="E88" s="37" t="s">
        <v>260</v>
      </c>
    </row>
    <row r="89" spans="1:18" ht="12.75" customHeight="1">
      <c r="A89" s="6" t="s">
        <v>48</v>
      </c>
      <c s="6"/>
      <c s="42" t="s">
        <v>44</v>
      </c>
      <c s="6"/>
      <c s="29" t="s">
        <v>144</v>
      </c>
      <c s="6"/>
      <c s="6"/>
      <c s="6"/>
      <c s="43">
        <f>0+Q89</f>
      </c>
      <c r="O89">
        <f>0+R89</f>
      </c>
      <c r="Q89">
        <f>0+I90+I94+I98</f>
      </c>
      <c>
        <f>0+O90+O94+O98</f>
      </c>
    </row>
    <row r="90" spans="1:16" ht="25.5">
      <c r="A90" s="26" t="s">
        <v>50</v>
      </c>
      <c s="31" t="s">
        <v>265</v>
      </c>
      <c s="31" t="s">
        <v>275</v>
      </c>
      <c s="26" t="s">
        <v>52</v>
      </c>
      <c s="32" t="s">
        <v>276</v>
      </c>
      <c s="33" t="s">
        <v>188</v>
      </c>
      <c s="34">
        <v>42.425</v>
      </c>
      <c s="35">
        <v>0</v>
      </c>
      <c s="35">
        <f>ROUND(ROUND(H90,2)*ROUND(G90,3),2)</f>
      </c>
      <c r="O90">
        <f>(I90*21)/100</f>
      </c>
      <c t="s">
        <v>28</v>
      </c>
    </row>
    <row r="91" spans="1:5" ht="25.5">
      <c r="A91" s="36" t="s">
        <v>55</v>
      </c>
      <c r="E91" s="37" t="s">
        <v>225</v>
      </c>
    </row>
    <row r="92" spans="1:5" ht="76.5">
      <c r="A92" s="38" t="s">
        <v>57</v>
      </c>
      <c r="E92" s="39" t="s">
        <v>450</v>
      </c>
    </row>
    <row r="93" spans="1:5" ht="38.25">
      <c r="A93" t="s">
        <v>59</v>
      </c>
      <c r="E93" s="37" t="s">
        <v>278</v>
      </c>
    </row>
    <row r="94" spans="1:16" ht="25.5">
      <c r="A94" s="26" t="s">
        <v>50</v>
      </c>
      <c s="31" t="s">
        <v>269</v>
      </c>
      <c s="31" t="s">
        <v>280</v>
      </c>
      <c s="26" t="s">
        <v>52</v>
      </c>
      <c s="32" t="s">
        <v>281</v>
      </c>
      <c s="33" t="s">
        <v>188</v>
      </c>
      <c s="34">
        <v>42.425</v>
      </c>
      <c s="35">
        <v>0</v>
      </c>
      <c s="35">
        <f>ROUND(ROUND(H94,2)*ROUND(G94,3),2)</f>
      </c>
      <c r="O94">
        <f>(I94*21)/100</f>
      </c>
      <c t="s">
        <v>28</v>
      </c>
    </row>
    <row r="95" spans="1:5" ht="25.5">
      <c r="A95" s="36" t="s">
        <v>55</v>
      </c>
      <c r="E95" s="37" t="s">
        <v>225</v>
      </c>
    </row>
    <row r="96" spans="1:5" ht="76.5">
      <c r="A96" s="38" t="s">
        <v>57</v>
      </c>
      <c r="E96" s="39" t="s">
        <v>450</v>
      </c>
    </row>
    <row r="97" spans="1:5" ht="38.25">
      <c r="A97" t="s">
        <v>59</v>
      </c>
      <c r="E97" s="37" t="s">
        <v>278</v>
      </c>
    </row>
    <row r="98" spans="1:16" ht="12.75">
      <c r="A98" s="26" t="s">
        <v>50</v>
      </c>
      <c s="31" t="s">
        <v>274</v>
      </c>
      <c s="31" t="s">
        <v>291</v>
      </c>
      <c s="26" t="s">
        <v>52</v>
      </c>
      <c s="32" t="s">
        <v>292</v>
      </c>
      <c s="33" t="s">
        <v>188</v>
      </c>
      <c s="34">
        <v>7.075</v>
      </c>
      <c s="35">
        <v>0</v>
      </c>
      <c s="35">
        <f>ROUND(ROUND(H98,2)*ROUND(G98,3),2)</f>
      </c>
      <c r="O98">
        <f>(I98*21)/100</f>
      </c>
      <c t="s">
        <v>28</v>
      </c>
    </row>
    <row r="99" spans="1:5" ht="12.75">
      <c r="A99" s="36" t="s">
        <v>55</v>
      </c>
      <c r="E99" s="37" t="s">
        <v>52</v>
      </c>
    </row>
    <row r="100" spans="1:5" ht="76.5">
      <c r="A100" s="38" t="s">
        <v>57</v>
      </c>
      <c r="E100" s="39" t="s">
        <v>451</v>
      </c>
    </row>
    <row r="101" spans="1:5" ht="89.25">
      <c r="A101" t="s">
        <v>59</v>
      </c>
      <c r="E101" s="37" t="s">
        <v>294</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2.xml><?xml version="1.0" encoding="utf-8"?>
<worksheet xmlns="http://schemas.openxmlformats.org/spreadsheetml/2006/main" xmlns:r="http://schemas.openxmlformats.org/officeDocument/2006/relationships">
  <sheetPr>
    <pageSetUpPr fitToPage="1"/>
  </sheetPr>
  <dimension ref="A1:R56"/>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0+O9+O14+O31+O36</f>
      </c>
      <c t="s">
        <v>27</v>
      </c>
    </row>
    <row r="3" spans="1:16" ht="15" customHeight="1">
      <c r="A3" t="s">
        <v>12</v>
      </c>
      <c s="12" t="s">
        <v>14</v>
      </c>
      <c s="13" t="s">
        <v>15</v>
      </c>
      <c s="1"/>
      <c s="14" t="s">
        <v>16</v>
      </c>
      <c s="1"/>
      <c s="9"/>
      <c s="8" t="s">
        <v>452</v>
      </c>
      <c s="40">
        <f>0+I9+I14+I31+I36</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452</v>
      </c>
      <c s="6"/>
      <c s="18" t="s">
        <v>453</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f>
      </c>
      <c>
        <f>0+O10</f>
      </c>
    </row>
    <row r="10" spans="1:16" ht="12.75">
      <c r="A10" s="26" t="s">
        <v>50</v>
      </c>
      <c s="31" t="s">
        <v>33</v>
      </c>
      <c s="31" t="s">
        <v>126</v>
      </c>
      <c s="26" t="s">
        <v>33</v>
      </c>
      <c s="32" t="s">
        <v>127</v>
      </c>
      <c s="33" t="s">
        <v>128</v>
      </c>
      <c s="34">
        <v>263.34</v>
      </c>
      <c s="35">
        <v>0</v>
      </c>
      <c s="35">
        <f>ROUND(ROUND(H10,2)*ROUND(G10,3),2)</f>
      </c>
      <c r="O10">
        <f>(I10*21)/100</f>
      </c>
      <c t="s">
        <v>28</v>
      </c>
    </row>
    <row r="11" spans="1:5" ht="25.5">
      <c r="A11" s="36" t="s">
        <v>55</v>
      </c>
      <c r="E11" s="37" t="s">
        <v>427</v>
      </c>
    </row>
    <row r="12" spans="1:5" ht="153">
      <c r="A12" s="38" t="s">
        <v>57</v>
      </c>
      <c r="E12" s="39" t="s">
        <v>455</v>
      </c>
    </row>
    <row r="13" spans="1:5" ht="25.5">
      <c r="A13" t="s">
        <v>59</v>
      </c>
      <c r="E13" s="37" t="s">
        <v>131</v>
      </c>
    </row>
    <row r="14" spans="1:18" ht="12.75" customHeight="1">
      <c r="A14" s="6" t="s">
        <v>48</v>
      </c>
      <c s="6"/>
      <c s="42" t="s">
        <v>33</v>
      </c>
      <c s="6"/>
      <c s="29" t="s">
        <v>137</v>
      </c>
      <c s="6"/>
      <c s="6"/>
      <c s="6"/>
      <c s="43">
        <f>0+Q14</f>
      </c>
      <c r="O14">
        <f>0+R14</f>
      </c>
      <c r="Q14">
        <f>0+I15+I19+I23+I27</f>
      </c>
      <c>
        <f>0+O15+O19+O23+O27</f>
      </c>
    </row>
    <row r="15" spans="1:16" ht="25.5">
      <c r="A15" s="26" t="s">
        <v>50</v>
      </c>
      <c s="31" t="s">
        <v>28</v>
      </c>
      <c s="31" t="s">
        <v>456</v>
      </c>
      <c s="26" t="s">
        <v>52</v>
      </c>
      <c s="32" t="s">
        <v>457</v>
      </c>
      <c s="33" t="s">
        <v>163</v>
      </c>
      <c s="34">
        <v>12.6</v>
      </c>
      <c s="35">
        <v>0</v>
      </c>
      <c s="35">
        <f>ROUND(ROUND(H15,2)*ROUND(G15,3),2)</f>
      </c>
      <c r="O15">
        <f>(I15*21)/100</f>
      </c>
      <c t="s">
        <v>28</v>
      </c>
    </row>
    <row r="16" spans="1:5" ht="38.25">
      <c r="A16" s="36" t="s">
        <v>55</v>
      </c>
      <c r="E16" s="37" t="s">
        <v>458</v>
      </c>
    </row>
    <row r="17" spans="1:5" ht="102">
      <c r="A17" s="38" t="s">
        <v>57</v>
      </c>
      <c r="E17" s="39" t="s">
        <v>459</v>
      </c>
    </row>
    <row r="18" spans="1:5" ht="63.75">
      <c r="A18" t="s">
        <v>59</v>
      </c>
      <c r="E18" s="37" t="s">
        <v>143</v>
      </c>
    </row>
    <row r="19" spans="1:16" ht="25.5">
      <c r="A19" s="26" t="s">
        <v>50</v>
      </c>
      <c s="31" t="s">
        <v>27</v>
      </c>
      <c s="31" t="s">
        <v>205</v>
      </c>
      <c s="26" t="s">
        <v>52</v>
      </c>
      <c s="32" t="s">
        <v>206</v>
      </c>
      <c s="33" t="s">
        <v>163</v>
      </c>
      <c s="34">
        <v>64.26</v>
      </c>
      <c s="35">
        <v>0</v>
      </c>
      <c s="35">
        <f>ROUND(ROUND(H19,2)*ROUND(G19,3),2)</f>
      </c>
      <c r="O19">
        <f>(I19*21)/100</f>
      </c>
      <c t="s">
        <v>28</v>
      </c>
    </row>
    <row r="20" spans="1:5" ht="38.25">
      <c r="A20" s="36" t="s">
        <v>55</v>
      </c>
      <c r="E20" s="37" t="s">
        <v>203</v>
      </c>
    </row>
    <row r="21" spans="1:5" ht="102">
      <c r="A21" s="38" t="s">
        <v>57</v>
      </c>
      <c r="E21" s="39" t="s">
        <v>460</v>
      </c>
    </row>
    <row r="22" spans="1:5" ht="63.75">
      <c r="A22" t="s">
        <v>59</v>
      </c>
      <c r="E22" s="37" t="s">
        <v>143</v>
      </c>
    </row>
    <row r="23" spans="1:16" ht="25.5">
      <c r="A23" s="26" t="s">
        <v>50</v>
      </c>
      <c s="31" t="s">
        <v>37</v>
      </c>
      <c s="31" t="s">
        <v>214</v>
      </c>
      <c s="26" t="s">
        <v>52</v>
      </c>
      <c s="32" t="s">
        <v>215</v>
      </c>
      <c s="33" t="s">
        <v>163</v>
      </c>
      <c s="34">
        <v>63</v>
      </c>
      <c s="35">
        <v>0</v>
      </c>
      <c s="35">
        <f>ROUND(ROUND(H23,2)*ROUND(G23,3),2)</f>
      </c>
      <c r="O23">
        <f>(I23*21)/100</f>
      </c>
      <c t="s">
        <v>28</v>
      </c>
    </row>
    <row r="24" spans="1:5" ht="38.25">
      <c r="A24" s="36" t="s">
        <v>55</v>
      </c>
      <c r="E24" s="37" t="s">
        <v>203</v>
      </c>
    </row>
    <row r="25" spans="1:5" ht="89.25">
      <c r="A25" s="38" t="s">
        <v>57</v>
      </c>
      <c r="E25" s="39" t="s">
        <v>461</v>
      </c>
    </row>
    <row r="26" spans="1:5" ht="369.75">
      <c r="A26" t="s">
        <v>59</v>
      </c>
      <c r="E26" s="37" t="s">
        <v>217</v>
      </c>
    </row>
    <row r="27" spans="1:16" ht="12.75">
      <c r="A27" s="26" t="s">
        <v>50</v>
      </c>
      <c s="31" t="s">
        <v>39</v>
      </c>
      <c s="31" t="s">
        <v>218</v>
      </c>
      <c s="26" t="s">
        <v>52</v>
      </c>
      <c s="32" t="s">
        <v>219</v>
      </c>
      <c s="33" t="s">
        <v>188</v>
      </c>
      <c s="34">
        <v>126</v>
      </c>
      <c s="35">
        <v>0</v>
      </c>
      <c s="35">
        <f>ROUND(ROUND(H27,2)*ROUND(G27,3),2)</f>
      </c>
      <c r="O27">
        <f>(I27*21)/100</f>
      </c>
      <c t="s">
        <v>28</v>
      </c>
    </row>
    <row r="28" spans="1:5" ht="12.75">
      <c r="A28" s="36" t="s">
        <v>55</v>
      </c>
      <c r="E28" s="37" t="s">
        <v>52</v>
      </c>
    </row>
    <row r="29" spans="1:5" ht="114.75">
      <c r="A29" s="38" t="s">
        <v>57</v>
      </c>
      <c r="E29" s="39" t="s">
        <v>462</v>
      </c>
    </row>
    <row r="30" spans="1:5" ht="25.5">
      <c r="A30" t="s">
        <v>59</v>
      </c>
      <c r="E30" s="37" t="s">
        <v>221</v>
      </c>
    </row>
    <row r="31" spans="1:18" ht="12.75" customHeight="1">
      <c r="A31" s="6" t="s">
        <v>48</v>
      </c>
      <c s="6"/>
      <c s="42" t="s">
        <v>28</v>
      </c>
      <c s="6"/>
      <c s="29" t="s">
        <v>222</v>
      </c>
      <c s="6"/>
      <c s="6"/>
      <c s="6"/>
      <c s="43">
        <f>0+Q31</f>
      </c>
      <c r="O31">
        <f>0+R31</f>
      </c>
      <c r="Q31">
        <f>0+I32</f>
      </c>
      <c>
        <f>0+O32</f>
      </c>
    </row>
    <row r="32" spans="1:16" ht="12.75">
      <c r="A32" s="26" t="s">
        <v>50</v>
      </c>
      <c s="31" t="s">
        <v>41</v>
      </c>
      <c s="31" t="s">
        <v>223</v>
      </c>
      <c s="26" t="s">
        <v>52</v>
      </c>
      <c s="32" t="s">
        <v>224</v>
      </c>
      <c s="33" t="s">
        <v>188</v>
      </c>
      <c s="34">
        <v>194.04</v>
      </c>
      <c s="35">
        <v>0</v>
      </c>
      <c s="35">
        <f>ROUND(ROUND(H32,2)*ROUND(G32,3),2)</f>
      </c>
      <c r="O32">
        <f>(I32*21)/100</f>
      </c>
      <c t="s">
        <v>28</v>
      </c>
    </row>
    <row r="33" spans="1:5" ht="25.5">
      <c r="A33" s="36" t="s">
        <v>55</v>
      </c>
      <c r="E33" s="37" t="s">
        <v>225</v>
      </c>
    </row>
    <row r="34" spans="1:5" ht="76.5">
      <c r="A34" s="38" t="s">
        <v>57</v>
      </c>
      <c r="E34" s="39" t="s">
        <v>463</v>
      </c>
    </row>
    <row r="35" spans="1:5" ht="102">
      <c r="A35" t="s">
        <v>59</v>
      </c>
      <c r="E35" s="37" t="s">
        <v>227</v>
      </c>
    </row>
    <row r="36" spans="1:18" ht="12.75" customHeight="1">
      <c r="A36" s="6" t="s">
        <v>48</v>
      </c>
      <c s="6"/>
      <c s="42" t="s">
        <v>39</v>
      </c>
      <c s="6"/>
      <c s="29" t="s">
        <v>228</v>
      </c>
      <c s="6"/>
      <c s="6"/>
      <c s="6"/>
      <c s="43">
        <f>0+Q36</f>
      </c>
      <c r="O36">
        <f>0+R36</f>
      </c>
      <c r="Q36">
        <f>0+I37+I41+I45+I49+I53</f>
      </c>
      <c>
        <f>0+O37+O41+O45+O49+O53</f>
      </c>
    </row>
    <row r="37" spans="1:16" ht="12.75">
      <c r="A37" s="26" t="s">
        <v>50</v>
      </c>
      <c s="31" t="s">
        <v>82</v>
      </c>
      <c s="31" t="s">
        <v>464</v>
      </c>
      <c s="26" t="s">
        <v>52</v>
      </c>
      <c s="32" t="s">
        <v>465</v>
      </c>
      <c s="33" t="s">
        <v>188</v>
      </c>
      <c s="34">
        <v>126</v>
      </c>
      <c s="35">
        <v>0</v>
      </c>
      <c s="35">
        <f>ROUND(ROUND(H37,2)*ROUND(G37,3),2)</f>
      </c>
      <c r="O37">
        <f>(I37*21)/100</f>
      </c>
      <c t="s">
        <v>28</v>
      </c>
    </row>
    <row r="38" spans="1:5" ht="25.5">
      <c r="A38" s="36" t="s">
        <v>55</v>
      </c>
      <c r="E38" s="37" t="s">
        <v>225</v>
      </c>
    </row>
    <row r="39" spans="1:5" ht="76.5">
      <c r="A39" s="38" t="s">
        <v>57</v>
      </c>
      <c r="E39" s="39" t="s">
        <v>466</v>
      </c>
    </row>
    <row r="40" spans="1:5" ht="127.5">
      <c r="A40" t="s">
        <v>59</v>
      </c>
      <c r="E40" s="37" t="s">
        <v>232</v>
      </c>
    </row>
    <row r="41" spans="1:16" ht="12.75">
      <c r="A41" s="26" t="s">
        <v>50</v>
      </c>
      <c s="31" t="s">
        <v>87</v>
      </c>
      <c s="31" t="s">
        <v>233</v>
      </c>
      <c s="26" t="s">
        <v>52</v>
      </c>
      <c s="32" t="s">
        <v>234</v>
      </c>
      <c s="33" t="s">
        <v>188</v>
      </c>
      <c s="34">
        <v>195.3</v>
      </c>
      <c s="35">
        <v>0</v>
      </c>
      <c s="35">
        <f>ROUND(ROUND(H41,2)*ROUND(G41,3),2)</f>
      </c>
      <c r="O41">
        <f>(I41*21)/100</f>
      </c>
      <c t="s">
        <v>28</v>
      </c>
    </row>
    <row r="42" spans="1:5" ht="25.5">
      <c r="A42" s="36" t="s">
        <v>55</v>
      </c>
      <c r="E42" s="37" t="s">
        <v>225</v>
      </c>
    </row>
    <row r="43" spans="1:5" ht="153">
      <c r="A43" s="38" t="s">
        <v>57</v>
      </c>
      <c r="E43" s="39" t="s">
        <v>467</v>
      </c>
    </row>
    <row r="44" spans="1:5" ht="51">
      <c r="A44" t="s">
        <v>59</v>
      </c>
      <c r="E44" s="37" t="s">
        <v>236</v>
      </c>
    </row>
    <row r="45" spans="1:16" ht="12.75">
      <c r="A45" s="26" t="s">
        <v>50</v>
      </c>
      <c s="31" t="s">
        <v>44</v>
      </c>
      <c s="31" t="s">
        <v>233</v>
      </c>
      <c s="26" t="s">
        <v>33</v>
      </c>
      <c s="32" t="s">
        <v>234</v>
      </c>
      <c s="33" t="s">
        <v>188</v>
      </c>
      <c s="34">
        <v>126</v>
      </c>
      <c s="35">
        <v>0</v>
      </c>
      <c s="35">
        <f>ROUND(ROUND(H45,2)*ROUND(G45,3),2)</f>
      </c>
      <c r="O45">
        <f>(I45*21)/100</f>
      </c>
      <c t="s">
        <v>28</v>
      </c>
    </row>
    <row r="46" spans="1:5" ht="25.5">
      <c r="A46" s="36" t="s">
        <v>55</v>
      </c>
      <c r="E46" s="37" t="s">
        <v>225</v>
      </c>
    </row>
    <row r="47" spans="1:5" ht="89.25">
      <c r="A47" s="38" t="s">
        <v>57</v>
      </c>
      <c r="E47" s="39" t="s">
        <v>468</v>
      </c>
    </row>
    <row r="48" spans="1:5" ht="51">
      <c r="A48" t="s">
        <v>59</v>
      </c>
      <c r="E48" s="37" t="s">
        <v>236</v>
      </c>
    </row>
    <row r="49" spans="1:16" ht="12.75">
      <c r="A49" s="26" t="s">
        <v>50</v>
      </c>
      <c s="31" t="s">
        <v>46</v>
      </c>
      <c s="31" t="s">
        <v>240</v>
      </c>
      <c s="26" t="s">
        <v>33</v>
      </c>
      <c s="32" t="s">
        <v>241</v>
      </c>
      <c s="33" t="s">
        <v>188</v>
      </c>
      <c s="34">
        <v>195.3</v>
      </c>
      <c s="35">
        <v>0</v>
      </c>
      <c s="35">
        <f>ROUND(ROUND(H49,2)*ROUND(G49,3),2)</f>
      </c>
      <c r="O49">
        <f>(I49*21)/100</f>
      </c>
      <c t="s">
        <v>28</v>
      </c>
    </row>
    <row r="50" spans="1:5" ht="25.5">
      <c r="A50" s="36" t="s">
        <v>55</v>
      </c>
      <c r="E50" s="37" t="s">
        <v>225</v>
      </c>
    </row>
    <row r="51" spans="1:5" ht="153">
      <c r="A51" s="38" t="s">
        <v>57</v>
      </c>
      <c r="E51" s="39" t="s">
        <v>469</v>
      </c>
    </row>
    <row r="52" spans="1:5" ht="51">
      <c r="A52" t="s">
        <v>59</v>
      </c>
      <c r="E52" s="37" t="s">
        <v>236</v>
      </c>
    </row>
    <row r="53" spans="1:16" ht="12.75">
      <c r="A53" s="26" t="s">
        <v>50</v>
      </c>
      <c s="31" t="s">
        <v>98</v>
      </c>
      <c s="31" t="s">
        <v>470</v>
      </c>
      <c s="26" t="s">
        <v>52</v>
      </c>
      <c s="32" t="s">
        <v>471</v>
      </c>
      <c s="33" t="s">
        <v>188</v>
      </c>
      <c s="34">
        <v>126</v>
      </c>
      <c s="35">
        <v>0</v>
      </c>
      <c s="35">
        <f>ROUND(ROUND(H53,2)*ROUND(G53,3),2)</f>
      </c>
      <c r="O53">
        <f>(I53*21)/100</f>
      </c>
      <c t="s">
        <v>28</v>
      </c>
    </row>
    <row r="54" spans="1:5" ht="25.5">
      <c r="A54" s="36" t="s">
        <v>55</v>
      </c>
      <c r="E54" s="37" t="s">
        <v>225</v>
      </c>
    </row>
    <row r="55" spans="1:5" ht="76.5">
      <c r="A55" s="38" t="s">
        <v>57</v>
      </c>
      <c r="E55" s="39" t="s">
        <v>472</v>
      </c>
    </row>
    <row r="56" spans="1:5" ht="153">
      <c r="A56" t="s">
        <v>59</v>
      </c>
      <c r="E56" s="37" t="s">
        <v>309</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3.xml><?xml version="1.0" encoding="utf-8"?>
<worksheet xmlns="http://schemas.openxmlformats.org/spreadsheetml/2006/main" xmlns:r="http://schemas.openxmlformats.org/officeDocument/2006/relationships">
  <sheetPr>
    <pageSetUpPr fitToPage="1"/>
  </sheetPr>
  <dimension ref="A1:R13"/>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473</v>
      </c>
      <c s="40">
        <f>0+I9</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473</v>
      </c>
      <c s="6"/>
      <c s="18" t="s">
        <v>474</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39</v>
      </c>
      <c s="27"/>
      <c s="29" t="s">
        <v>228</v>
      </c>
      <c s="27"/>
      <c s="27"/>
      <c s="27"/>
      <c s="30">
        <f>0+Q9</f>
      </c>
      <c r="O9">
        <f>0+R9</f>
      </c>
      <c r="Q9">
        <f>0+I10</f>
      </c>
      <c>
        <f>0+O10</f>
      </c>
    </row>
    <row r="10" spans="1:16" ht="12.75">
      <c r="A10" s="26" t="s">
        <v>50</v>
      </c>
      <c s="31" t="s">
        <v>33</v>
      </c>
      <c s="31" t="s">
        <v>313</v>
      </c>
      <c s="26" t="s">
        <v>52</v>
      </c>
      <c s="32" t="s">
        <v>314</v>
      </c>
      <c s="33" t="s">
        <v>188</v>
      </c>
      <c s="34">
        <v>35.1</v>
      </c>
      <c s="35">
        <v>0</v>
      </c>
      <c s="35">
        <f>ROUND(ROUND(H10,2)*ROUND(G10,3),2)</f>
      </c>
      <c r="O10">
        <f>(I10*21)/100</f>
      </c>
      <c t="s">
        <v>28</v>
      </c>
    </row>
    <row r="11" spans="1:5" ht="25.5">
      <c r="A11" s="36" t="s">
        <v>55</v>
      </c>
      <c r="E11" s="37" t="s">
        <v>225</v>
      </c>
    </row>
    <row r="12" spans="1:5" ht="89.25">
      <c r="A12" s="38" t="s">
        <v>57</v>
      </c>
      <c r="E12" s="39" t="s">
        <v>476</v>
      </c>
    </row>
    <row r="13" spans="1:5" ht="89.25">
      <c r="A13" t="s">
        <v>59</v>
      </c>
      <c r="E13" s="37" t="s">
        <v>316</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4.xml><?xml version="1.0" encoding="utf-8"?>
<worksheet xmlns="http://schemas.openxmlformats.org/spreadsheetml/2006/main" xmlns:r="http://schemas.openxmlformats.org/officeDocument/2006/relationships">
  <sheetPr>
    <pageSetUpPr fitToPage="1"/>
  </sheetPr>
  <dimension ref="A1:R27"/>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0+O9+O14+O19</f>
      </c>
      <c t="s">
        <v>27</v>
      </c>
    </row>
    <row r="3" spans="1:16" ht="15" customHeight="1">
      <c r="A3" t="s">
        <v>12</v>
      </c>
      <c s="12" t="s">
        <v>14</v>
      </c>
      <c s="13" t="s">
        <v>15</v>
      </c>
      <c s="1"/>
      <c s="14" t="s">
        <v>16</v>
      </c>
      <c s="1"/>
      <c s="9"/>
      <c s="8" t="s">
        <v>477</v>
      </c>
      <c s="40">
        <f>0+I9+I14+I19</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477</v>
      </c>
      <c s="6"/>
      <c s="18" t="s">
        <v>332</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f>
      </c>
      <c>
        <f>0+O10</f>
      </c>
    </row>
    <row r="10" spans="1:16" ht="12.75">
      <c r="A10" s="26" t="s">
        <v>50</v>
      </c>
      <c s="31" t="s">
        <v>33</v>
      </c>
      <c s="31" t="s">
        <v>126</v>
      </c>
      <c s="26" t="s">
        <v>28</v>
      </c>
      <c s="32" t="s">
        <v>127</v>
      </c>
      <c s="33" t="s">
        <v>128</v>
      </c>
      <c s="34">
        <v>27.031</v>
      </c>
      <c s="35">
        <v>0</v>
      </c>
      <c s="35">
        <f>ROUND(ROUND(H10,2)*ROUND(G10,3),2)</f>
      </c>
      <c r="O10">
        <f>(I10*21)/100</f>
      </c>
      <c t="s">
        <v>28</v>
      </c>
    </row>
    <row r="11" spans="1:5" ht="12.75">
      <c r="A11" s="36" t="s">
        <v>55</v>
      </c>
      <c r="E11" s="37" t="s">
        <v>479</v>
      </c>
    </row>
    <row r="12" spans="1:5" ht="76.5">
      <c r="A12" s="38" t="s">
        <v>57</v>
      </c>
      <c r="E12" s="39" t="s">
        <v>480</v>
      </c>
    </row>
    <row r="13" spans="1:5" ht="25.5">
      <c r="A13" t="s">
        <v>59</v>
      </c>
      <c r="E13" s="37" t="s">
        <v>131</v>
      </c>
    </row>
    <row r="14" spans="1:18" ht="12.75" customHeight="1">
      <c r="A14" s="6" t="s">
        <v>48</v>
      </c>
      <c s="6"/>
      <c s="42" t="s">
        <v>33</v>
      </c>
      <c s="6"/>
      <c s="29" t="s">
        <v>137</v>
      </c>
      <c s="6"/>
      <c s="6"/>
      <c s="6"/>
      <c s="43">
        <f>0+Q14</f>
      </c>
      <c r="O14">
        <f>0+R14</f>
      </c>
      <c r="Q14">
        <f>0+I15</f>
      </c>
      <c>
        <f>0+O15</f>
      </c>
    </row>
    <row r="15" spans="1:16" ht="25.5">
      <c r="A15" s="26" t="s">
        <v>50</v>
      </c>
      <c s="31" t="s">
        <v>28</v>
      </c>
      <c s="31" t="s">
        <v>208</v>
      </c>
      <c s="26" t="s">
        <v>52</v>
      </c>
      <c s="32" t="s">
        <v>209</v>
      </c>
      <c s="33" t="s">
        <v>140</v>
      </c>
      <c s="34">
        <v>78.35</v>
      </c>
      <c s="35">
        <v>0</v>
      </c>
      <c s="35">
        <f>ROUND(ROUND(H15,2)*ROUND(G15,3),2)</f>
      </c>
      <c r="O15">
        <f>(I15*21)/100</f>
      </c>
      <c t="s">
        <v>28</v>
      </c>
    </row>
    <row r="16" spans="1:5" ht="38.25">
      <c r="A16" s="36" t="s">
        <v>55</v>
      </c>
      <c r="E16" s="37" t="s">
        <v>203</v>
      </c>
    </row>
    <row r="17" spans="1:5" ht="89.25">
      <c r="A17" s="38" t="s">
        <v>57</v>
      </c>
      <c r="E17" s="39" t="s">
        <v>481</v>
      </c>
    </row>
    <row r="18" spans="1:5" ht="63.75">
      <c r="A18" t="s">
        <v>59</v>
      </c>
      <c r="E18" s="37" t="s">
        <v>143</v>
      </c>
    </row>
    <row r="19" spans="1:18" ht="12.75" customHeight="1">
      <c r="A19" s="6" t="s">
        <v>48</v>
      </c>
      <c s="6"/>
      <c s="42" t="s">
        <v>44</v>
      </c>
      <c s="6"/>
      <c s="29" t="s">
        <v>144</v>
      </c>
      <c s="6"/>
      <c s="6"/>
      <c s="6"/>
      <c s="43">
        <f>0+Q19</f>
      </c>
      <c r="O19">
        <f>0+R19</f>
      </c>
      <c r="Q19">
        <f>0+I20+I24</f>
      </c>
      <c>
        <f>0+O20+O24</f>
      </c>
    </row>
    <row r="20" spans="1:16" ht="12.75">
      <c r="A20" s="26" t="s">
        <v>50</v>
      </c>
      <c s="31" t="s">
        <v>27</v>
      </c>
      <c s="31" t="s">
        <v>344</v>
      </c>
      <c s="26" t="s">
        <v>52</v>
      </c>
      <c s="32" t="s">
        <v>345</v>
      </c>
      <c s="33" t="s">
        <v>140</v>
      </c>
      <c s="34">
        <v>78.35</v>
      </c>
      <c s="35">
        <v>0</v>
      </c>
      <c s="35">
        <f>ROUND(ROUND(H20,2)*ROUND(G20,3),2)</f>
      </c>
      <c r="O20">
        <f>(I20*21)/100</f>
      </c>
      <c t="s">
        <v>28</v>
      </c>
    </row>
    <row r="21" spans="1:5" ht="25.5">
      <c r="A21" s="36" t="s">
        <v>55</v>
      </c>
      <c r="E21" s="37" t="s">
        <v>225</v>
      </c>
    </row>
    <row r="22" spans="1:5" ht="89.25">
      <c r="A22" s="38" t="s">
        <v>57</v>
      </c>
      <c r="E22" s="39" t="s">
        <v>482</v>
      </c>
    </row>
    <row r="23" spans="1:5" ht="51">
      <c r="A23" t="s">
        <v>59</v>
      </c>
      <c r="E23" s="37" t="s">
        <v>343</v>
      </c>
    </row>
    <row r="24" spans="1:16" ht="12.75">
      <c r="A24" s="26" t="s">
        <v>50</v>
      </c>
      <c s="31" t="s">
        <v>37</v>
      </c>
      <c s="31" t="s">
        <v>347</v>
      </c>
      <c s="26" t="s">
        <v>52</v>
      </c>
      <c s="32" t="s">
        <v>348</v>
      </c>
      <c s="33" t="s">
        <v>140</v>
      </c>
      <c s="34">
        <v>69.3</v>
      </c>
      <c s="35">
        <v>0</v>
      </c>
      <c s="35">
        <f>ROUND(ROUND(H24,2)*ROUND(G24,3),2)</f>
      </c>
      <c r="O24">
        <f>(I24*21)/100</f>
      </c>
      <c t="s">
        <v>28</v>
      </c>
    </row>
    <row r="25" spans="1:5" ht="25.5">
      <c r="A25" s="36" t="s">
        <v>55</v>
      </c>
      <c r="E25" s="37" t="s">
        <v>225</v>
      </c>
    </row>
    <row r="26" spans="1:5" ht="76.5">
      <c r="A26" s="38" t="s">
        <v>57</v>
      </c>
      <c r="E26" s="39" t="s">
        <v>483</v>
      </c>
    </row>
    <row r="27" spans="1:5" ht="51">
      <c r="A27" t="s">
        <v>59</v>
      </c>
      <c r="E27" s="37" t="s">
        <v>343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5.xml><?xml version="1.0" encoding="utf-8"?>
<worksheet xmlns="http://schemas.openxmlformats.org/spreadsheetml/2006/main" xmlns:r="http://schemas.openxmlformats.org/officeDocument/2006/relationships">
  <sheetPr>
    <pageSetUpPr fitToPage="1"/>
  </sheetPr>
  <dimension ref="A1:R61"/>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0+O9+O18+O35+O40+O57</f>
      </c>
      <c t="s">
        <v>27</v>
      </c>
    </row>
    <row r="3" spans="1:16" ht="15" customHeight="1">
      <c r="A3" t="s">
        <v>12</v>
      </c>
      <c s="12" t="s">
        <v>14</v>
      </c>
      <c s="13" t="s">
        <v>15</v>
      </c>
      <c s="1"/>
      <c s="14" t="s">
        <v>16</v>
      </c>
      <c s="1"/>
      <c s="9"/>
      <c s="8" t="s">
        <v>484</v>
      </c>
      <c s="40">
        <f>0+I9+I18+I35+I40+I57</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484</v>
      </c>
      <c s="6"/>
      <c s="18" t="s">
        <v>485</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31.966</v>
      </c>
      <c s="35">
        <v>0</v>
      </c>
      <c s="35">
        <f>ROUND(ROUND(H10,2)*ROUND(G10,3),2)</f>
      </c>
      <c r="O10">
        <f>(I10*21)/100</f>
      </c>
      <c t="s">
        <v>28</v>
      </c>
    </row>
    <row r="11" spans="1:5" ht="12.75">
      <c r="A11" s="36" t="s">
        <v>55</v>
      </c>
      <c r="E11" s="37" t="s">
        <v>353</v>
      </c>
    </row>
    <row r="12" spans="1:5" ht="127.5">
      <c r="A12" s="38" t="s">
        <v>57</v>
      </c>
      <c r="E12" s="39" t="s">
        <v>487</v>
      </c>
    </row>
    <row r="13" spans="1:5" ht="25.5">
      <c r="A13" t="s">
        <v>59</v>
      </c>
      <c r="E13" s="37" t="s">
        <v>131</v>
      </c>
    </row>
    <row r="14" spans="1:16" ht="12.75">
      <c r="A14" s="26" t="s">
        <v>50</v>
      </c>
      <c s="31" t="s">
        <v>28</v>
      </c>
      <c s="31" t="s">
        <v>126</v>
      </c>
      <c s="26" t="s">
        <v>28</v>
      </c>
      <c s="32" t="s">
        <v>127</v>
      </c>
      <c s="33" t="s">
        <v>128</v>
      </c>
      <c s="34">
        <v>1.67</v>
      </c>
      <c s="35">
        <v>0</v>
      </c>
      <c s="35">
        <f>ROUND(ROUND(H14,2)*ROUND(G14,3),2)</f>
      </c>
      <c r="O14">
        <f>(I14*21)/100</f>
      </c>
      <c t="s">
        <v>28</v>
      </c>
    </row>
    <row r="15" spans="1:5" ht="12.75">
      <c r="A15" s="36" t="s">
        <v>55</v>
      </c>
      <c r="E15" s="37" t="s">
        <v>355</v>
      </c>
    </row>
    <row r="16" spans="1:5" ht="178.5">
      <c r="A16" s="38" t="s">
        <v>57</v>
      </c>
      <c r="E16" s="39" t="s">
        <v>488</v>
      </c>
    </row>
    <row r="17" spans="1:5" ht="25.5">
      <c r="A17" t="s">
        <v>59</v>
      </c>
      <c r="E17" s="37" t="s">
        <v>131</v>
      </c>
    </row>
    <row r="18" spans="1:18" ht="12.75" customHeight="1">
      <c r="A18" s="6" t="s">
        <v>48</v>
      </c>
      <c s="6"/>
      <c s="42" t="s">
        <v>33</v>
      </c>
      <c s="6"/>
      <c s="29" t="s">
        <v>137</v>
      </c>
      <c s="6"/>
      <c s="6"/>
      <c s="6"/>
      <c s="43">
        <f>0+Q18</f>
      </c>
      <c r="O18">
        <f>0+R18</f>
      </c>
      <c r="Q18">
        <f>0+I19+I23+I27+I31</f>
      </c>
      <c>
        <f>0+O19+O23+O27+O31</f>
      </c>
    </row>
    <row r="19" spans="1:16" ht="25.5">
      <c r="A19" s="26" t="s">
        <v>50</v>
      </c>
      <c s="31" t="s">
        <v>27</v>
      </c>
      <c s="31" t="s">
        <v>357</v>
      </c>
      <c s="26" t="s">
        <v>52</v>
      </c>
      <c s="32" t="s">
        <v>358</v>
      </c>
      <c s="33" t="s">
        <v>163</v>
      </c>
      <c s="34">
        <v>2.592</v>
      </c>
      <c s="35">
        <v>0</v>
      </c>
      <c s="35">
        <f>ROUND(ROUND(H19,2)*ROUND(G19,3),2)</f>
      </c>
      <c r="O19">
        <f>(I19*21)/100</f>
      </c>
      <c t="s">
        <v>28</v>
      </c>
    </row>
    <row r="20" spans="1:5" ht="38.25">
      <c r="A20" s="36" t="s">
        <v>55</v>
      </c>
      <c r="E20" s="37" t="s">
        <v>203</v>
      </c>
    </row>
    <row r="21" spans="1:5" ht="114.75">
      <c r="A21" s="38" t="s">
        <v>57</v>
      </c>
      <c r="E21" s="39" t="s">
        <v>489</v>
      </c>
    </row>
    <row r="22" spans="1:5" ht="318.75">
      <c r="A22" t="s">
        <v>59</v>
      </c>
      <c r="E22" s="37" t="s">
        <v>360</v>
      </c>
    </row>
    <row r="23" spans="1:16" ht="25.5">
      <c r="A23" s="26" t="s">
        <v>50</v>
      </c>
      <c s="31" t="s">
        <v>37</v>
      </c>
      <c s="31" t="s">
        <v>361</v>
      </c>
      <c s="26" t="s">
        <v>52</v>
      </c>
      <c s="32" t="s">
        <v>490</v>
      </c>
      <c s="33" t="s">
        <v>163</v>
      </c>
      <c s="34">
        <v>14.232</v>
      </c>
      <c s="35">
        <v>0</v>
      </c>
      <c s="35">
        <f>ROUND(ROUND(H23,2)*ROUND(G23,3),2)</f>
      </c>
      <c r="O23">
        <f>(I23*21)/100</f>
      </c>
      <c t="s">
        <v>28</v>
      </c>
    </row>
    <row r="24" spans="1:5" ht="38.25">
      <c r="A24" s="36" t="s">
        <v>55</v>
      </c>
      <c r="E24" s="37" t="s">
        <v>203</v>
      </c>
    </row>
    <row r="25" spans="1:5" ht="153">
      <c r="A25" s="38" t="s">
        <v>57</v>
      </c>
      <c r="E25" s="39" t="s">
        <v>491</v>
      </c>
    </row>
    <row r="26" spans="1:5" ht="318.75">
      <c r="A26" t="s">
        <v>59</v>
      </c>
      <c r="E26" s="37" t="s">
        <v>360</v>
      </c>
    </row>
    <row r="27" spans="1:16" ht="12.75">
      <c r="A27" s="26" t="s">
        <v>50</v>
      </c>
      <c s="31" t="s">
        <v>39</v>
      </c>
      <c s="31" t="s">
        <v>364</v>
      </c>
      <c s="26" t="s">
        <v>52</v>
      </c>
      <c s="32" t="s">
        <v>365</v>
      </c>
      <c s="33" t="s">
        <v>163</v>
      </c>
      <c s="34">
        <v>4.524</v>
      </c>
      <c s="35">
        <v>0</v>
      </c>
      <c s="35">
        <f>ROUND(ROUND(H27,2)*ROUND(G27,3),2)</f>
      </c>
      <c r="O27">
        <f>(I27*21)/100</f>
      </c>
      <c t="s">
        <v>28</v>
      </c>
    </row>
    <row r="28" spans="1:5" ht="12.75">
      <c r="A28" s="36" t="s">
        <v>55</v>
      </c>
      <c r="E28" s="37" t="s">
        <v>366</v>
      </c>
    </row>
    <row r="29" spans="1:5" ht="153">
      <c r="A29" s="38" t="s">
        <v>57</v>
      </c>
      <c r="E29" s="39" t="s">
        <v>492</v>
      </c>
    </row>
    <row r="30" spans="1:5" ht="229.5">
      <c r="A30" t="s">
        <v>59</v>
      </c>
      <c r="E30" s="37" t="s">
        <v>368</v>
      </c>
    </row>
    <row r="31" spans="1:16" ht="12.75">
      <c r="A31" s="26" t="s">
        <v>50</v>
      </c>
      <c s="31" t="s">
        <v>41</v>
      </c>
      <c s="31" t="s">
        <v>369</v>
      </c>
      <c s="26" t="s">
        <v>52</v>
      </c>
      <c s="32" t="s">
        <v>370</v>
      </c>
      <c s="33" t="s">
        <v>163</v>
      </c>
      <c s="34">
        <v>1.686</v>
      </c>
      <c s="35">
        <v>0</v>
      </c>
      <c s="35">
        <f>ROUND(ROUND(H31,2)*ROUND(G31,3),2)</f>
      </c>
      <c r="O31">
        <f>(I31*21)/100</f>
      </c>
      <c t="s">
        <v>28</v>
      </c>
    </row>
    <row r="32" spans="1:5" ht="12.75">
      <c r="A32" s="36" t="s">
        <v>55</v>
      </c>
      <c r="E32" s="37" t="s">
        <v>366</v>
      </c>
    </row>
    <row r="33" spans="1:5" ht="102">
      <c r="A33" s="38" t="s">
        <v>57</v>
      </c>
      <c r="E33" s="39" t="s">
        <v>493</v>
      </c>
    </row>
    <row r="34" spans="1:5" ht="293.25">
      <c r="A34" t="s">
        <v>59</v>
      </c>
      <c r="E34" s="37" t="s">
        <v>372</v>
      </c>
    </row>
    <row r="35" spans="1:18" ht="12.75" customHeight="1">
      <c r="A35" s="6" t="s">
        <v>48</v>
      </c>
      <c s="6"/>
      <c s="42" t="s">
        <v>28</v>
      </c>
      <c s="6"/>
      <c s="29" t="s">
        <v>222</v>
      </c>
      <c s="6"/>
      <c s="6"/>
      <c s="6"/>
      <c s="43">
        <f>0+Q35</f>
      </c>
      <c r="O35">
        <f>0+R35</f>
      </c>
      <c r="Q35">
        <f>0+I36</f>
      </c>
      <c>
        <f>0+O36</f>
      </c>
    </row>
    <row r="36" spans="1:16" ht="12.75">
      <c r="A36" s="26" t="s">
        <v>50</v>
      </c>
      <c s="31" t="s">
        <v>82</v>
      </c>
      <c s="31" t="s">
        <v>373</v>
      </c>
      <c s="26" t="s">
        <v>52</v>
      </c>
      <c s="32" t="s">
        <v>374</v>
      </c>
      <c s="33" t="s">
        <v>140</v>
      </c>
      <c s="34">
        <v>15</v>
      </c>
      <c s="35">
        <v>0</v>
      </c>
      <c s="35">
        <f>ROUND(ROUND(H36,2)*ROUND(G36,3),2)</f>
      </c>
      <c r="O36">
        <f>(I36*21)/100</f>
      </c>
      <c t="s">
        <v>28</v>
      </c>
    </row>
    <row r="37" spans="1:5" ht="153">
      <c r="A37" s="36" t="s">
        <v>55</v>
      </c>
      <c r="E37" s="37" t="s">
        <v>375</v>
      </c>
    </row>
    <row r="38" spans="1:5" ht="76.5">
      <c r="A38" s="38" t="s">
        <v>57</v>
      </c>
      <c r="E38" s="39" t="s">
        <v>494</v>
      </c>
    </row>
    <row r="39" spans="1:5" ht="165.75">
      <c r="A39" t="s">
        <v>59</v>
      </c>
      <c r="E39" s="37" t="s">
        <v>377</v>
      </c>
    </row>
    <row r="40" spans="1:18" ht="12.75" customHeight="1">
      <c r="A40" s="6" t="s">
        <v>48</v>
      </c>
      <c s="6"/>
      <c s="42" t="s">
        <v>87</v>
      </c>
      <c s="6"/>
      <c s="29" t="s">
        <v>378</v>
      </c>
      <c s="6"/>
      <c s="6"/>
      <c s="6"/>
      <c s="43">
        <f>0+Q40</f>
      </c>
      <c r="O40">
        <f>0+R40</f>
      </c>
      <c r="Q40">
        <f>0+I41+I45+I49+I53</f>
      </c>
      <c>
        <f>0+O41+O45+O49+O53</f>
      </c>
    </row>
    <row r="41" spans="1:16" ht="12.75">
      <c r="A41" s="26" t="s">
        <v>50</v>
      </c>
      <c s="31" t="s">
        <v>87</v>
      </c>
      <c s="31" t="s">
        <v>379</v>
      </c>
      <c s="26" t="s">
        <v>52</v>
      </c>
      <c s="32" t="s">
        <v>380</v>
      </c>
      <c s="33" t="s">
        <v>140</v>
      </c>
      <c s="34">
        <v>7.8</v>
      </c>
      <c s="35">
        <v>0</v>
      </c>
      <c s="35">
        <f>ROUND(ROUND(H41,2)*ROUND(G41,3),2)</f>
      </c>
      <c r="O41">
        <f>(I41*21)/100</f>
      </c>
      <c t="s">
        <v>28</v>
      </c>
    </row>
    <row r="42" spans="1:5" ht="12.75">
      <c r="A42" s="36" t="s">
        <v>55</v>
      </c>
      <c r="E42" s="37" t="s">
        <v>381</v>
      </c>
    </row>
    <row r="43" spans="1:5" ht="76.5">
      <c r="A43" s="38" t="s">
        <v>57</v>
      </c>
      <c r="E43" s="39" t="s">
        <v>495</v>
      </c>
    </row>
    <row r="44" spans="1:5" ht="255">
      <c r="A44" t="s">
        <v>59</v>
      </c>
      <c r="E44" s="37" t="s">
        <v>383</v>
      </c>
    </row>
    <row r="45" spans="1:16" ht="12.75">
      <c r="A45" s="26" t="s">
        <v>50</v>
      </c>
      <c s="31" t="s">
        <v>44</v>
      </c>
      <c s="31" t="s">
        <v>388</v>
      </c>
      <c s="26" t="s">
        <v>52</v>
      </c>
      <c s="32" t="s">
        <v>389</v>
      </c>
      <c s="33" t="s">
        <v>74</v>
      </c>
      <c s="34">
        <v>1</v>
      </c>
      <c s="35">
        <v>0</v>
      </c>
      <c s="35">
        <f>ROUND(ROUND(H45,2)*ROUND(G45,3),2)</f>
      </c>
      <c r="O45">
        <f>(I45*21)/100</f>
      </c>
      <c t="s">
        <v>28</v>
      </c>
    </row>
    <row r="46" spans="1:5" ht="12.75">
      <c r="A46" s="36" t="s">
        <v>55</v>
      </c>
      <c r="E46" s="37" t="s">
        <v>52</v>
      </c>
    </row>
    <row r="47" spans="1:5" ht="76.5">
      <c r="A47" s="38" t="s">
        <v>57</v>
      </c>
      <c r="E47" s="39" t="s">
        <v>496</v>
      </c>
    </row>
    <row r="48" spans="1:5" ht="76.5">
      <c r="A48" t="s">
        <v>59</v>
      </c>
      <c r="E48" s="37" t="s">
        <v>391</v>
      </c>
    </row>
    <row r="49" spans="1:16" ht="12.75">
      <c r="A49" s="26" t="s">
        <v>50</v>
      </c>
      <c s="31" t="s">
        <v>46</v>
      </c>
      <c s="31" t="s">
        <v>392</v>
      </c>
      <c s="26" t="s">
        <v>52</v>
      </c>
      <c s="32" t="s">
        <v>393</v>
      </c>
      <c s="33" t="s">
        <v>74</v>
      </c>
      <c s="34">
        <v>1</v>
      </c>
      <c s="35">
        <v>0</v>
      </c>
      <c s="35">
        <f>ROUND(ROUND(H49,2)*ROUND(G49,3),2)</f>
      </c>
      <c r="O49">
        <f>(I49*21)/100</f>
      </c>
      <c t="s">
        <v>28</v>
      </c>
    </row>
    <row r="50" spans="1:5" ht="12.75">
      <c r="A50" s="36" t="s">
        <v>55</v>
      </c>
      <c r="E50" s="37" t="s">
        <v>497</v>
      </c>
    </row>
    <row r="51" spans="1:5" ht="76.5">
      <c r="A51" s="38" t="s">
        <v>57</v>
      </c>
      <c r="E51" s="39" t="s">
        <v>498</v>
      </c>
    </row>
    <row r="52" spans="1:5" ht="25.5">
      <c r="A52" t="s">
        <v>59</v>
      </c>
      <c r="E52" s="37" t="s">
        <v>396</v>
      </c>
    </row>
    <row r="53" spans="1:16" ht="12.75">
      <c r="A53" s="26" t="s">
        <v>50</v>
      </c>
      <c s="31" t="s">
        <v>98</v>
      </c>
      <c s="31" t="s">
        <v>400</v>
      </c>
      <c s="26" t="s">
        <v>52</v>
      </c>
      <c s="32" t="s">
        <v>401</v>
      </c>
      <c s="33" t="s">
        <v>140</v>
      </c>
      <c s="34">
        <v>7.8</v>
      </c>
      <c s="35">
        <v>0</v>
      </c>
      <c s="35">
        <f>ROUND(ROUND(H53,2)*ROUND(G53,3),2)</f>
      </c>
      <c r="O53">
        <f>(I53*21)/100</f>
      </c>
      <c t="s">
        <v>28</v>
      </c>
    </row>
    <row r="54" spans="1:5" ht="12.75">
      <c r="A54" s="36" t="s">
        <v>55</v>
      </c>
      <c r="E54" s="37" t="s">
        <v>52</v>
      </c>
    </row>
    <row r="55" spans="1:5" ht="102">
      <c r="A55" s="38" t="s">
        <v>57</v>
      </c>
      <c r="E55" s="39" t="s">
        <v>499</v>
      </c>
    </row>
    <row r="56" spans="1:5" ht="76.5">
      <c r="A56" t="s">
        <v>59</v>
      </c>
      <c r="E56" s="37" t="s">
        <v>173</v>
      </c>
    </row>
    <row r="57" spans="1:18" ht="12.75" customHeight="1">
      <c r="A57" s="6" t="s">
        <v>48</v>
      </c>
      <c s="6"/>
      <c s="42" t="s">
        <v>44</v>
      </c>
      <c s="6"/>
      <c s="29" t="s">
        <v>144</v>
      </c>
      <c s="6"/>
      <c s="6"/>
      <c s="6"/>
      <c s="43">
        <f>0+Q57</f>
      </c>
      <c r="O57">
        <f>0+R57</f>
      </c>
      <c r="Q57">
        <f>0+I58</f>
      </c>
      <c>
        <f>0+O58</f>
      </c>
    </row>
    <row r="58" spans="1:16" ht="12.75">
      <c r="A58" s="26" t="s">
        <v>50</v>
      </c>
      <c s="31" t="s">
        <v>105</v>
      </c>
      <c s="31" t="s">
        <v>397</v>
      </c>
      <c s="26" t="s">
        <v>52</v>
      </c>
      <c s="32" t="s">
        <v>398</v>
      </c>
      <c s="33" t="s">
        <v>74</v>
      </c>
      <c s="34">
        <v>1</v>
      </c>
      <c s="35">
        <v>0</v>
      </c>
      <c s="35">
        <f>ROUND(ROUND(H58,2)*ROUND(G58,3),2)</f>
      </c>
      <c r="O58">
        <f>(I58*21)/100</f>
      </c>
      <c t="s">
        <v>28</v>
      </c>
    </row>
    <row r="59" spans="1:5" ht="12.75">
      <c r="A59" s="36" t="s">
        <v>55</v>
      </c>
      <c r="E59" s="37" t="s">
        <v>52</v>
      </c>
    </row>
    <row r="60" spans="1:5" ht="102">
      <c r="A60" s="38" t="s">
        <v>57</v>
      </c>
      <c r="E60" s="39" t="s">
        <v>500</v>
      </c>
    </row>
    <row r="61" spans="1:5" ht="76.5">
      <c r="A61" t="s">
        <v>59</v>
      </c>
      <c r="E61" s="37" t="s">
        <v>173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6.xml><?xml version="1.0" encoding="utf-8"?>
<worksheet xmlns="http://schemas.openxmlformats.org/spreadsheetml/2006/main" xmlns:r="http://schemas.openxmlformats.org/officeDocument/2006/relationships">
  <sheetPr>
    <pageSetUpPr fitToPage="1"/>
  </sheetPr>
  <dimension ref="A1:R194"/>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0+O9+O22+O71+O80+O133+O154</f>
      </c>
      <c t="s">
        <v>27</v>
      </c>
    </row>
    <row r="3" spans="1:16" ht="15" customHeight="1">
      <c r="A3" t="s">
        <v>12</v>
      </c>
      <c s="12" t="s">
        <v>14</v>
      </c>
      <c s="13" t="s">
        <v>15</v>
      </c>
      <c s="1"/>
      <c s="14" t="s">
        <v>16</v>
      </c>
      <c s="1"/>
      <c s="9"/>
      <c s="8" t="s">
        <v>501</v>
      </c>
      <c s="40">
        <f>0+I9+I22+I71+I80+I133+I154</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501</v>
      </c>
      <c s="6"/>
      <c s="18" t="s">
        <v>502</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118.641</v>
      </c>
      <c s="35">
        <v>0</v>
      </c>
      <c s="35">
        <f>ROUND(ROUND(H10,2)*ROUND(G10,3),2)</f>
      </c>
      <c r="O10">
        <f>(I10*21)/100</f>
      </c>
      <c t="s">
        <v>28</v>
      </c>
    </row>
    <row r="11" spans="1:5" ht="25.5">
      <c r="A11" s="36" t="s">
        <v>55</v>
      </c>
      <c r="E11" s="37" t="s">
        <v>504</v>
      </c>
    </row>
    <row r="12" spans="1:5" ht="382.5">
      <c r="A12" s="38" t="s">
        <v>57</v>
      </c>
      <c r="E12" s="39" t="s">
        <v>505</v>
      </c>
    </row>
    <row r="13" spans="1:5" ht="25.5">
      <c r="A13" t="s">
        <v>59</v>
      </c>
      <c r="E13" s="37" t="s">
        <v>131</v>
      </c>
    </row>
    <row r="14" spans="1:16" ht="12.75">
      <c r="A14" s="26" t="s">
        <v>50</v>
      </c>
      <c s="31" t="s">
        <v>28</v>
      </c>
      <c s="31" t="s">
        <v>126</v>
      </c>
      <c s="26" t="s">
        <v>28</v>
      </c>
      <c s="32" t="s">
        <v>127</v>
      </c>
      <c s="33" t="s">
        <v>128</v>
      </c>
      <c s="34">
        <v>69.103</v>
      </c>
      <c s="35">
        <v>0</v>
      </c>
      <c s="35">
        <f>ROUND(ROUND(H14,2)*ROUND(G14,3),2)</f>
      </c>
      <c r="O14">
        <f>(I14*21)/100</f>
      </c>
      <c t="s">
        <v>28</v>
      </c>
    </row>
    <row r="15" spans="1:5" ht="12.75">
      <c r="A15" s="36" t="s">
        <v>55</v>
      </c>
      <c r="E15" s="37" t="s">
        <v>355</v>
      </c>
    </row>
    <row r="16" spans="1:5" ht="409.5">
      <c r="A16" s="38" t="s">
        <v>57</v>
      </c>
      <c r="E16" s="39" t="s">
        <v>506</v>
      </c>
    </row>
    <row r="17" spans="1:5" ht="25.5">
      <c r="A17" t="s">
        <v>59</v>
      </c>
      <c r="E17" s="37" t="s">
        <v>131</v>
      </c>
    </row>
    <row r="18" spans="1:16" ht="12.75">
      <c r="A18" s="26" t="s">
        <v>50</v>
      </c>
      <c s="31" t="s">
        <v>27</v>
      </c>
      <c s="31" t="s">
        <v>126</v>
      </c>
      <c s="26" t="s">
        <v>37</v>
      </c>
      <c s="32" t="s">
        <v>127</v>
      </c>
      <c s="33" t="s">
        <v>128</v>
      </c>
      <c s="34">
        <v>37.757</v>
      </c>
      <c s="35">
        <v>0</v>
      </c>
      <c s="35">
        <f>ROUND(ROUND(H18,2)*ROUND(G18,3),2)</f>
      </c>
      <c r="O18">
        <f>(I18*21)/100</f>
      </c>
      <c t="s">
        <v>28</v>
      </c>
    </row>
    <row r="19" spans="1:5" ht="12.75">
      <c r="A19" s="36" t="s">
        <v>55</v>
      </c>
      <c r="E19" s="37" t="s">
        <v>507</v>
      </c>
    </row>
    <row r="20" spans="1:5" ht="204">
      <c r="A20" s="38" t="s">
        <v>57</v>
      </c>
      <c r="E20" s="39" t="s">
        <v>508</v>
      </c>
    </row>
    <row r="21" spans="1:5" ht="25.5">
      <c r="A21" t="s">
        <v>59</v>
      </c>
      <c r="E21" s="37" t="s">
        <v>131</v>
      </c>
    </row>
    <row r="22" spans="1:18" ht="12.75" customHeight="1">
      <c r="A22" s="6" t="s">
        <v>48</v>
      </c>
      <c s="6"/>
      <c s="42" t="s">
        <v>33</v>
      </c>
      <c s="6"/>
      <c s="29" t="s">
        <v>137</v>
      </c>
      <c s="6"/>
      <c s="6"/>
      <c s="6"/>
      <c s="43">
        <f>0+Q22</f>
      </c>
      <c r="O22">
        <f>0+R22</f>
      </c>
      <c r="Q22">
        <f>0+I23+I27+I31+I35+I39+I43+I47+I51+I55+I59+I63+I67</f>
      </c>
      <c>
        <f>0+O23+O27+O31+O35+O39+O43+O47+O51+O55+O59+O63+O67</f>
      </c>
    </row>
    <row r="23" spans="1:16" ht="25.5">
      <c r="A23" s="26" t="s">
        <v>50</v>
      </c>
      <c s="31" t="s">
        <v>37</v>
      </c>
      <c s="31" t="s">
        <v>201</v>
      </c>
      <c s="26" t="s">
        <v>52</v>
      </c>
      <c s="32" t="s">
        <v>202</v>
      </c>
      <c s="33" t="s">
        <v>163</v>
      </c>
      <c s="34">
        <v>5.742</v>
      </c>
      <c s="35">
        <v>0</v>
      </c>
      <c s="35">
        <f>ROUND(ROUND(H23,2)*ROUND(G23,3),2)</f>
      </c>
      <c r="O23">
        <f>(I23*21)/100</f>
      </c>
      <c t="s">
        <v>28</v>
      </c>
    </row>
    <row r="24" spans="1:5" ht="38.25">
      <c r="A24" s="36" t="s">
        <v>55</v>
      </c>
      <c r="E24" s="37" t="s">
        <v>203</v>
      </c>
    </row>
    <row r="25" spans="1:5" ht="102">
      <c r="A25" s="38" t="s">
        <v>57</v>
      </c>
      <c r="E25" s="39" t="s">
        <v>509</v>
      </c>
    </row>
    <row r="26" spans="1:5" ht="63.75">
      <c r="A26" t="s">
        <v>59</v>
      </c>
      <c r="E26" s="37" t="s">
        <v>143</v>
      </c>
    </row>
    <row r="27" spans="1:16" ht="25.5">
      <c r="A27" s="26" t="s">
        <v>50</v>
      </c>
      <c s="31" t="s">
        <v>39</v>
      </c>
      <c s="31" t="s">
        <v>324</v>
      </c>
      <c s="26" t="s">
        <v>52</v>
      </c>
      <c s="32" t="s">
        <v>325</v>
      </c>
      <c s="33" t="s">
        <v>163</v>
      </c>
      <c s="34">
        <v>5.175</v>
      </c>
      <c s="35">
        <v>0</v>
      </c>
      <c s="35">
        <f>ROUND(ROUND(H27,2)*ROUND(G27,3),2)</f>
      </c>
      <c r="O27">
        <f>(I27*21)/100</f>
      </c>
      <c t="s">
        <v>28</v>
      </c>
    </row>
    <row r="28" spans="1:5" ht="38.25">
      <c r="A28" s="36" t="s">
        <v>55</v>
      </c>
      <c r="E28" s="37" t="s">
        <v>203</v>
      </c>
    </row>
    <row r="29" spans="1:5" ht="102">
      <c r="A29" s="38" t="s">
        <v>57</v>
      </c>
      <c r="E29" s="39" t="s">
        <v>510</v>
      </c>
    </row>
    <row r="30" spans="1:5" ht="63.75">
      <c r="A30" t="s">
        <v>59</v>
      </c>
      <c r="E30" s="37" t="s">
        <v>143</v>
      </c>
    </row>
    <row r="31" spans="1:16" ht="25.5">
      <c r="A31" s="26" t="s">
        <v>50</v>
      </c>
      <c s="31" t="s">
        <v>41</v>
      </c>
      <c s="31" t="s">
        <v>205</v>
      </c>
      <c s="26" t="s">
        <v>52</v>
      </c>
      <c s="32" t="s">
        <v>511</v>
      </c>
      <c s="33" t="s">
        <v>163</v>
      </c>
      <c s="34">
        <v>8.818</v>
      </c>
      <c s="35">
        <v>0</v>
      </c>
      <c s="35">
        <f>ROUND(ROUND(H31,2)*ROUND(G31,3),2)</f>
      </c>
      <c r="O31">
        <f>(I31*21)/100</f>
      </c>
      <c t="s">
        <v>28</v>
      </c>
    </row>
    <row r="32" spans="1:5" ht="38.25">
      <c r="A32" s="36" t="s">
        <v>55</v>
      </c>
      <c r="E32" s="37" t="s">
        <v>203</v>
      </c>
    </row>
    <row r="33" spans="1:5" ht="153">
      <c r="A33" s="38" t="s">
        <v>57</v>
      </c>
      <c r="E33" s="39" t="s">
        <v>512</v>
      </c>
    </row>
    <row r="34" spans="1:5" ht="63.75">
      <c r="A34" t="s">
        <v>59</v>
      </c>
      <c r="E34" s="37" t="s">
        <v>143</v>
      </c>
    </row>
    <row r="35" spans="1:16" ht="25.5">
      <c r="A35" s="26" t="s">
        <v>50</v>
      </c>
      <c s="31" t="s">
        <v>82</v>
      </c>
      <c s="31" t="s">
        <v>208</v>
      </c>
      <c s="26" t="s">
        <v>52</v>
      </c>
      <c s="32" t="s">
        <v>209</v>
      </c>
      <c s="33" t="s">
        <v>140</v>
      </c>
      <c s="34">
        <v>40.5</v>
      </c>
      <c s="35">
        <v>0</v>
      </c>
      <c s="35">
        <f>ROUND(ROUND(H35,2)*ROUND(G35,3),2)</f>
      </c>
      <c r="O35">
        <f>(I35*21)/100</f>
      </c>
      <c t="s">
        <v>28</v>
      </c>
    </row>
    <row r="36" spans="1:5" ht="38.25">
      <c r="A36" s="36" t="s">
        <v>55</v>
      </c>
      <c r="E36" s="37" t="s">
        <v>203</v>
      </c>
    </row>
    <row r="37" spans="1:5" ht="114.75">
      <c r="A37" s="38" t="s">
        <v>57</v>
      </c>
      <c r="E37" s="39" t="s">
        <v>513</v>
      </c>
    </row>
    <row r="38" spans="1:5" ht="63.75">
      <c r="A38" t="s">
        <v>59</v>
      </c>
      <c r="E38" s="37" t="s">
        <v>143</v>
      </c>
    </row>
    <row r="39" spans="1:16" ht="25.5">
      <c r="A39" s="26" t="s">
        <v>50</v>
      </c>
      <c s="31" t="s">
        <v>87</v>
      </c>
      <c s="31" t="s">
        <v>208</v>
      </c>
      <c s="26" t="s">
        <v>33</v>
      </c>
      <c s="32" t="s">
        <v>209</v>
      </c>
      <c s="33" t="s">
        <v>140</v>
      </c>
      <c s="34">
        <v>42</v>
      </c>
      <c s="35">
        <v>0</v>
      </c>
      <c s="35">
        <f>ROUND(ROUND(H39,2)*ROUND(G39,3),2)</f>
      </c>
      <c r="O39">
        <f>(I39*21)/100</f>
      </c>
      <c t="s">
        <v>28</v>
      </c>
    </row>
    <row r="40" spans="1:5" ht="38.25">
      <c r="A40" s="36" t="s">
        <v>55</v>
      </c>
      <c r="E40" s="37" t="s">
        <v>203</v>
      </c>
    </row>
    <row r="41" spans="1:5" ht="102">
      <c r="A41" s="38" t="s">
        <v>57</v>
      </c>
      <c r="E41" s="39" t="s">
        <v>514</v>
      </c>
    </row>
    <row r="42" spans="1:5" ht="63.75">
      <c r="A42" t="s">
        <v>59</v>
      </c>
      <c r="E42" s="37" t="s">
        <v>143</v>
      </c>
    </row>
    <row r="43" spans="1:16" ht="25.5">
      <c r="A43" s="26" t="s">
        <v>50</v>
      </c>
      <c s="31" t="s">
        <v>44</v>
      </c>
      <c s="31" t="s">
        <v>211</v>
      </c>
      <c s="26" t="s">
        <v>52</v>
      </c>
      <c s="32" t="s">
        <v>515</v>
      </c>
      <c s="33" t="s">
        <v>163</v>
      </c>
      <c s="34">
        <v>9.99</v>
      </c>
      <c s="35">
        <v>0</v>
      </c>
      <c s="35">
        <f>ROUND(ROUND(H43,2)*ROUND(G43,3),2)</f>
      </c>
      <c r="O43">
        <f>(I43*21)/100</f>
      </c>
      <c t="s">
        <v>28</v>
      </c>
    </row>
    <row r="44" spans="1:5" ht="38.25">
      <c r="A44" s="36" t="s">
        <v>55</v>
      </c>
      <c r="E44" s="37" t="s">
        <v>203</v>
      </c>
    </row>
    <row r="45" spans="1:5" ht="153">
      <c r="A45" s="38" t="s">
        <v>57</v>
      </c>
      <c r="E45" s="39" t="s">
        <v>516</v>
      </c>
    </row>
    <row r="46" spans="1:5" ht="63.75">
      <c r="A46" t="s">
        <v>59</v>
      </c>
      <c r="E46" s="37" t="s">
        <v>143</v>
      </c>
    </row>
    <row r="47" spans="1:16" ht="25.5">
      <c r="A47" s="26" t="s">
        <v>50</v>
      </c>
      <c s="31" t="s">
        <v>46</v>
      </c>
      <c s="31" t="s">
        <v>214</v>
      </c>
      <c s="26" t="s">
        <v>52</v>
      </c>
      <c s="32" t="s">
        <v>215</v>
      </c>
      <c s="33" t="s">
        <v>163</v>
      </c>
      <c s="34">
        <v>10.35</v>
      </c>
      <c s="35">
        <v>0</v>
      </c>
      <c s="35">
        <f>ROUND(ROUND(H47,2)*ROUND(G47,3),2)</f>
      </c>
      <c r="O47">
        <f>(I47*21)/100</f>
      </c>
      <c t="s">
        <v>28</v>
      </c>
    </row>
    <row r="48" spans="1:5" ht="38.25">
      <c r="A48" s="36" t="s">
        <v>55</v>
      </c>
      <c r="E48" s="37" t="s">
        <v>203</v>
      </c>
    </row>
    <row r="49" spans="1:5" ht="114.75">
      <c r="A49" s="38" t="s">
        <v>57</v>
      </c>
      <c r="E49" s="39" t="s">
        <v>517</v>
      </c>
    </row>
    <row r="50" spans="1:5" ht="369.75">
      <c r="A50" t="s">
        <v>59</v>
      </c>
      <c r="E50" s="37" t="s">
        <v>217</v>
      </c>
    </row>
    <row r="51" spans="1:16" ht="25.5">
      <c r="A51" s="26" t="s">
        <v>50</v>
      </c>
      <c s="31" t="s">
        <v>98</v>
      </c>
      <c s="31" t="s">
        <v>357</v>
      </c>
      <c s="26" t="s">
        <v>52</v>
      </c>
      <c s="32" t="s">
        <v>358</v>
      </c>
      <c s="33" t="s">
        <v>163</v>
      </c>
      <c s="34">
        <v>3.24</v>
      </c>
      <c s="35">
        <v>0</v>
      </c>
      <c s="35">
        <f>ROUND(ROUND(H51,2)*ROUND(G51,3),2)</f>
      </c>
      <c r="O51">
        <f>(I51*21)/100</f>
      </c>
      <c t="s">
        <v>28</v>
      </c>
    </row>
    <row r="52" spans="1:5" ht="38.25">
      <c r="A52" s="36" t="s">
        <v>55</v>
      </c>
      <c r="E52" s="37" t="s">
        <v>203</v>
      </c>
    </row>
    <row r="53" spans="1:5" ht="216.75">
      <c r="A53" s="38" t="s">
        <v>57</v>
      </c>
      <c r="E53" s="39" t="s">
        <v>518</v>
      </c>
    </row>
    <row r="54" spans="1:5" ht="318.75">
      <c r="A54" t="s">
        <v>59</v>
      </c>
      <c r="E54" s="37" t="s">
        <v>360</v>
      </c>
    </row>
    <row r="55" spans="1:16" ht="25.5">
      <c r="A55" s="26" t="s">
        <v>50</v>
      </c>
      <c s="31" t="s">
        <v>105</v>
      </c>
      <c s="31" t="s">
        <v>361</v>
      </c>
      <c s="26" t="s">
        <v>52</v>
      </c>
      <c s="32" t="s">
        <v>362</v>
      </c>
      <c s="33" t="s">
        <v>163</v>
      </c>
      <c s="34">
        <v>38.16</v>
      </c>
      <c s="35">
        <v>0</v>
      </c>
      <c s="35">
        <f>ROUND(ROUND(H55,2)*ROUND(G55,3),2)</f>
      </c>
      <c r="O55">
        <f>(I55*21)/100</f>
      </c>
      <c t="s">
        <v>28</v>
      </c>
    </row>
    <row r="56" spans="1:5" ht="38.25">
      <c r="A56" s="36" t="s">
        <v>55</v>
      </c>
      <c r="E56" s="37" t="s">
        <v>203</v>
      </c>
    </row>
    <row r="57" spans="1:5" ht="153">
      <c r="A57" s="38" t="s">
        <v>57</v>
      </c>
      <c r="E57" s="39" t="s">
        <v>519</v>
      </c>
    </row>
    <row r="58" spans="1:5" ht="318.75">
      <c r="A58" t="s">
        <v>59</v>
      </c>
      <c r="E58" s="37" t="s">
        <v>360</v>
      </c>
    </row>
    <row r="59" spans="1:16" ht="12.75">
      <c r="A59" s="26" t="s">
        <v>50</v>
      </c>
      <c s="31" t="s">
        <v>109</v>
      </c>
      <c s="31" t="s">
        <v>364</v>
      </c>
      <c s="26" t="s">
        <v>52</v>
      </c>
      <c s="32" t="s">
        <v>365</v>
      </c>
      <c s="33" t="s">
        <v>163</v>
      </c>
      <c s="34">
        <v>9.36</v>
      </c>
      <c s="35">
        <v>0</v>
      </c>
      <c s="35">
        <f>ROUND(ROUND(H59,2)*ROUND(G59,3),2)</f>
      </c>
      <c r="O59">
        <f>(I59*21)/100</f>
      </c>
      <c t="s">
        <v>28</v>
      </c>
    </row>
    <row r="60" spans="1:5" ht="12.75">
      <c r="A60" s="36" t="s">
        <v>55</v>
      </c>
      <c r="E60" s="37" t="s">
        <v>366</v>
      </c>
    </row>
    <row r="61" spans="1:5" ht="216.75">
      <c r="A61" s="38" t="s">
        <v>57</v>
      </c>
      <c r="E61" s="39" t="s">
        <v>520</v>
      </c>
    </row>
    <row r="62" spans="1:5" ht="229.5">
      <c r="A62" t="s">
        <v>59</v>
      </c>
      <c r="E62" s="37" t="s">
        <v>368</v>
      </c>
    </row>
    <row r="63" spans="1:16" ht="12.75">
      <c r="A63" s="26" t="s">
        <v>50</v>
      </c>
      <c s="31" t="s">
        <v>181</v>
      </c>
      <c s="31" t="s">
        <v>369</v>
      </c>
      <c s="26" t="s">
        <v>52</v>
      </c>
      <c s="32" t="s">
        <v>370</v>
      </c>
      <c s="33" t="s">
        <v>163</v>
      </c>
      <c s="34">
        <v>3.78</v>
      </c>
      <c s="35">
        <v>0</v>
      </c>
      <c s="35">
        <f>ROUND(ROUND(H63,2)*ROUND(G63,3),2)</f>
      </c>
      <c r="O63">
        <f>(I63*21)/100</f>
      </c>
      <c t="s">
        <v>28</v>
      </c>
    </row>
    <row r="64" spans="1:5" ht="12.75">
      <c r="A64" s="36" t="s">
        <v>55</v>
      </c>
      <c r="E64" s="37" t="s">
        <v>366</v>
      </c>
    </row>
    <row r="65" spans="1:5" ht="102">
      <c r="A65" s="38" t="s">
        <v>57</v>
      </c>
      <c r="E65" s="39" t="s">
        <v>521</v>
      </c>
    </row>
    <row r="66" spans="1:5" ht="293.25">
      <c r="A66" t="s">
        <v>59</v>
      </c>
      <c r="E66" s="37" t="s">
        <v>372</v>
      </c>
    </row>
    <row r="67" spans="1:16" ht="12.75">
      <c r="A67" s="26" t="s">
        <v>50</v>
      </c>
      <c s="31" t="s">
        <v>185</v>
      </c>
      <c s="31" t="s">
        <v>218</v>
      </c>
      <c s="26" t="s">
        <v>52</v>
      </c>
      <c s="32" t="s">
        <v>219</v>
      </c>
      <c s="33" t="s">
        <v>188</v>
      </c>
      <c s="34">
        <v>31.9</v>
      </c>
      <c s="35">
        <v>0</v>
      </c>
      <c s="35">
        <f>ROUND(ROUND(H67,2)*ROUND(G67,3),2)</f>
      </c>
      <c r="O67">
        <f>(I67*21)/100</f>
      </c>
      <c t="s">
        <v>28</v>
      </c>
    </row>
    <row r="68" spans="1:5" ht="12.75">
      <c r="A68" s="36" t="s">
        <v>55</v>
      </c>
      <c r="E68" s="37" t="s">
        <v>52</v>
      </c>
    </row>
    <row r="69" spans="1:5" ht="102">
      <c r="A69" s="38" t="s">
        <v>57</v>
      </c>
      <c r="E69" s="39" t="s">
        <v>522</v>
      </c>
    </row>
    <row r="70" spans="1:5" ht="25.5">
      <c r="A70" t="s">
        <v>59</v>
      </c>
      <c r="E70" s="37" t="s">
        <v>221</v>
      </c>
    </row>
    <row r="71" spans="1:18" ht="12.75" customHeight="1">
      <c r="A71" s="6" t="s">
        <v>48</v>
      </c>
      <c s="6"/>
      <c s="42" t="s">
        <v>28</v>
      </c>
      <c s="6"/>
      <c s="29" t="s">
        <v>222</v>
      </c>
      <c s="6"/>
      <c s="6"/>
      <c s="6"/>
      <c s="43">
        <f>0+Q71</f>
      </c>
      <c r="O71">
        <f>0+R71</f>
      </c>
      <c r="Q71">
        <f>0+I72+I76</f>
      </c>
      <c>
        <f>0+O72+O76</f>
      </c>
    </row>
    <row r="72" spans="1:16" ht="12.75">
      <c r="A72" s="26" t="s">
        <v>50</v>
      </c>
      <c s="31" t="s">
        <v>247</v>
      </c>
      <c s="31" t="s">
        <v>373</v>
      </c>
      <c s="26" t="s">
        <v>52</v>
      </c>
      <c s="32" t="s">
        <v>374</v>
      </c>
      <c s="33" t="s">
        <v>140</v>
      </c>
      <c s="34">
        <v>18</v>
      </c>
      <c s="35">
        <v>0</v>
      </c>
      <c s="35">
        <f>ROUND(ROUND(H72,2)*ROUND(G72,3),2)</f>
      </c>
      <c r="O72">
        <f>(I72*21)/100</f>
      </c>
      <c t="s">
        <v>28</v>
      </c>
    </row>
    <row r="73" spans="1:5" ht="153">
      <c r="A73" s="36" t="s">
        <v>55</v>
      </c>
      <c r="E73" s="37" t="s">
        <v>375</v>
      </c>
    </row>
    <row r="74" spans="1:5" ht="114.75">
      <c r="A74" s="38" t="s">
        <v>57</v>
      </c>
      <c r="E74" s="39" t="s">
        <v>523</v>
      </c>
    </row>
    <row r="75" spans="1:5" ht="165.75">
      <c r="A75" t="s">
        <v>59</v>
      </c>
      <c r="E75" s="37" t="s">
        <v>377</v>
      </c>
    </row>
    <row r="76" spans="1:16" ht="12.75">
      <c r="A76" s="26" t="s">
        <v>50</v>
      </c>
      <c s="31" t="s">
        <v>251</v>
      </c>
      <c s="31" t="s">
        <v>223</v>
      </c>
      <c s="26" t="s">
        <v>52</v>
      </c>
      <c s="32" t="s">
        <v>224</v>
      </c>
      <c s="33" t="s">
        <v>188</v>
      </c>
      <c s="34">
        <v>73.6</v>
      </c>
      <c s="35">
        <v>0</v>
      </c>
      <c s="35">
        <f>ROUND(ROUND(H76,2)*ROUND(G76,3),2)</f>
      </c>
      <c r="O76">
        <f>(I76*21)/100</f>
      </c>
      <c t="s">
        <v>28</v>
      </c>
    </row>
    <row r="77" spans="1:5" ht="25.5">
      <c r="A77" s="36" t="s">
        <v>55</v>
      </c>
      <c r="E77" s="37" t="s">
        <v>225</v>
      </c>
    </row>
    <row r="78" spans="1:5" ht="76.5">
      <c r="A78" s="38" t="s">
        <v>57</v>
      </c>
      <c r="E78" s="39" t="s">
        <v>524</v>
      </c>
    </row>
    <row r="79" spans="1:5" ht="102">
      <c r="A79" t="s">
        <v>59</v>
      </c>
      <c r="E79" s="37" t="s">
        <v>227</v>
      </c>
    </row>
    <row r="80" spans="1:18" ht="12.75" customHeight="1">
      <c r="A80" s="6" t="s">
        <v>48</v>
      </c>
      <c s="6"/>
      <c s="42" t="s">
        <v>39</v>
      </c>
      <c s="6"/>
      <c s="29" t="s">
        <v>228</v>
      </c>
      <c s="6"/>
      <c s="6"/>
      <c s="6"/>
      <c s="43">
        <f>0+Q80</f>
      </c>
      <c r="O80">
        <f>0+R80</f>
      </c>
      <c r="Q80">
        <f>0+I81+I85+I89+I93+I97+I101+I105+I109+I113+I117+I121+I125+I129</f>
      </c>
      <c>
        <f>0+O81+O85+O89+O93+O97+O101+O105+O109+O113+O117+O121+O125+O129</f>
      </c>
    </row>
    <row r="81" spans="1:16" ht="12.75">
      <c r="A81" s="26" t="s">
        <v>50</v>
      </c>
      <c s="31" t="s">
        <v>256</v>
      </c>
      <c s="31" t="s">
        <v>229</v>
      </c>
      <c s="26" t="s">
        <v>52</v>
      </c>
      <c s="32" t="s">
        <v>230</v>
      </c>
      <c s="33" t="s">
        <v>188</v>
      </c>
      <c s="34">
        <v>31.9</v>
      </c>
      <c s="35">
        <v>0</v>
      </c>
      <c s="35">
        <f>ROUND(ROUND(H81,2)*ROUND(G81,3),2)</f>
      </c>
      <c r="O81">
        <f>(I81*21)/100</f>
      </c>
      <c t="s">
        <v>28</v>
      </c>
    </row>
    <row r="82" spans="1:5" ht="25.5">
      <c r="A82" s="36" t="s">
        <v>55</v>
      </c>
      <c r="E82" s="37" t="s">
        <v>225</v>
      </c>
    </row>
    <row r="83" spans="1:5" ht="89.25">
      <c r="A83" s="38" t="s">
        <v>57</v>
      </c>
      <c r="E83" s="39" t="s">
        <v>525</v>
      </c>
    </row>
    <row r="84" spans="1:5" ht="127.5">
      <c r="A84" t="s">
        <v>59</v>
      </c>
      <c r="E84" s="37" t="s">
        <v>232</v>
      </c>
    </row>
    <row r="85" spans="1:16" ht="12.75">
      <c r="A85" s="26" t="s">
        <v>50</v>
      </c>
      <c s="31" t="s">
        <v>261</v>
      </c>
      <c s="31" t="s">
        <v>303</v>
      </c>
      <c s="26" t="s">
        <v>33</v>
      </c>
      <c s="32" t="s">
        <v>304</v>
      </c>
      <c s="33" t="s">
        <v>188</v>
      </c>
      <c s="34">
        <v>20.7</v>
      </c>
      <c s="35">
        <v>0</v>
      </c>
      <c s="35">
        <f>ROUND(ROUND(H85,2)*ROUND(G85,3),2)</f>
      </c>
      <c r="O85">
        <f>(I85*21)/100</f>
      </c>
      <c t="s">
        <v>28</v>
      </c>
    </row>
    <row r="86" spans="1:5" ht="25.5">
      <c r="A86" s="36" t="s">
        <v>55</v>
      </c>
      <c r="E86" s="37" t="s">
        <v>225</v>
      </c>
    </row>
    <row r="87" spans="1:5" ht="89.25">
      <c r="A87" s="38" t="s">
        <v>57</v>
      </c>
      <c r="E87" s="39" t="s">
        <v>526</v>
      </c>
    </row>
    <row r="88" spans="1:5" ht="51">
      <c r="A88" t="s">
        <v>59</v>
      </c>
      <c r="E88" s="37" t="s">
        <v>236</v>
      </c>
    </row>
    <row r="89" spans="1:16" ht="12.75">
      <c r="A89" s="26" t="s">
        <v>50</v>
      </c>
      <c s="31" t="s">
        <v>265</v>
      </c>
      <c s="31" t="s">
        <v>233</v>
      </c>
      <c s="26" t="s">
        <v>52</v>
      </c>
      <c s="32" t="s">
        <v>234</v>
      </c>
      <c s="33" t="s">
        <v>188</v>
      </c>
      <c s="34">
        <v>31.9</v>
      </c>
      <c s="35">
        <v>0</v>
      </c>
      <c s="35">
        <f>ROUND(ROUND(H89,2)*ROUND(G89,3),2)</f>
      </c>
      <c r="O89">
        <f>(I89*21)/100</f>
      </c>
      <c t="s">
        <v>28</v>
      </c>
    </row>
    <row r="90" spans="1:5" ht="25.5">
      <c r="A90" s="36" t="s">
        <v>55</v>
      </c>
      <c r="E90" s="37" t="s">
        <v>225</v>
      </c>
    </row>
    <row r="91" spans="1:5" ht="89.25">
      <c r="A91" s="38" t="s">
        <v>57</v>
      </c>
      <c r="E91" s="39" t="s">
        <v>527</v>
      </c>
    </row>
    <row r="92" spans="1:5" ht="51">
      <c r="A92" t="s">
        <v>59</v>
      </c>
      <c r="E92" s="37" t="s">
        <v>236</v>
      </c>
    </row>
    <row r="93" spans="1:16" ht="12.75">
      <c r="A93" s="26" t="s">
        <v>50</v>
      </c>
      <c s="31" t="s">
        <v>269</v>
      </c>
      <c s="31" t="s">
        <v>237</v>
      </c>
      <c s="26" t="s">
        <v>52</v>
      </c>
      <c s="32" t="s">
        <v>238</v>
      </c>
      <c s="33" t="s">
        <v>188</v>
      </c>
      <c s="34">
        <v>40.9</v>
      </c>
      <c s="35">
        <v>0</v>
      </c>
      <c s="35">
        <f>ROUND(ROUND(H93,2)*ROUND(G93,3),2)</f>
      </c>
      <c r="O93">
        <f>(I93*21)/100</f>
      </c>
      <c t="s">
        <v>28</v>
      </c>
    </row>
    <row r="94" spans="1:5" ht="25.5">
      <c r="A94" s="36" t="s">
        <v>55</v>
      </c>
      <c r="E94" s="37" t="s">
        <v>225</v>
      </c>
    </row>
    <row r="95" spans="1:5" ht="153">
      <c r="A95" s="38" t="s">
        <v>57</v>
      </c>
      <c r="E95" s="39" t="s">
        <v>528</v>
      </c>
    </row>
    <row r="96" spans="1:5" ht="51">
      <c r="A96" t="s">
        <v>59</v>
      </c>
      <c r="E96" s="37" t="s">
        <v>236</v>
      </c>
    </row>
    <row r="97" spans="1:16" ht="12.75">
      <c r="A97" s="26" t="s">
        <v>50</v>
      </c>
      <c s="31" t="s">
        <v>274</v>
      </c>
      <c s="31" t="s">
        <v>240</v>
      </c>
      <c s="26" t="s">
        <v>33</v>
      </c>
      <c s="32" t="s">
        <v>241</v>
      </c>
      <c s="33" t="s">
        <v>188</v>
      </c>
      <c s="34">
        <v>40.9</v>
      </c>
      <c s="35">
        <v>0</v>
      </c>
      <c s="35">
        <f>ROUND(ROUND(H97,2)*ROUND(G97,3),2)</f>
      </c>
      <c r="O97">
        <f>(I97*21)/100</f>
      </c>
      <c t="s">
        <v>28</v>
      </c>
    </row>
    <row r="98" spans="1:5" ht="25.5">
      <c r="A98" s="36" t="s">
        <v>55</v>
      </c>
      <c r="E98" s="37" t="s">
        <v>225</v>
      </c>
    </row>
    <row r="99" spans="1:5" ht="153">
      <c r="A99" s="38" t="s">
        <v>57</v>
      </c>
      <c r="E99" s="39" t="s">
        <v>529</v>
      </c>
    </row>
    <row r="100" spans="1:5" ht="51">
      <c r="A100" t="s">
        <v>59</v>
      </c>
      <c r="E100" s="37" t="s">
        <v>236</v>
      </c>
    </row>
    <row r="101" spans="1:16" ht="12.75">
      <c r="A101" s="26" t="s">
        <v>50</v>
      </c>
      <c s="31" t="s">
        <v>279</v>
      </c>
      <c s="31" t="s">
        <v>243</v>
      </c>
      <c s="26" t="s">
        <v>52</v>
      </c>
      <c s="32" t="s">
        <v>244</v>
      </c>
      <c s="33" t="s">
        <v>188</v>
      </c>
      <c s="34">
        <v>31.9</v>
      </c>
      <c s="35">
        <v>0</v>
      </c>
      <c s="35">
        <f>ROUND(ROUND(H101,2)*ROUND(G101,3),2)</f>
      </c>
      <c r="O101">
        <f>(I101*21)/100</f>
      </c>
      <c t="s">
        <v>28</v>
      </c>
    </row>
    <row r="102" spans="1:5" ht="25.5">
      <c r="A102" s="36" t="s">
        <v>55</v>
      </c>
      <c r="E102" s="37" t="s">
        <v>225</v>
      </c>
    </row>
    <row r="103" spans="1:5" ht="76.5">
      <c r="A103" s="38" t="s">
        <v>57</v>
      </c>
      <c r="E103" s="39" t="s">
        <v>530</v>
      </c>
    </row>
    <row r="104" spans="1:5" ht="51">
      <c r="A104" t="s">
        <v>59</v>
      </c>
      <c r="E104" s="37" t="s">
        <v>246</v>
      </c>
    </row>
    <row r="105" spans="1:16" ht="12.75">
      <c r="A105" s="26" t="s">
        <v>50</v>
      </c>
      <c s="31" t="s">
        <v>282</v>
      </c>
      <c s="31" t="s">
        <v>248</v>
      </c>
      <c s="26" t="s">
        <v>52</v>
      </c>
      <c s="32" t="s">
        <v>249</v>
      </c>
      <c s="33" t="s">
        <v>188</v>
      </c>
      <c s="34">
        <v>63.8</v>
      </c>
      <c s="35">
        <v>0</v>
      </c>
      <c s="35">
        <f>ROUND(ROUND(H105,2)*ROUND(G105,3),2)</f>
      </c>
      <c r="O105">
        <f>(I105*21)/100</f>
      </c>
      <c t="s">
        <v>28</v>
      </c>
    </row>
    <row r="106" spans="1:5" ht="25.5">
      <c r="A106" s="36" t="s">
        <v>55</v>
      </c>
      <c r="E106" s="37" t="s">
        <v>225</v>
      </c>
    </row>
    <row r="107" spans="1:5" ht="89.25">
      <c r="A107" s="38" t="s">
        <v>57</v>
      </c>
      <c r="E107" s="39" t="s">
        <v>531</v>
      </c>
    </row>
    <row r="108" spans="1:5" ht="51">
      <c r="A108" t="s">
        <v>59</v>
      </c>
      <c r="E108" s="37" t="s">
        <v>246</v>
      </c>
    </row>
    <row r="109" spans="1:16" ht="12.75">
      <c r="A109" s="26" t="s">
        <v>50</v>
      </c>
      <c s="31" t="s">
        <v>286</v>
      </c>
      <c s="31" t="s">
        <v>252</v>
      </c>
      <c s="26" t="s">
        <v>52</v>
      </c>
      <c s="32" t="s">
        <v>253</v>
      </c>
      <c s="33" t="s">
        <v>188</v>
      </c>
      <c s="34">
        <v>20.82</v>
      </c>
      <c s="35">
        <v>0</v>
      </c>
      <c s="35">
        <f>ROUND(ROUND(H109,2)*ROUND(G109,3),2)</f>
      </c>
      <c r="O109">
        <f>(I109*21)/100</f>
      </c>
      <c t="s">
        <v>28</v>
      </c>
    </row>
    <row r="110" spans="1:5" ht="12.75">
      <c r="A110" s="36" t="s">
        <v>55</v>
      </c>
      <c r="E110" s="37" t="s">
        <v>52</v>
      </c>
    </row>
    <row r="111" spans="1:5" ht="140.25">
      <c r="A111" s="38" t="s">
        <v>57</v>
      </c>
      <c r="E111" s="39" t="s">
        <v>532</v>
      </c>
    </row>
    <row r="112" spans="1:5" ht="51">
      <c r="A112" t="s">
        <v>59</v>
      </c>
      <c r="E112" s="37" t="s">
        <v>255</v>
      </c>
    </row>
    <row r="113" spans="1:16" ht="12.75">
      <c r="A113" s="26" t="s">
        <v>50</v>
      </c>
      <c s="31" t="s">
        <v>290</v>
      </c>
      <c s="31" t="s">
        <v>533</v>
      </c>
      <c s="26" t="s">
        <v>52</v>
      </c>
      <c s="32" t="s">
        <v>534</v>
      </c>
      <c s="33" t="s">
        <v>188</v>
      </c>
      <c s="34">
        <v>31.9</v>
      </c>
      <c s="35">
        <v>0</v>
      </c>
      <c s="35">
        <f>ROUND(ROUND(H113,2)*ROUND(G113,3),2)</f>
      </c>
      <c r="O113">
        <f>(I113*21)/100</f>
      </c>
      <c t="s">
        <v>28</v>
      </c>
    </row>
    <row r="114" spans="1:5" ht="25.5">
      <c r="A114" s="36" t="s">
        <v>55</v>
      </c>
      <c r="E114" s="37" t="s">
        <v>225</v>
      </c>
    </row>
    <row r="115" spans="1:5" ht="76.5">
      <c r="A115" s="38" t="s">
        <v>57</v>
      </c>
      <c r="E115" s="39" t="s">
        <v>535</v>
      </c>
    </row>
    <row r="116" spans="1:5" ht="140.25">
      <c r="A116" t="s">
        <v>59</v>
      </c>
      <c r="E116" s="37" t="s">
        <v>260</v>
      </c>
    </row>
    <row r="117" spans="1:16" ht="12.75">
      <c r="A117" s="26" t="s">
        <v>50</v>
      </c>
      <c s="31" t="s">
        <v>536</v>
      </c>
      <c s="31" t="s">
        <v>537</v>
      </c>
      <c s="26" t="s">
        <v>52</v>
      </c>
      <c s="32" t="s">
        <v>538</v>
      </c>
      <c s="33" t="s">
        <v>188</v>
      </c>
      <c s="34">
        <v>99.9</v>
      </c>
      <c s="35">
        <v>0</v>
      </c>
      <c s="35">
        <f>ROUND(ROUND(H117,2)*ROUND(G117,3),2)</f>
      </c>
      <c r="O117">
        <f>(I117*21)/100</f>
      </c>
      <c t="s">
        <v>28</v>
      </c>
    </row>
    <row r="118" spans="1:5" ht="25.5">
      <c r="A118" s="36" t="s">
        <v>55</v>
      </c>
      <c r="E118" s="37" t="s">
        <v>225</v>
      </c>
    </row>
    <row r="119" spans="1:5" ht="140.25">
      <c r="A119" s="38" t="s">
        <v>57</v>
      </c>
      <c r="E119" s="39" t="s">
        <v>539</v>
      </c>
    </row>
    <row r="120" spans="1:5" ht="140.25">
      <c r="A120" t="s">
        <v>59</v>
      </c>
      <c r="E120" s="37" t="s">
        <v>260</v>
      </c>
    </row>
    <row r="121" spans="1:16" ht="12.75">
      <c r="A121" s="26" t="s">
        <v>50</v>
      </c>
      <c s="31" t="s">
        <v>540</v>
      </c>
      <c s="31" t="s">
        <v>266</v>
      </c>
      <c s="26" t="s">
        <v>52</v>
      </c>
      <c s="32" t="s">
        <v>267</v>
      </c>
      <c s="33" t="s">
        <v>188</v>
      </c>
      <c s="34">
        <v>99.9</v>
      </c>
      <c s="35">
        <v>0</v>
      </c>
      <c s="35">
        <f>ROUND(ROUND(H121,2)*ROUND(G121,3),2)</f>
      </c>
      <c r="O121">
        <f>(I121*21)/100</f>
      </c>
      <c t="s">
        <v>28</v>
      </c>
    </row>
    <row r="122" spans="1:5" ht="25.5">
      <c r="A122" s="36" t="s">
        <v>55</v>
      </c>
      <c r="E122" s="37" t="s">
        <v>225</v>
      </c>
    </row>
    <row r="123" spans="1:5" ht="140.25">
      <c r="A123" s="38" t="s">
        <v>57</v>
      </c>
      <c r="E123" s="39" t="s">
        <v>541</v>
      </c>
    </row>
    <row r="124" spans="1:5" ht="140.25">
      <c r="A124" t="s">
        <v>59</v>
      </c>
      <c r="E124" s="37" t="s">
        <v>260</v>
      </c>
    </row>
    <row r="125" spans="1:16" ht="12.75">
      <c r="A125" s="26" t="s">
        <v>50</v>
      </c>
      <c s="31" t="s">
        <v>542</v>
      </c>
      <c s="31" t="s">
        <v>306</v>
      </c>
      <c s="26" t="s">
        <v>52</v>
      </c>
      <c s="32" t="s">
        <v>307</v>
      </c>
      <c s="33" t="s">
        <v>188</v>
      </c>
      <c s="34">
        <v>20.7</v>
      </c>
      <c s="35">
        <v>0</v>
      </c>
      <c s="35">
        <f>ROUND(ROUND(H125,2)*ROUND(G125,3),2)</f>
      </c>
      <c r="O125">
        <f>(I125*21)/100</f>
      </c>
      <c t="s">
        <v>28</v>
      </c>
    </row>
    <row r="126" spans="1:5" ht="25.5">
      <c r="A126" s="36" t="s">
        <v>55</v>
      </c>
      <c r="E126" s="37" t="s">
        <v>225</v>
      </c>
    </row>
    <row r="127" spans="1:5" ht="76.5">
      <c r="A127" s="38" t="s">
        <v>57</v>
      </c>
      <c r="E127" s="39" t="s">
        <v>543</v>
      </c>
    </row>
    <row r="128" spans="1:5" ht="153">
      <c r="A128" t="s">
        <v>59</v>
      </c>
      <c r="E128" s="37" t="s">
        <v>309</v>
      </c>
    </row>
    <row r="129" spans="1:16" ht="12.75">
      <c r="A129" s="26" t="s">
        <v>50</v>
      </c>
      <c s="31" t="s">
        <v>544</v>
      </c>
      <c s="31" t="s">
        <v>270</v>
      </c>
      <c s="26" t="s">
        <v>52</v>
      </c>
      <c s="32" t="s">
        <v>271</v>
      </c>
      <c s="33" t="s">
        <v>140</v>
      </c>
      <c s="34">
        <v>9.3</v>
      </c>
      <c s="35">
        <v>0</v>
      </c>
      <c s="35">
        <f>ROUND(ROUND(H129,2)*ROUND(G129,3),2)</f>
      </c>
      <c r="O129">
        <f>(I129*21)/100</f>
      </c>
      <c t="s">
        <v>28</v>
      </c>
    </row>
    <row r="130" spans="1:5" ht="25.5">
      <c r="A130" s="36" t="s">
        <v>55</v>
      </c>
      <c r="E130" s="37" t="s">
        <v>225</v>
      </c>
    </row>
    <row r="131" spans="1:5" ht="89.25">
      <c r="A131" s="38" t="s">
        <v>57</v>
      </c>
      <c r="E131" s="39" t="s">
        <v>545</v>
      </c>
    </row>
    <row r="132" spans="1:5" ht="38.25">
      <c r="A132" t="s">
        <v>59</v>
      </c>
      <c r="E132" s="37" t="s">
        <v>273</v>
      </c>
    </row>
    <row r="133" spans="1:18" ht="12.75" customHeight="1">
      <c r="A133" s="6" t="s">
        <v>48</v>
      </c>
      <c s="6"/>
      <c s="42" t="s">
        <v>87</v>
      </c>
      <c s="6"/>
      <c s="29" t="s">
        <v>378</v>
      </c>
      <c s="6"/>
      <c s="6"/>
      <c s="6"/>
      <c s="43">
        <f>0+Q133</f>
      </c>
      <c r="O133">
        <f>0+R133</f>
      </c>
      <c r="Q133">
        <f>0+I134+I138+I142+I146+I150</f>
      </c>
      <c>
        <f>0+O134+O138+O142+O146+O150</f>
      </c>
    </row>
    <row r="134" spans="1:16" ht="12.75">
      <c r="A134" s="26" t="s">
        <v>50</v>
      </c>
      <c s="31" t="s">
        <v>546</v>
      </c>
      <c s="31" t="s">
        <v>379</v>
      </c>
      <c s="26" t="s">
        <v>52</v>
      </c>
      <c s="32" t="s">
        <v>380</v>
      </c>
      <c s="33" t="s">
        <v>140</v>
      </c>
      <c s="34">
        <v>24</v>
      </c>
      <c s="35">
        <v>0</v>
      </c>
      <c s="35">
        <f>ROUND(ROUND(H134,2)*ROUND(G134,3),2)</f>
      </c>
      <c r="O134">
        <f>(I134*21)/100</f>
      </c>
      <c t="s">
        <v>28</v>
      </c>
    </row>
    <row r="135" spans="1:5" ht="12.75">
      <c r="A135" s="36" t="s">
        <v>55</v>
      </c>
      <c r="E135" s="37" t="s">
        <v>381</v>
      </c>
    </row>
    <row r="136" spans="1:5" ht="76.5">
      <c r="A136" s="38" t="s">
        <v>57</v>
      </c>
      <c r="E136" s="39" t="s">
        <v>547</v>
      </c>
    </row>
    <row r="137" spans="1:5" ht="255">
      <c r="A137" t="s">
        <v>59</v>
      </c>
      <c r="E137" s="37" t="s">
        <v>383</v>
      </c>
    </row>
    <row r="138" spans="1:16" ht="12.75">
      <c r="A138" s="26" t="s">
        <v>50</v>
      </c>
      <c s="31" t="s">
        <v>548</v>
      </c>
      <c s="31" t="s">
        <v>549</v>
      </c>
      <c s="26" t="s">
        <v>52</v>
      </c>
      <c s="32" t="s">
        <v>550</v>
      </c>
      <c s="33" t="s">
        <v>74</v>
      </c>
      <c s="34">
        <v>1</v>
      </c>
      <c s="35">
        <v>0</v>
      </c>
      <c s="35">
        <f>ROUND(ROUND(H138,2)*ROUND(G138,3),2)</f>
      </c>
      <c r="O138">
        <f>(I138*21)/100</f>
      </c>
      <c t="s">
        <v>28</v>
      </c>
    </row>
    <row r="139" spans="1:5" ht="25.5">
      <c r="A139" s="36" t="s">
        <v>55</v>
      </c>
      <c r="E139" s="37" t="s">
        <v>225</v>
      </c>
    </row>
    <row r="140" spans="1:5" ht="76.5">
      <c r="A140" s="38" t="s">
        <v>57</v>
      </c>
      <c r="E140" s="39" t="s">
        <v>551</v>
      </c>
    </row>
    <row r="141" spans="1:5" ht="408">
      <c r="A141" t="s">
        <v>59</v>
      </c>
      <c r="E141" s="37" t="s">
        <v>552</v>
      </c>
    </row>
    <row r="142" spans="1:16" ht="12.75">
      <c r="A142" s="26" t="s">
        <v>50</v>
      </c>
      <c s="31" t="s">
        <v>553</v>
      </c>
      <c s="31" t="s">
        <v>388</v>
      </c>
      <c s="26" t="s">
        <v>52</v>
      </c>
      <c s="32" t="s">
        <v>389</v>
      </c>
      <c s="33" t="s">
        <v>74</v>
      </c>
      <c s="34">
        <v>1</v>
      </c>
      <c s="35">
        <v>0</v>
      </c>
      <c s="35">
        <f>ROUND(ROUND(H142,2)*ROUND(G142,3),2)</f>
      </c>
      <c r="O142">
        <f>(I142*21)/100</f>
      </c>
      <c t="s">
        <v>28</v>
      </c>
    </row>
    <row r="143" spans="1:5" ht="12.75">
      <c r="A143" s="36" t="s">
        <v>55</v>
      </c>
      <c r="E143" s="37" t="s">
        <v>52</v>
      </c>
    </row>
    <row r="144" spans="1:5" ht="76.5">
      <c r="A144" s="38" t="s">
        <v>57</v>
      </c>
      <c r="E144" s="39" t="s">
        <v>554</v>
      </c>
    </row>
    <row r="145" spans="1:5" ht="76.5">
      <c r="A145" t="s">
        <v>59</v>
      </c>
      <c r="E145" s="37" t="s">
        <v>391</v>
      </c>
    </row>
    <row r="146" spans="1:16" ht="12.75">
      <c r="A146" s="26" t="s">
        <v>50</v>
      </c>
      <c s="31" t="s">
        <v>555</v>
      </c>
      <c s="31" t="s">
        <v>392</v>
      </c>
      <c s="26" t="s">
        <v>52</v>
      </c>
      <c s="32" t="s">
        <v>393</v>
      </c>
      <c s="33" t="s">
        <v>74</v>
      </c>
      <c s="34">
        <v>2</v>
      </c>
      <c s="35">
        <v>0</v>
      </c>
      <c s="35">
        <f>ROUND(ROUND(H146,2)*ROUND(G146,3),2)</f>
      </c>
      <c r="O146">
        <f>(I146*21)/100</f>
      </c>
      <c t="s">
        <v>28</v>
      </c>
    </row>
    <row r="147" spans="1:5" ht="12.75">
      <c r="A147" s="36" t="s">
        <v>55</v>
      </c>
      <c r="E147" s="37" t="s">
        <v>556</v>
      </c>
    </row>
    <row r="148" spans="1:5" ht="89.25">
      <c r="A148" s="38" t="s">
        <v>57</v>
      </c>
      <c r="E148" s="39" t="s">
        <v>557</v>
      </c>
    </row>
    <row r="149" spans="1:5" ht="25.5">
      <c r="A149" t="s">
        <v>59</v>
      </c>
      <c r="E149" s="37" t="s">
        <v>396</v>
      </c>
    </row>
    <row r="150" spans="1:16" ht="12.75">
      <c r="A150" s="26" t="s">
        <v>50</v>
      </c>
      <c s="31" t="s">
        <v>558</v>
      </c>
      <c s="31" t="s">
        <v>400</v>
      </c>
      <c s="26" t="s">
        <v>52</v>
      </c>
      <c s="32" t="s">
        <v>401</v>
      </c>
      <c s="33" t="s">
        <v>140</v>
      </c>
      <c s="34">
        <v>24</v>
      </c>
      <c s="35">
        <v>0</v>
      </c>
      <c s="35">
        <f>ROUND(ROUND(H150,2)*ROUND(G150,3),2)</f>
      </c>
      <c r="O150">
        <f>(I150*21)/100</f>
      </c>
      <c t="s">
        <v>28</v>
      </c>
    </row>
    <row r="151" spans="1:5" ht="12.75">
      <c r="A151" s="36" t="s">
        <v>55</v>
      </c>
      <c r="E151" s="37" t="s">
        <v>559</v>
      </c>
    </row>
    <row r="152" spans="1:5" ht="102">
      <c r="A152" s="38" t="s">
        <v>57</v>
      </c>
      <c r="E152" s="39" t="s">
        <v>560</v>
      </c>
    </row>
    <row r="153" spans="1:5" ht="76.5">
      <c r="A153" t="s">
        <v>59</v>
      </c>
      <c r="E153" s="37" t="s">
        <v>173</v>
      </c>
    </row>
    <row r="154" spans="1:18" ht="12.75" customHeight="1">
      <c r="A154" s="6" t="s">
        <v>48</v>
      </c>
      <c s="6"/>
      <c s="42" t="s">
        <v>44</v>
      </c>
      <c s="6"/>
      <c s="29" t="s">
        <v>144</v>
      </c>
      <c s="6"/>
      <c s="6"/>
      <c s="6"/>
      <c s="43">
        <f>0+Q154</f>
      </c>
      <c r="O154">
        <f>0+R154</f>
      </c>
      <c r="Q154">
        <f>0+I155+I159+I163+I167+I171+I175+I179+I183+I187+I191</f>
      </c>
      <c>
        <f>0+O155+O159+O163+O167+O171+O175+O179+O183+O187+O191</f>
      </c>
    </row>
    <row r="155" spans="1:16" ht="25.5">
      <c r="A155" s="26" t="s">
        <v>50</v>
      </c>
      <c s="31" t="s">
        <v>561</v>
      </c>
      <c s="31" t="s">
        <v>406</v>
      </c>
      <c s="26" t="s">
        <v>52</v>
      </c>
      <c s="32" t="s">
        <v>407</v>
      </c>
      <c s="33" t="s">
        <v>74</v>
      </c>
      <c s="34">
        <v>2</v>
      </c>
      <c s="35">
        <v>0</v>
      </c>
      <c s="35">
        <f>ROUND(ROUND(H155,2)*ROUND(G155,3),2)</f>
      </c>
      <c r="O155">
        <f>(I155*21)/100</f>
      </c>
      <c t="s">
        <v>28</v>
      </c>
    </row>
    <row r="156" spans="1:5" ht="12.75">
      <c r="A156" s="36" t="s">
        <v>55</v>
      </c>
      <c r="E156" s="37" t="s">
        <v>52</v>
      </c>
    </row>
    <row r="157" spans="1:5" ht="38.25">
      <c r="A157" s="38" t="s">
        <v>57</v>
      </c>
      <c r="E157" s="39" t="s">
        <v>562</v>
      </c>
    </row>
    <row r="158" spans="1:5" ht="25.5">
      <c r="A158" t="s">
        <v>59</v>
      </c>
      <c r="E158" s="37" t="s">
        <v>410</v>
      </c>
    </row>
    <row r="159" spans="1:16" ht="25.5">
      <c r="A159" s="26" t="s">
        <v>50</v>
      </c>
      <c s="31" t="s">
        <v>563</v>
      </c>
      <c s="31" t="s">
        <v>411</v>
      </c>
      <c s="26" t="s">
        <v>52</v>
      </c>
      <c s="32" t="s">
        <v>412</v>
      </c>
      <c s="33" t="s">
        <v>74</v>
      </c>
      <c s="34">
        <v>2</v>
      </c>
      <c s="35">
        <v>0</v>
      </c>
      <c s="35">
        <f>ROUND(ROUND(H159,2)*ROUND(G159,3),2)</f>
      </c>
      <c r="O159">
        <f>(I159*21)/100</f>
      </c>
      <c t="s">
        <v>28</v>
      </c>
    </row>
    <row r="160" spans="1:5" ht="12.75">
      <c r="A160" s="36" t="s">
        <v>55</v>
      </c>
      <c r="E160" s="37" t="s">
        <v>52</v>
      </c>
    </row>
    <row r="161" spans="1:5" ht="38.25">
      <c r="A161" s="38" t="s">
        <v>57</v>
      </c>
      <c r="E161" s="39" t="s">
        <v>564</v>
      </c>
    </row>
    <row r="162" spans="1:5" ht="25.5">
      <c r="A162" t="s">
        <v>59</v>
      </c>
      <c r="E162" s="37" t="s">
        <v>414</v>
      </c>
    </row>
    <row r="163" spans="1:16" ht="25.5">
      <c r="A163" s="26" t="s">
        <v>50</v>
      </c>
      <c s="31" t="s">
        <v>565</v>
      </c>
      <c s="31" t="s">
        <v>415</v>
      </c>
      <c s="26" t="s">
        <v>52</v>
      </c>
      <c s="32" t="s">
        <v>416</v>
      </c>
      <c s="33" t="s">
        <v>74</v>
      </c>
      <c s="34">
        <v>2</v>
      </c>
      <c s="35">
        <v>0</v>
      </c>
      <c s="35">
        <f>ROUND(ROUND(H163,2)*ROUND(G163,3),2)</f>
      </c>
      <c r="O163">
        <f>(I163*21)/100</f>
      </c>
      <c t="s">
        <v>28</v>
      </c>
    </row>
    <row r="164" spans="1:5" ht="25.5">
      <c r="A164" s="36" t="s">
        <v>55</v>
      </c>
      <c r="E164" s="37" t="s">
        <v>225</v>
      </c>
    </row>
    <row r="165" spans="1:5" ht="38.25">
      <c r="A165" s="38" t="s">
        <v>57</v>
      </c>
      <c r="E165" s="39" t="s">
        <v>564</v>
      </c>
    </row>
    <row r="166" spans="1:5" ht="25.5">
      <c r="A166" t="s">
        <v>59</v>
      </c>
      <c r="E166" s="37" t="s">
        <v>418</v>
      </c>
    </row>
    <row r="167" spans="1:16" ht="12.75">
      <c r="A167" s="26" t="s">
        <v>50</v>
      </c>
      <c s="31" t="s">
        <v>566</v>
      </c>
      <c s="31" t="s">
        <v>419</v>
      </c>
      <c s="26" t="s">
        <v>52</v>
      </c>
      <c s="32" t="s">
        <v>420</v>
      </c>
      <c s="33" t="s">
        <v>74</v>
      </c>
      <c s="34">
        <v>2</v>
      </c>
      <c s="35">
        <v>0</v>
      </c>
      <c s="35">
        <f>ROUND(ROUND(H167,2)*ROUND(G167,3),2)</f>
      </c>
      <c r="O167">
        <f>(I167*21)/100</f>
      </c>
      <c t="s">
        <v>28</v>
      </c>
    </row>
    <row r="168" spans="1:5" ht="12.75">
      <c r="A168" s="36" t="s">
        <v>55</v>
      </c>
      <c r="E168" s="37" t="s">
        <v>52</v>
      </c>
    </row>
    <row r="169" spans="1:5" ht="38.25">
      <c r="A169" s="38" t="s">
        <v>57</v>
      </c>
      <c r="E169" s="39" t="s">
        <v>567</v>
      </c>
    </row>
    <row r="170" spans="1:5" ht="25.5">
      <c r="A170" t="s">
        <v>59</v>
      </c>
      <c r="E170" s="37" t="s">
        <v>410</v>
      </c>
    </row>
    <row r="171" spans="1:16" ht="25.5">
      <c r="A171" s="26" t="s">
        <v>50</v>
      </c>
      <c s="31" t="s">
        <v>568</v>
      </c>
      <c s="31" t="s">
        <v>275</v>
      </c>
      <c s="26" t="s">
        <v>52</v>
      </c>
      <c s="32" t="s">
        <v>276</v>
      </c>
      <c s="33" t="s">
        <v>188</v>
      </c>
      <c s="34">
        <v>11.138</v>
      </c>
      <c s="35">
        <v>0</v>
      </c>
      <c s="35">
        <f>ROUND(ROUND(H171,2)*ROUND(G171,3),2)</f>
      </c>
      <c r="O171">
        <f>(I171*21)/100</f>
      </c>
      <c t="s">
        <v>28</v>
      </c>
    </row>
    <row r="172" spans="1:5" ht="25.5">
      <c r="A172" s="36" t="s">
        <v>55</v>
      </c>
      <c r="E172" s="37" t="s">
        <v>225</v>
      </c>
    </row>
    <row r="173" spans="1:5" ht="76.5">
      <c r="A173" s="38" t="s">
        <v>57</v>
      </c>
      <c r="E173" s="39" t="s">
        <v>569</v>
      </c>
    </row>
    <row r="174" spans="1:5" ht="38.25">
      <c r="A174" t="s">
        <v>59</v>
      </c>
      <c r="E174" s="37" t="s">
        <v>278</v>
      </c>
    </row>
    <row r="175" spans="1:16" ht="25.5">
      <c r="A175" s="26" t="s">
        <v>50</v>
      </c>
      <c s="31" t="s">
        <v>570</v>
      </c>
      <c s="31" t="s">
        <v>280</v>
      </c>
      <c s="26" t="s">
        <v>52</v>
      </c>
      <c s="32" t="s">
        <v>281</v>
      </c>
      <c s="33" t="s">
        <v>188</v>
      </c>
      <c s="34">
        <v>11.138</v>
      </c>
      <c s="35">
        <v>0</v>
      </c>
      <c s="35">
        <f>ROUND(ROUND(H175,2)*ROUND(G175,3),2)</f>
      </c>
      <c r="O175">
        <f>(I175*21)/100</f>
      </c>
      <c t="s">
        <v>28</v>
      </c>
    </row>
    <row r="176" spans="1:5" ht="12.75">
      <c r="A176" s="36" t="s">
        <v>55</v>
      </c>
      <c r="E176" s="37" t="s">
        <v>52</v>
      </c>
    </row>
    <row r="177" spans="1:5" ht="76.5">
      <c r="A177" s="38" t="s">
        <v>57</v>
      </c>
      <c r="E177" s="39" t="s">
        <v>569</v>
      </c>
    </row>
    <row r="178" spans="1:5" ht="38.25">
      <c r="A178" t="s">
        <v>59</v>
      </c>
      <c r="E178" s="37" t="s">
        <v>278</v>
      </c>
    </row>
    <row r="179" spans="1:16" ht="12.75">
      <c r="A179" s="26" t="s">
        <v>50</v>
      </c>
      <c s="31" t="s">
        <v>571</v>
      </c>
      <c s="31" t="s">
        <v>344</v>
      </c>
      <c s="26" t="s">
        <v>52</v>
      </c>
      <c s="32" t="s">
        <v>345</v>
      </c>
      <c s="33" t="s">
        <v>140</v>
      </c>
      <c s="34">
        <v>42</v>
      </c>
      <c s="35">
        <v>0</v>
      </c>
      <c s="35">
        <f>ROUND(ROUND(H179,2)*ROUND(G179,3),2)</f>
      </c>
      <c r="O179">
        <f>(I179*21)/100</f>
      </c>
      <c t="s">
        <v>28</v>
      </c>
    </row>
    <row r="180" spans="1:5" ht="25.5">
      <c r="A180" s="36" t="s">
        <v>55</v>
      </c>
      <c r="E180" s="37" t="s">
        <v>225</v>
      </c>
    </row>
    <row r="181" spans="1:5" ht="89.25">
      <c r="A181" s="38" t="s">
        <v>57</v>
      </c>
      <c r="E181" s="39" t="s">
        <v>572</v>
      </c>
    </row>
    <row r="182" spans="1:5" ht="51">
      <c r="A182" t="s">
        <v>59</v>
      </c>
      <c r="E182" s="37" t="s">
        <v>343</v>
      </c>
    </row>
    <row r="183" spans="1:16" ht="12.75">
      <c r="A183" s="26" t="s">
        <v>50</v>
      </c>
      <c s="31" t="s">
        <v>573</v>
      </c>
      <c s="31" t="s">
        <v>287</v>
      </c>
      <c s="26" t="s">
        <v>52</v>
      </c>
      <c s="32" t="s">
        <v>288</v>
      </c>
      <c s="33" t="s">
        <v>140</v>
      </c>
      <c s="34">
        <v>9.3</v>
      </c>
      <c s="35">
        <v>0</v>
      </c>
      <c s="35">
        <f>ROUND(ROUND(H183,2)*ROUND(G183,3),2)</f>
      </c>
      <c r="O183">
        <f>(I183*21)/100</f>
      </c>
      <c t="s">
        <v>28</v>
      </c>
    </row>
    <row r="184" spans="1:5" ht="12.75">
      <c r="A184" s="36" t="s">
        <v>55</v>
      </c>
      <c r="E184" s="37" t="s">
        <v>52</v>
      </c>
    </row>
    <row r="185" spans="1:5" ht="76.5">
      <c r="A185" s="38" t="s">
        <v>57</v>
      </c>
      <c r="E185" s="39" t="s">
        <v>574</v>
      </c>
    </row>
    <row r="186" spans="1:5" ht="25.5">
      <c r="A186" t="s">
        <v>59</v>
      </c>
      <c r="E186" s="37" t="s">
        <v>152</v>
      </c>
    </row>
    <row r="187" spans="1:16" ht="12.75">
      <c r="A187" s="26" t="s">
        <v>50</v>
      </c>
      <c s="31" t="s">
        <v>575</v>
      </c>
      <c s="31" t="s">
        <v>291</v>
      </c>
      <c s="26" t="s">
        <v>52</v>
      </c>
      <c s="32" t="s">
        <v>292</v>
      </c>
      <c s="33" t="s">
        <v>188</v>
      </c>
      <c s="34">
        <v>10.125</v>
      </c>
      <c s="35">
        <v>0</v>
      </c>
      <c s="35">
        <f>ROUND(ROUND(H187,2)*ROUND(G187,3),2)</f>
      </c>
      <c r="O187">
        <f>(I187*21)/100</f>
      </c>
      <c t="s">
        <v>28</v>
      </c>
    </row>
    <row r="188" spans="1:5" ht="12.75">
      <c r="A188" s="36" t="s">
        <v>55</v>
      </c>
      <c r="E188" s="37" t="s">
        <v>52</v>
      </c>
    </row>
    <row r="189" spans="1:5" ht="76.5">
      <c r="A189" s="38" t="s">
        <v>57</v>
      </c>
      <c r="E189" s="39" t="s">
        <v>576</v>
      </c>
    </row>
    <row r="190" spans="1:5" ht="89.25">
      <c r="A190" t="s">
        <v>59</v>
      </c>
      <c r="E190" s="37" t="s">
        <v>294</v>
      </c>
    </row>
    <row r="191" spans="1:16" ht="12.75">
      <c r="A191" s="26" t="s">
        <v>50</v>
      </c>
      <c s="31" t="s">
        <v>577</v>
      </c>
      <c s="31" t="s">
        <v>397</v>
      </c>
      <c s="26" t="s">
        <v>52</v>
      </c>
      <c s="32" t="s">
        <v>398</v>
      </c>
      <c s="33" t="s">
        <v>74</v>
      </c>
      <c s="34">
        <v>1</v>
      </c>
      <c s="35">
        <v>0</v>
      </c>
      <c s="35">
        <f>ROUND(ROUND(H191,2)*ROUND(G191,3),2)</f>
      </c>
      <c r="O191">
        <f>(I191*21)/100</f>
      </c>
      <c t="s">
        <v>28</v>
      </c>
    </row>
    <row r="192" spans="1:5" ht="12.75">
      <c r="A192" s="36" t="s">
        <v>55</v>
      </c>
      <c r="E192" s="37" t="s">
        <v>559</v>
      </c>
    </row>
    <row r="193" spans="1:5" ht="102">
      <c r="A193" s="38" t="s">
        <v>57</v>
      </c>
      <c r="E193" s="39" t="s">
        <v>578</v>
      </c>
    </row>
    <row r="194" spans="1:5" ht="76.5">
      <c r="A194" t="s">
        <v>59</v>
      </c>
      <c r="E194" s="37" t="s">
        <v>173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7.xml><?xml version="1.0" encoding="utf-8"?>
<worksheet xmlns="http://schemas.openxmlformats.org/spreadsheetml/2006/main" xmlns:r="http://schemas.openxmlformats.org/officeDocument/2006/relationships">
  <sheetPr>
    <pageSetUpPr fitToPage="1"/>
  </sheetPr>
  <dimension ref="A1:R190"/>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0+O9+O22+O71+O76+O129+O142</f>
      </c>
      <c t="s">
        <v>27</v>
      </c>
    </row>
    <row r="3" spans="1:16" ht="15" customHeight="1">
      <c r="A3" t="s">
        <v>12</v>
      </c>
      <c s="12" t="s">
        <v>14</v>
      </c>
      <c s="13" t="s">
        <v>15</v>
      </c>
      <c s="1"/>
      <c s="14" t="s">
        <v>16</v>
      </c>
      <c s="1"/>
      <c s="9"/>
      <c s="8" t="s">
        <v>579</v>
      </c>
      <c s="40">
        <f>0+I9+I22+I71+I76+I129+I142</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579</v>
      </c>
      <c s="6"/>
      <c s="18" t="s">
        <v>580</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317.381</v>
      </c>
      <c s="35">
        <v>0</v>
      </c>
      <c s="35">
        <f>ROUND(ROUND(H10,2)*ROUND(G10,3),2)</f>
      </c>
      <c r="O10">
        <f>(I10*21)/100</f>
      </c>
      <c t="s">
        <v>28</v>
      </c>
    </row>
    <row r="11" spans="1:5" ht="25.5">
      <c r="A11" s="36" t="s">
        <v>55</v>
      </c>
      <c r="E11" s="37" t="s">
        <v>427</v>
      </c>
    </row>
    <row r="12" spans="1:5" ht="306">
      <c r="A12" s="38" t="s">
        <v>57</v>
      </c>
      <c r="E12" s="39" t="s">
        <v>582</v>
      </c>
    </row>
    <row r="13" spans="1:5" ht="25.5">
      <c r="A13" t="s">
        <v>59</v>
      </c>
      <c r="E13" s="37" t="s">
        <v>131</v>
      </c>
    </row>
    <row r="14" spans="1:16" ht="12.75">
      <c r="A14" s="26" t="s">
        <v>50</v>
      </c>
      <c s="31" t="s">
        <v>28</v>
      </c>
      <c s="31" t="s">
        <v>126</v>
      </c>
      <c s="26" t="s">
        <v>28</v>
      </c>
      <c s="32" t="s">
        <v>127</v>
      </c>
      <c s="33" t="s">
        <v>128</v>
      </c>
      <c s="34">
        <v>123.3</v>
      </c>
      <c s="35">
        <v>0</v>
      </c>
      <c s="35">
        <f>ROUND(ROUND(H14,2)*ROUND(G14,3),2)</f>
      </c>
      <c r="O14">
        <f>(I14*21)/100</f>
      </c>
      <c t="s">
        <v>28</v>
      </c>
    </row>
    <row r="15" spans="1:5" ht="12.75">
      <c r="A15" s="36" t="s">
        <v>55</v>
      </c>
      <c r="E15" s="37" t="s">
        <v>355</v>
      </c>
    </row>
    <row r="16" spans="1:5" ht="409.5">
      <c r="A16" s="38" t="s">
        <v>57</v>
      </c>
      <c r="E16" s="39" t="s">
        <v>583</v>
      </c>
    </row>
    <row r="17" spans="1:5" ht="25.5">
      <c r="A17" t="s">
        <v>59</v>
      </c>
      <c r="E17" s="37" t="s">
        <v>131</v>
      </c>
    </row>
    <row r="18" spans="1:16" ht="12.75">
      <c r="A18" s="26" t="s">
        <v>50</v>
      </c>
      <c s="31" t="s">
        <v>27</v>
      </c>
      <c s="31" t="s">
        <v>126</v>
      </c>
      <c s="26" t="s">
        <v>37</v>
      </c>
      <c s="32" t="s">
        <v>127</v>
      </c>
      <c s="33" t="s">
        <v>128</v>
      </c>
      <c s="34">
        <v>106.316</v>
      </c>
      <c s="35">
        <v>0</v>
      </c>
      <c s="35">
        <f>ROUND(ROUND(H18,2)*ROUND(G18,3),2)</f>
      </c>
      <c r="O18">
        <f>(I18*21)/100</f>
      </c>
      <c t="s">
        <v>28</v>
      </c>
    </row>
    <row r="19" spans="1:5" ht="12.75">
      <c r="A19" s="36" t="s">
        <v>55</v>
      </c>
      <c r="E19" s="37" t="s">
        <v>199</v>
      </c>
    </row>
    <row r="20" spans="1:5" ht="204">
      <c r="A20" s="38" t="s">
        <v>57</v>
      </c>
      <c r="E20" s="39" t="s">
        <v>584</v>
      </c>
    </row>
    <row r="21" spans="1:5" ht="25.5">
      <c r="A21" t="s">
        <v>59</v>
      </c>
      <c r="E21" s="37" t="s">
        <v>131</v>
      </c>
    </row>
    <row r="22" spans="1:18" ht="12.75" customHeight="1">
      <c r="A22" s="6" t="s">
        <v>48</v>
      </c>
      <c s="6"/>
      <c s="42" t="s">
        <v>33</v>
      </c>
      <c s="6"/>
      <c s="29" t="s">
        <v>137</v>
      </c>
      <c s="6"/>
      <c s="6"/>
      <c s="6"/>
      <c s="43">
        <f>0+Q22</f>
      </c>
      <c r="O22">
        <f>0+R22</f>
      </c>
      <c r="Q22">
        <f>0+I23+I27+I31+I35+I39+I43+I47+I51+I55+I59+I63+I67</f>
      </c>
      <c>
        <f>0+O23+O27+O31+O35+O39+O43+O47+O51+O55+O59+O63+O67</f>
      </c>
    </row>
    <row r="23" spans="1:16" ht="25.5">
      <c r="A23" s="26" t="s">
        <v>50</v>
      </c>
      <c s="31" t="s">
        <v>37</v>
      </c>
      <c s="31" t="s">
        <v>201</v>
      </c>
      <c s="26" t="s">
        <v>52</v>
      </c>
      <c s="32" t="s">
        <v>202</v>
      </c>
      <c s="33" t="s">
        <v>163</v>
      </c>
      <c s="34">
        <v>27.54</v>
      </c>
      <c s="35">
        <v>0</v>
      </c>
      <c s="35">
        <f>ROUND(ROUND(H23,2)*ROUND(G23,3),2)</f>
      </c>
      <c r="O23">
        <f>(I23*21)/100</f>
      </c>
      <c t="s">
        <v>28</v>
      </c>
    </row>
    <row r="24" spans="1:5" ht="38.25">
      <c r="A24" s="36" t="s">
        <v>55</v>
      </c>
      <c r="E24" s="37" t="s">
        <v>203</v>
      </c>
    </row>
    <row r="25" spans="1:5" ht="102">
      <c r="A25" s="38" t="s">
        <v>57</v>
      </c>
      <c r="E25" s="39" t="s">
        <v>585</v>
      </c>
    </row>
    <row r="26" spans="1:5" ht="63.75">
      <c r="A26" t="s">
        <v>59</v>
      </c>
      <c r="E26" s="37" t="s">
        <v>143</v>
      </c>
    </row>
    <row r="27" spans="1:16" ht="25.5">
      <c r="A27" s="26" t="s">
        <v>50</v>
      </c>
      <c s="31" t="s">
        <v>39</v>
      </c>
      <c s="31" t="s">
        <v>205</v>
      </c>
      <c s="26" t="s">
        <v>52</v>
      </c>
      <c s="32" t="s">
        <v>206</v>
      </c>
      <c s="33" t="s">
        <v>163</v>
      </c>
      <c s="34">
        <v>36.66</v>
      </c>
      <c s="35">
        <v>0</v>
      </c>
      <c s="35">
        <f>ROUND(ROUND(H27,2)*ROUND(G27,3),2)</f>
      </c>
      <c r="O27">
        <f>(I27*21)/100</f>
      </c>
      <c t="s">
        <v>28</v>
      </c>
    </row>
    <row r="28" spans="1:5" ht="38.25">
      <c r="A28" s="36" t="s">
        <v>55</v>
      </c>
      <c r="E28" s="37" t="s">
        <v>203</v>
      </c>
    </row>
    <row r="29" spans="1:5" ht="153">
      <c r="A29" s="38" t="s">
        <v>57</v>
      </c>
      <c r="E29" s="39" t="s">
        <v>586</v>
      </c>
    </row>
    <row r="30" spans="1:5" ht="63.75">
      <c r="A30" t="s">
        <v>59</v>
      </c>
      <c r="E30" s="37" t="s">
        <v>143</v>
      </c>
    </row>
    <row r="31" spans="1:16" ht="25.5">
      <c r="A31" s="26" t="s">
        <v>50</v>
      </c>
      <c s="31" t="s">
        <v>41</v>
      </c>
      <c s="31" t="s">
        <v>336</v>
      </c>
      <c s="26" t="s">
        <v>52</v>
      </c>
      <c s="32" t="s">
        <v>337</v>
      </c>
      <c s="33" t="s">
        <v>140</v>
      </c>
      <c s="34">
        <v>12</v>
      </c>
      <c s="35">
        <v>0</v>
      </c>
      <c s="35">
        <f>ROUND(ROUND(H31,2)*ROUND(G31,3),2)</f>
      </c>
      <c r="O31">
        <f>(I31*21)/100</f>
      </c>
      <c t="s">
        <v>28</v>
      </c>
    </row>
    <row r="32" spans="1:5" ht="38.25">
      <c r="A32" s="36" t="s">
        <v>55</v>
      </c>
      <c r="E32" s="37" t="s">
        <v>203</v>
      </c>
    </row>
    <row r="33" spans="1:5" ht="89.25">
      <c r="A33" s="38" t="s">
        <v>57</v>
      </c>
      <c r="E33" s="39" t="s">
        <v>587</v>
      </c>
    </row>
    <row r="34" spans="1:5" ht="63.75">
      <c r="A34" t="s">
        <v>59</v>
      </c>
      <c r="E34" s="37" t="s">
        <v>143</v>
      </c>
    </row>
    <row r="35" spans="1:16" ht="25.5">
      <c r="A35" s="26" t="s">
        <v>50</v>
      </c>
      <c s="31" t="s">
        <v>82</v>
      </c>
      <c s="31" t="s">
        <v>208</v>
      </c>
      <c s="26" t="s">
        <v>52</v>
      </c>
      <c s="32" t="s">
        <v>209</v>
      </c>
      <c s="33" t="s">
        <v>140</v>
      </c>
      <c s="34">
        <v>50</v>
      </c>
      <c s="35">
        <v>0</v>
      </c>
      <c s="35">
        <f>ROUND(ROUND(H35,2)*ROUND(G35,3),2)</f>
      </c>
      <c r="O35">
        <f>(I35*21)/100</f>
      </c>
      <c t="s">
        <v>28</v>
      </c>
    </row>
    <row r="36" spans="1:5" ht="38.25">
      <c r="A36" s="36" t="s">
        <v>55</v>
      </c>
      <c r="E36" s="37" t="s">
        <v>203</v>
      </c>
    </row>
    <row r="37" spans="1:5" ht="114.75">
      <c r="A37" s="38" t="s">
        <v>57</v>
      </c>
      <c r="E37" s="39" t="s">
        <v>588</v>
      </c>
    </row>
    <row r="38" spans="1:5" ht="63.75">
      <c r="A38" t="s">
        <v>59</v>
      </c>
      <c r="E38" s="37" t="s">
        <v>143</v>
      </c>
    </row>
    <row r="39" spans="1:16" ht="25.5">
      <c r="A39" s="26" t="s">
        <v>50</v>
      </c>
      <c s="31" t="s">
        <v>87</v>
      </c>
      <c s="31" t="s">
        <v>208</v>
      </c>
      <c s="26" t="s">
        <v>33</v>
      </c>
      <c s="32" t="s">
        <v>209</v>
      </c>
      <c s="33" t="s">
        <v>140</v>
      </c>
      <c s="34">
        <v>50</v>
      </c>
      <c s="35">
        <v>0</v>
      </c>
      <c s="35">
        <f>ROUND(ROUND(H39,2)*ROUND(G39,3),2)</f>
      </c>
      <c r="O39">
        <f>(I39*21)/100</f>
      </c>
      <c t="s">
        <v>28</v>
      </c>
    </row>
    <row r="40" spans="1:5" ht="38.25">
      <c r="A40" s="36" t="s">
        <v>55</v>
      </c>
      <c r="E40" s="37" t="s">
        <v>203</v>
      </c>
    </row>
    <row r="41" spans="1:5" ht="102">
      <c r="A41" s="38" t="s">
        <v>57</v>
      </c>
      <c r="E41" s="39" t="s">
        <v>589</v>
      </c>
    </row>
    <row r="42" spans="1:5" ht="63.75">
      <c r="A42" t="s">
        <v>59</v>
      </c>
      <c r="E42" s="37" t="s">
        <v>143</v>
      </c>
    </row>
    <row r="43" spans="1:16" ht="25.5">
      <c r="A43" s="26" t="s">
        <v>50</v>
      </c>
      <c s="31" t="s">
        <v>44</v>
      </c>
      <c s="31" t="s">
        <v>211</v>
      </c>
      <c s="26" t="s">
        <v>52</v>
      </c>
      <c s="32" t="s">
        <v>212</v>
      </c>
      <c s="33" t="s">
        <v>163</v>
      </c>
      <c s="34">
        <v>18.8</v>
      </c>
      <c s="35">
        <v>0</v>
      </c>
      <c s="35">
        <f>ROUND(ROUND(H43,2)*ROUND(G43,3),2)</f>
      </c>
      <c r="O43">
        <f>(I43*21)/100</f>
      </c>
      <c t="s">
        <v>28</v>
      </c>
    </row>
    <row r="44" spans="1:5" ht="38.25">
      <c r="A44" s="36" t="s">
        <v>55</v>
      </c>
      <c r="E44" s="37" t="s">
        <v>203</v>
      </c>
    </row>
    <row r="45" spans="1:5" ht="153">
      <c r="A45" s="38" t="s">
        <v>57</v>
      </c>
      <c r="E45" s="39" t="s">
        <v>590</v>
      </c>
    </row>
    <row r="46" spans="1:5" ht="63.75">
      <c r="A46" t="s">
        <v>59</v>
      </c>
      <c r="E46" s="37" t="s">
        <v>143</v>
      </c>
    </row>
    <row r="47" spans="1:16" ht="25.5">
      <c r="A47" s="26" t="s">
        <v>50</v>
      </c>
      <c s="31" t="s">
        <v>46</v>
      </c>
      <c s="31" t="s">
        <v>214</v>
      </c>
      <c s="26" t="s">
        <v>52</v>
      </c>
      <c s="32" t="s">
        <v>215</v>
      </c>
      <c s="33" t="s">
        <v>163</v>
      </c>
      <c s="34">
        <v>76.5</v>
      </c>
      <c s="35">
        <v>0</v>
      </c>
      <c s="35">
        <f>ROUND(ROUND(H47,2)*ROUND(G47,3),2)</f>
      </c>
      <c r="O47">
        <f>(I47*21)/100</f>
      </c>
      <c t="s">
        <v>28</v>
      </c>
    </row>
    <row r="48" spans="1:5" ht="38.25">
      <c r="A48" s="36" t="s">
        <v>55</v>
      </c>
      <c r="E48" s="37" t="s">
        <v>203</v>
      </c>
    </row>
    <row r="49" spans="1:5" ht="102">
      <c r="A49" s="38" t="s">
        <v>57</v>
      </c>
      <c r="E49" s="39" t="s">
        <v>591</v>
      </c>
    </row>
    <row r="50" spans="1:5" ht="369.75">
      <c r="A50" t="s">
        <v>59</v>
      </c>
      <c r="E50" s="37" t="s">
        <v>217</v>
      </c>
    </row>
    <row r="51" spans="1:16" ht="25.5">
      <c r="A51" s="26" t="s">
        <v>50</v>
      </c>
      <c s="31" t="s">
        <v>98</v>
      </c>
      <c s="31" t="s">
        <v>357</v>
      </c>
      <c s="26" t="s">
        <v>52</v>
      </c>
      <c s="32" t="s">
        <v>358</v>
      </c>
      <c s="33" t="s">
        <v>163</v>
      </c>
      <c s="34">
        <v>5.184</v>
      </c>
      <c s="35">
        <v>0</v>
      </c>
      <c s="35">
        <f>ROUND(ROUND(H51,2)*ROUND(G51,3),2)</f>
      </c>
      <c r="O51">
        <f>(I51*21)/100</f>
      </c>
      <c t="s">
        <v>28</v>
      </c>
    </row>
    <row r="52" spans="1:5" ht="38.25">
      <c r="A52" s="36" t="s">
        <v>55</v>
      </c>
      <c r="E52" s="37" t="s">
        <v>203</v>
      </c>
    </row>
    <row r="53" spans="1:5" ht="140.25">
      <c r="A53" s="38" t="s">
        <v>57</v>
      </c>
      <c r="E53" s="39" t="s">
        <v>592</v>
      </c>
    </row>
    <row r="54" spans="1:5" ht="318.75">
      <c r="A54" t="s">
        <v>59</v>
      </c>
      <c r="E54" s="37" t="s">
        <v>360</v>
      </c>
    </row>
    <row r="55" spans="1:16" ht="25.5">
      <c r="A55" s="26" t="s">
        <v>50</v>
      </c>
      <c s="31" t="s">
        <v>105</v>
      </c>
      <c s="31" t="s">
        <v>361</v>
      </c>
      <c s="26" t="s">
        <v>52</v>
      </c>
      <c s="32" t="s">
        <v>362</v>
      </c>
      <c s="33" t="s">
        <v>163</v>
      </c>
      <c s="34">
        <v>25.92</v>
      </c>
      <c s="35">
        <v>0</v>
      </c>
      <c s="35">
        <f>ROUND(ROUND(H55,2)*ROUND(G55,3),2)</f>
      </c>
      <c r="O55">
        <f>(I55*21)/100</f>
      </c>
      <c t="s">
        <v>28</v>
      </c>
    </row>
    <row r="56" spans="1:5" ht="38.25">
      <c r="A56" s="36" t="s">
        <v>55</v>
      </c>
      <c r="E56" s="37" t="s">
        <v>203</v>
      </c>
    </row>
    <row r="57" spans="1:5" ht="102">
      <c r="A57" s="38" t="s">
        <v>57</v>
      </c>
      <c r="E57" s="39" t="s">
        <v>593</v>
      </c>
    </row>
    <row r="58" spans="1:5" ht="318.75">
      <c r="A58" t="s">
        <v>59</v>
      </c>
      <c r="E58" s="37" t="s">
        <v>360</v>
      </c>
    </row>
    <row r="59" spans="1:16" ht="12.75">
      <c r="A59" s="26" t="s">
        <v>50</v>
      </c>
      <c s="31" t="s">
        <v>109</v>
      </c>
      <c s="31" t="s">
        <v>364</v>
      </c>
      <c s="26" t="s">
        <v>52</v>
      </c>
      <c s="32" t="s">
        <v>365</v>
      </c>
      <c s="33" t="s">
        <v>163</v>
      </c>
      <c s="34">
        <v>1.8</v>
      </c>
      <c s="35">
        <v>0</v>
      </c>
      <c s="35">
        <f>ROUND(ROUND(H59,2)*ROUND(G59,3),2)</f>
      </c>
      <c r="O59">
        <f>(I59*21)/100</f>
      </c>
      <c t="s">
        <v>28</v>
      </c>
    </row>
    <row r="60" spans="1:5" ht="12.75">
      <c r="A60" s="36" t="s">
        <v>55</v>
      </c>
      <c r="E60" s="37" t="s">
        <v>366</v>
      </c>
    </row>
    <row r="61" spans="1:5" ht="153">
      <c r="A61" s="38" t="s">
        <v>57</v>
      </c>
      <c r="E61" s="39" t="s">
        <v>594</v>
      </c>
    </row>
    <row r="62" spans="1:5" ht="229.5">
      <c r="A62" t="s">
        <v>59</v>
      </c>
      <c r="E62" s="37" t="s">
        <v>368</v>
      </c>
    </row>
    <row r="63" spans="1:16" ht="12.75">
      <c r="A63" s="26" t="s">
        <v>50</v>
      </c>
      <c s="31" t="s">
        <v>181</v>
      </c>
      <c s="31" t="s">
        <v>369</v>
      </c>
      <c s="26" t="s">
        <v>52</v>
      </c>
      <c s="32" t="s">
        <v>370</v>
      </c>
      <c s="33" t="s">
        <v>163</v>
      </c>
      <c s="34">
        <v>3.78</v>
      </c>
      <c s="35">
        <v>0</v>
      </c>
      <c s="35">
        <f>ROUND(ROUND(H63,2)*ROUND(G63,3),2)</f>
      </c>
      <c r="O63">
        <f>(I63*21)/100</f>
      </c>
      <c t="s">
        <v>28</v>
      </c>
    </row>
    <row r="64" spans="1:5" ht="12.75">
      <c r="A64" s="36" t="s">
        <v>55</v>
      </c>
      <c r="E64" s="37" t="s">
        <v>366</v>
      </c>
    </row>
    <row r="65" spans="1:5" ht="102">
      <c r="A65" s="38" t="s">
        <v>57</v>
      </c>
      <c r="E65" s="39" t="s">
        <v>521</v>
      </c>
    </row>
    <row r="66" spans="1:5" ht="293.25">
      <c r="A66" t="s">
        <v>59</v>
      </c>
      <c r="E66" s="37" t="s">
        <v>372</v>
      </c>
    </row>
    <row r="67" spans="1:16" ht="12.75">
      <c r="A67" s="26" t="s">
        <v>50</v>
      </c>
      <c s="31" t="s">
        <v>185</v>
      </c>
      <c s="31" t="s">
        <v>218</v>
      </c>
      <c s="26" t="s">
        <v>52</v>
      </c>
      <c s="32" t="s">
        <v>219</v>
      </c>
      <c s="33" t="s">
        <v>188</v>
      </c>
      <c s="34">
        <v>153</v>
      </c>
      <c s="35">
        <v>0</v>
      </c>
      <c s="35">
        <f>ROUND(ROUND(H67,2)*ROUND(G67,3),2)</f>
      </c>
      <c r="O67">
        <f>(I67*21)/100</f>
      </c>
      <c t="s">
        <v>28</v>
      </c>
    </row>
    <row r="68" spans="1:5" ht="12.75">
      <c r="A68" s="36" t="s">
        <v>55</v>
      </c>
      <c r="E68" s="37" t="s">
        <v>52</v>
      </c>
    </row>
    <row r="69" spans="1:5" ht="114.75">
      <c r="A69" s="38" t="s">
        <v>57</v>
      </c>
      <c r="E69" s="39" t="s">
        <v>595</v>
      </c>
    </row>
    <row r="70" spans="1:5" ht="25.5">
      <c r="A70" t="s">
        <v>59</v>
      </c>
      <c r="E70" s="37" t="s">
        <v>221</v>
      </c>
    </row>
    <row r="71" spans="1:18" ht="12.75" customHeight="1">
      <c r="A71" s="6" t="s">
        <v>48</v>
      </c>
      <c s="6"/>
      <c s="42" t="s">
        <v>28</v>
      </c>
      <c s="6"/>
      <c s="29" t="s">
        <v>222</v>
      </c>
      <c s="6"/>
      <c s="6"/>
      <c s="6"/>
      <c s="43">
        <f>0+Q71</f>
      </c>
      <c r="O71">
        <f>0+R71</f>
      </c>
      <c r="Q71">
        <f>0+I72</f>
      </c>
      <c>
        <f>0+O72</f>
      </c>
    </row>
    <row r="72" spans="1:16" ht="12.75">
      <c r="A72" s="26" t="s">
        <v>50</v>
      </c>
      <c s="31" t="s">
        <v>247</v>
      </c>
      <c s="31" t="s">
        <v>223</v>
      </c>
      <c s="26" t="s">
        <v>52</v>
      </c>
      <c s="32" t="s">
        <v>224</v>
      </c>
      <c s="33" t="s">
        <v>188</v>
      </c>
      <c s="34">
        <v>212.04</v>
      </c>
      <c s="35">
        <v>0</v>
      </c>
      <c s="35">
        <f>ROUND(ROUND(H72,2)*ROUND(G72,3),2)</f>
      </c>
      <c r="O72">
        <f>(I72*21)/100</f>
      </c>
      <c t="s">
        <v>28</v>
      </c>
    </row>
    <row r="73" spans="1:5" ht="25.5">
      <c r="A73" s="36" t="s">
        <v>55</v>
      </c>
      <c r="E73" s="37" t="s">
        <v>225</v>
      </c>
    </row>
    <row r="74" spans="1:5" ht="76.5">
      <c r="A74" s="38" t="s">
        <v>57</v>
      </c>
      <c r="E74" s="39" t="s">
        <v>596</v>
      </c>
    </row>
    <row r="75" spans="1:5" ht="102">
      <c r="A75" t="s">
        <v>59</v>
      </c>
      <c r="E75" s="37" t="s">
        <v>227</v>
      </c>
    </row>
    <row r="76" spans="1:18" ht="12.75" customHeight="1">
      <c r="A76" s="6" t="s">
        <v>48</v>
      </c>
      <c s="6"/>
      <c s="42" t="s">
        <v>39</v>
      </c>
      <c s="6"/>
      <c s="29" t="s">
        <v>228</v>
      </c>
      <c s="6"/>
      <c s="6"/>
      <c s="6"/>
      <c s="43">
        <f>0+Q76</f>
      </c>
      <c r="O76">
        <f>0+R76</f>
      </c>
      <c r="Q76">
        <f>0+I77+I81+I85+I89+I93+I97+I101+I105+I109+I113+I117+I121+I125</f>
      </c>
      <c>
        <f>0+O77+O81+O85+O89+O93+O97+O101+O105+O109+O113+O117+O121+O125</f>
      </c>
    </row>
    <row r="77" spans="1:16" ht="12.75">
      <c r="A77" s="26" t="s">
        <v>50</v>
      </c>
      <c s="31" t="s">
        <v>251</v>
      </c>
      <c s="31" t="s">
        <v>229</v>
      </c>
      <c s="26" t="s">
        <v>52</v>
      </c>
      <c s="32" t="s">
        <v>230</v>
      </c>
      <c s="33" t="s">
        <v>188</v>
      </c>
      <c s="34">
        <v>153</v>
      </c>
      <c s="35">
        <v>0</v>
      </c>
      <c s="35">
        <f>ROUND(ROUND(H77,2)*ROUND(G77,3),2)</f>
      </c>
      <c r="O77">
        <f>(I77*21)/100</f>
      </c>
      <c t="s">
        <v>28</v>
      </c>
    </row>
    <row r="78" spans="1:5" ht="25.5">
      <c r="A78" s="36" t="s">
        <v>55</v>
      </c>
      <c r="E78" s="37" t="s">
        <v>225</v>
      </c>
    </row>
    <row r="79" spans="1:5" ht="89.25">
      <c r="A79" s="38" t="s">
        <v>57</v>
      </c>
      <c r="E79" s="39" t="s">
        <v>597</v>
      </c>
    </row>
    <row r="80" spans="1:5" ht="127.5">
      <c r="A80" t="s">
        <v>59</v>
      </c>
      <c r="E80" s="37" t="s">
        <v>232</v>
      </c>
    </row>
    <row r="81" spans="1:16" ht="12.75">
      <c r="A81" s="26" t="s">
        <v>50</v>
      </c>
      <c s="31" t="s">
        <v>256</v>
      </c>
      <c s="31" t="s">
        <v>233</v>
      </c>
      <c s="26" t="s">
        <v>52</v>
      </c>
      <c s="32" t="s">
        <v>234</v>
      </c>
      <c s="33" t="s">
        <v>188</v>
      </c>
      <c s="34">
        <v>153</v>
      </c>
      <c s="35">
        <v>0</v>
      </c>
      <c s="35">
        <f>ROUND(ROUND(H81,2)*ROUND(G81,3),2)</f>
      </c>
      <c r="O81">
        <f>(I81*21)/100</f>
      </c>
      <c t="s">
        <v>28</v>
      </c>
    </row>
    <row r="82" spans="1:5" ht="25.5">
      <c r="A82" s="36" t="s">
        <v>55</v>
      </c>
      <c r="E82" s="37" t="s">
        <v>225</v>
      </c>
    </row>
    <row r="83" spans="1:5" ht="89.25">
      <c r="A83" s="38" t="s">
        <v>57</v>
      </c>
      <c r="E83" s="39" t="s">
        <v>598</v>
      </c>
    </row>
    <row r="84" spans="1:5" ht="51">
      <c r="A84" t="s">
        <v>59</v>
      </c>
      <c r="E84" s="37" t="s">
        <v>236</v>
      </c>
    </row>
    <row r="85" spans="1:16" ht="12.75">
      <c r="A85" s="26" t="s">
        <v>50</v>
      </c>
      <c s="31" t="s">
        <v>261</v>
      </c>
      <c s="31" t="s">
        <v>237</v>
      </c>
      <c s="26" t="s">
        <v>52</v>
      </c>
      <c s="32" t="s">
        <v>238</v>
      </c>
      <c s="33" t="s">
        <v>188</v>
      </c>
      <c s="34">
        <v>168</v>
      </c>
      <c s="35">
        <v>0</v>
      </c>
      <c s="35">
        <f>ROUND(ROUND(H85,2)*ROUND(G85,3),2)</f>
      </c>
      <c r="O85">
        <f>(I85*21)/100</f>
      </c>
      <c t="s">
        <v>28</v>
      </c>
    </row>
    <row r="86" spans="1:5" ht="25.5">
      <c r="A86" s="36" t="s">
        <v>55</v>
      </c>
      <c r="E86" s="37" t="s">
        <v>225</v>
      </c>
    </row>
    <row r="87" spans="1:5" ht="153">
      <c r="A87" s="38" t="s">
        <v>57</v>
      </c>
      <c r="E87" s="39" t="s">
        <v>599</v>
      </c>
    </row>
    <row r="88" spans="1:5" ht="51">
      <c r="A88" t="s">
        <v>59</v>
      </c>
      <c r="E88" s="37" t="s">
        <v>236</v>
      </c>
    </row>
    <row r="89" spans="1:16" ht="12.75">
      <c r="A89" s="26" t="s">
        <v>50</v>
      </c>
      <c s="31" t="s">
        <v>265</v>
      </c>
      <c s="31" t="s">
        <v>240</v>
      </c>
      <c s="26" t="s">
        <v>33</v>
      </c>
      <c s="32" t="s">
        <v>241</v>
      </c>
      <c s="33" t="s">
        <v>188</v>
      </c>
      <c s="34">
        <v>168</v>
      </c>
      <c s="35">
        <v>0</v>
      </c>
      <c s="35">
        <f>ROUND(ROUND(H89,2)*ROUND(G89,3),2)</f>
      </c>
      <c r="O89">
        <f>(I89*21)/100</f>
      </c>
      <c t="s">
        <v>28</v>
      </c>
    </row>
    <row r="90" spans="1:5" ht="25.5">
      <c r="A90" s="36" t="s">
        <v>55</v>
      </c>
      <c r="E90" s="37" t="s">
        <v>225</v>
      </c>
    </row>
    <row r="91" spans="1:5" ht="153">
      <c r="A91" s="38" t="s">
        <v>57</v>
      </c>
      <c r="E91" s="39" t="s">
        <v>600</v>
      </c>
    </row>
    <row r="92" spans="1:5" ht="51">
      <c r="A92" t="s">
        <v>59</v>
      </c>
      <c r="E92" s="37" t="s">
        <v>236</v>
      </c>
    </row>
    <row r="93" spans="1:16" ht="12.75">
      <c r="A93" s="26" t="s">
        <v>50</v>
      </c>
      <c s="31" t="s">
        <v>269</v>
      </c>
      <c s="31" t="s">
        <v>243</v>
      </c>
      <c s="26" t="s">
        <v>52</v>
      </c>
      <c s="32" t="s">
        <v>244</v>
      </c>
      <c s="33" t="s">
        <v>188</v>
      </c>
      <c s="34">
        <v>153</v>
      </c>
      <c s="35">
        <v>0</v>
      </c>
      <c s="35">
        <f>ROUND(ROUND(H93,2)*ROUND(G93,3),2)</f>
      </c>
      <c r="O93">
        <f>(I93*21)/100</f>
      </c>
      <c t="s">
        <v>28</v>
      </c>
    </row>
    <row r="94" spans="1:5" ht="25.5">
      <c r="A94" s="36" t="s">
        <v>55</v>
      </c>
      <c r="E94" s="37" t="s">
        <v>225</v>
      </c>
    </row>
    <row r="95" spans="1:5" ht="76.5">
      <c r="A95" s="38" t="s">
        <v>57</v>
      </c>
      <c r="E95" s="39" t="s">
        <v>601</v>
      </c>
    </row>
    <row r="96" spans="1:5" ht="51">
      <c r="A96" t="s">
        <v>59</v>
      </c>
      <c r="E96" s="37" t="s">
        <v>246</v>
      </c>
    </row>
    <row r="97" spans="1:16" ht="12.75">
      <c r="A97" s="26" t="s">
        <v>50</v>
      </c>
      <c s="31" t="s">
        <v>274</v>
      </c>
      <c s="31" t="s">
        <v>248</v>
      </c>
      <c s="26" t="s">
        <v>52</v>
      </c>
      <c s="32" t="s">
        <v>249</v>
      </c>
      <c s="33" t="s">
        <v>188</v>
      </c>
      <c s="34">
        <v>306</v>
      </c>
      <c s="35">
        <v>0</v>
      </c>
      <c s="35">
        <f>ROUND(ROUND(H97,2)*ROUND(G97,3),2)</f>
      </c>
      <c r="O97">
        <f>(I97*21)/100</f>
      </c>
      <c t="s">
        <v>28</v>
      </c>
    </row>
    <row r="98" spans="1:5" ht="25.5">
      <c r="A98" s="36" t="s">
        <v>55</v>
      </c>
      <c r="E98" s="37" t="s">
        <v>225</v>
      </c>
    </row>
    <row r="99" spans="1:5" ht="89.25">
      <c r="A99" s="38" t="s">
        <v>57</v>
      </c>
      <c r="E99" s="39" t="s">
        <v>602</v>
      </c>
    </row>
    <row r="100" spans="1:5" ht="51">
      <c r="A100" t="s">
        <v>59</v>
      </c>
      <c r="E100" s="37" t="s">
        <v>246</v>
      </c>
    </row>
    <row r="101" spans="1:16" ht="12.75">
      <c r="A101" s="26" t="s">
        <v>50</v>
      </c>
      <c s="31" t="s">
        <v>279</v>
      </c>
      <c s="31" t="s">
        <v>252</v>
      </c>
      <c s="26" t="s">
        <v>52</v>
      </c>
      <c s="32" t="s">
        <v>253</v>
      </c>
      <c s="33" t="s">
        <v>188</v>
      </c>
      <c s="34">
        <v>11.3</v>
      </c>
      <c s="35">
        <v>0</v>
      </c>
      <c s="35">
        <f>ROUND(ROUND(H101,2)*ROUND(G101,3),2)</f>
      </c>
      <c r="O101">
        <f>(I101*21)/100</f>
      </c>
      <c t="s">
        <v>28</v>
      </c>
    </row>
    <row r="102" spans="1:5" ht="12.75">
      <c r="A102" s="36" t="s">
        <v>55</v>
      </c>
      <c r="E102" s="37" t="s">
        <v>52</v>
      </c>
    </row>
    <row r="103" spans="1:5" ht="140.25">
      <c r="A103" s="38" t="s">
        <v>57</v>
      </c>
      <c r="E103" s="39" t="s">
        <v>603</v>
      </c>
    </row>
    <row r="104" spans="1:5" ht="51">
      <c r="A104" t="s">
        <v>59</v>
      </c>
      <c r="E104" s="37" t="s">
        <v>255</v>
      </c>
    </row>
    <row r="105" spans="1:16" ht="12.75">
      <c r="A105" s="26" t="s">
        <v>50</v>
      </c>
      <c s="31" t="s">
        <v>282</v>
      </c>
      <c s="31" t="s">
        <v>533</v>
      </c>
      <c s="26" t="s">
        <v>52</v>
      </c>
      <c s="32" t="s">
        <v>534</v>
      </c>
      <c s="33" t="s">
        <v>188</v>
      </c>
      <c s="34">
        <v>153</v>
      </c>
      <c s="35">
        <v>0</v>
      </c>
      <c s="35">
        <f>ROUND(ROUND(H105,2)*ROUND(G105,3),2)</f>
      </c>
      <c r="O105">
        <f>(I105*21)/100</f>
      </c>
      <c t="s">
        <v>28</v>
      </c>
    </row>
    <row r="106" spans="1:5" ht="25.5">
      <c r="A106" s="36" t="s">
        <v>55</v>
      </c>
      <c r="E106" s="37" t="s">
        <v>225</v>
      </c>
    </row>
    <row r="107" spans="1:5" ht="76.5">
      <c r="A107" s="38" t="s">
        <v>57</v>
      </c>
      <c r="E107" s="39" t="s">
        <v>604</v>
      </c>
    </row>
    <row r="108" spans="1:5" ht="140.25">
      <c r="A108" t="s">
        <v>59</v>
      </c>
      <c r="E108" s="37" t="s">
        <v>260</v>
      </c>
    </row>
    <row r="109" spans="1:16" ht="12.75">
      <c r="A109" s="26" t="s">
        <v>50</v>
      </c>
      <c s="31" t="s">
        <v>286</v>
      </c>
      <c s="31" t="s">
        <v>537</v>
      </c>
      <c s="26" t="s">
        <v>52</v>
      </c>
      <c s="32" t="s">
        <v>538</v>
      </c>
      <c s="33" t="s">
        <v>188</v>
      </c>
      <c s="34">
        <v>188</v>
      </c>
      <c s="35">
        <v>0</v>
      </c>
      <c s="35">
        <f>ROUND(ROUND(H109,2)*ROUND(G109,3),2)</f>
      </c>
      <c r="O109">
        <f>(I109*21)/100</f>
      </c>
      <c t="s">
        <v>28</v>
      </c>
    </row>
    <row r="110" spans="1:5" ht="25.5">
      <c r="A110" s="36" t="s">
        <v>55</v>
      </c>
      <c r="E110" s="37" t="s">
        <v>225</v>
      </c>
    </row>
    <row r="111" spans="1:5" ht="140.25">
      <c r="A111" s="38" t="s">
        <v>57</v>
      </c>
      <c r="E111" s="39" t="s">
        <v>605</v>
      </c>
    </row>
    <row r="112" spans="1:5" ht="140.25">
      <c r="A112" t="s">
        <v>59</v>
      </c>
      <c r="E112" s="37" t="s">
        <v>260</v>
      </c>
    </row>
    <row r="113" spans="1:16" ht="12.75">
      <c r="A113" s="26" t="s">
        <v>50</v>
      </c>
      <c s="31" t="s">
        <v>290</v>
      </c>
      <c s="31" t="s">
        <v>266</v>
      </c>
      <c s="26" t="s">
        <v>52</v>
      </c>
      <c s="32" t="s">
        <v>267</v>
      </c>
      <c s="33" t="s">
        <v>188</v>
      </c>
      <c s="34">
        <v>188</v>
      </c>
      <c s="35">
        <v>0</v>
      </c>
      <c s="35">
        <f>ROUND(ROUND(H113,2)*ROUND(G113,3),2)</f>
      </c>
      <c r="O113">
        <f>(I113*21)/100</f>
      </c>
      <c t="s">
        <v>28</v>
      </c>
    </row>
    <row r="114" spans="1:5" ht="25.5">
      <c r="A114" s="36" t="s">
        <v>55</v>
      </c>
      <c r="E114" s="37" t="s">
        <v>225</v>
      </c>
    </row>
    <row r="115" spans="1:5" ht="140.25">
      <c r="A115" s="38" t="s">
        <v>57</v>
      </c>
      <c r="E115" s="39" t="s">
        <v>606</v>
      </c>
    </row>
    <row r="116" spans="1:5" ht="140.25">
      <c r="A116" t="s">
        <v>59</v>
      </c>
      <c r="E116" s="37" t="s">
        <v>260</v>
      </c>
    </row>
    <row r="117" spans="1:16" ht="25.5">
      <c r="A117" s="26" t="s">
        <v>50</v>
      </c>
      <c s="31" t="s">
        <v>536</v>
      </c>
      <c s="31" t="s">
        <v>310</v>
      </c>
      <c s="26" t="s">
        <v>52</v>
      </c>
      <c s="32" t="s">
        <v>311</v>
      </c>
      <c s="33" t="s">
        <v>188</v>
      </c>
      <c s="34">
        <v>10</v>
      </c>
      <c s="35">
        <v>0</v>
      </c>
      <c s="35">
        <f>ROUND(ROUND(H117,2)*ROUND(G117,3),2)</f>
      </c>
      <c r="O117">
        <f>(I117*21)/100</f>
      </c>
      <c t="s">
        <v>28</v>
      </c>
    </row>
    <row r="118" spans="1:5" ht="25.5">
      <c r="A118" s="36" t="s">
        <v>55</v>
      </c>
      <c r="E118" s="37" t="s">
        <v>225</v>
      </c>
    </row>
    <row r="119" spans="1:5" ht="25.5">
      <c r="A119" s="38" t="s">
        <v>57</v>
      </c>
      <c r="E119" s="39" t="s">
        <v>607</v>
      </c>
    </row>
    <row r="120" spans="1:5" ht="153">
      <c r="A120" t="s">
        <v>59</v>
      </c>
      <c r="E120" s="37" t="s">
        <v>309</v>
      </c>
    </row>
    <row r="121" spans="1:16" ht="12.75">
      <c r="A121" s="26" t="s">
        <v>50</v>
      </c>
      <c s="31" t="s">
        <v>540</v>
      </c>
      <c s="31" t="s">
        <v>313</v>
      </c>
      <c s="26" t="s">
        <v>52</v>
      </c>
      <c s="32" t="s">
        <v>314</v>
      </c>
      <c s="33" t="s">
        <v>188</v>
      </c>
      <c s="34">
        <v>29.4</v>
      </c>
      <c s="35">
        <v>0</v>
      </c>
      <c s="35">
        <f>ROUND(ROUND(H121,2)*ROUND(G121,3),2)</f>
      </c>
      <c r="O121">
        <f>(I121*21)/100</f>
      </c>
      <c t="s">
        <v>28</v>
      </c>
    </row>
    <row r="122" spans="1:5" ht="25.5">
      <c r="A122" s="36" t="s">
        <v>55</v>
      </c>
      <c r="E122" s="37" t="s">
        <v>225</v>
      </c>
    </row>
    <row r="123" spans="1:5" ht="102">
      <c r="A123" s="38" t="s">
        <v>57</v>
      </c>
      <c r="E123" s="39" t="s">
        <v>608</v>
      </c>
    </row>
    <row r="124" spans="1:5" ht="89.25">
      <c r="A124" t="s">
        <v>59</v>
      </c>
      <c r="E124" s="37" t="s">
        <v>316</v>
      </c>
    </row>
    <row r="125" spans="1:16" ht="12.75">
      <c r="A125" s="26" t="s">
        <v>50</v>
      </c>
      <c s="31" t="s">
        <v>542</v>
      </c>
      <c s="31" t="s">
        <v>270</v>
      </c>
      <c s="26" t="s">
        <v>52</v>
      </c>
      <c s="32" t="s">
        <v>271</v>
      </c>
      <c s="33" t="s">
        <v>140</v>
      </c>
      <c s="34">
        <v>5.25</v>
      </c>
      <c s="35">
        <v>0</v>
      </c>
      <c s="35">
        <f>ROUND(ROUND(H125,2)*ROUND(G125,3),2)</f>
      </c>
      <c r="O125">
        <f>(I125*21)/100</f>
      </c>
      <c t="s">
        <v>28</v>
      </c>
    </row>
    <row r="126" spans="1:5" ht="25.5">
      <c r="A126" s="36" t="s">
        <v>55</v>
      </c>
      <c r="E126" s="37" t="s">
        <v>225</v>
      </c>
    </row>
    <row r="127" spans="1:5" ht="89.25">
      <c r="A127" s="38" t="s">
        <v>57</v>
      </c>
      <c r="E127" s="39" t="s">
        <v>609</v>
      </c>
    </row>
    <row r="128" spans="1:5" ht="38.25">
      <c r="A128" t="s">
        <v>59</v>
      </c>
      <c r="E128" s="37" t="s">
        <v>273</v>
      </c>
    </row>
    <row r="129" spans="1:18" ht="12.75" customHeight="1">
      <c r="A129" s="6" t="s">
        <v>48</v>
      </c>
      <c s="6"/>
      <c s="42" t="s">
        <v>87</v>
      </c>
      <c s="6"/>
      <c s="29" t="s">
        <v>378</v>
      </c>
      <c s="6"/>
      <c s="6"/>
      <c s="6"/>
      <c s="43">
        <f>0+Q129</f>
      </c>
      <c r="O129">
        <f>0+R129</f>
      </c>
      <c r="Q129">
        <f>0+I130+I134+I138</f>
      </c>
      <c>
        <f>0+O130+O134+O138</f>
      </c>
    </row>
    <row r="130" spans="1:16" ht="12.75">
      <c r="A130" s="26" t="s">
        <v>50</v>
      </c>
      <c s="31" t="s">
        <v>544</v>
      </c>
      <c s="31" t="s">
        <v>379</v>
      </c>
      <c s="26" t="s">
        <v>52</v>
      </c>
      <c s="32" t="s">
        <v>380</v>
      </c>
      <c s="33" t="s">
        <v>140</v>
      </c>
      <c s="34">
        <v>18</v>
      </c>
      <c s="35">
        <v>0</v>
      </c>
      <c s="35">
        <f>ROUND(ROUND(H130,2)*ROUND(G130,3),2)</f>
      </c>
      <c r="O130">
        <f>(I130*21)/100</f>
      </c>
      <c t="s">
        <v>28</v>
      </c>
    </row>
    <row r="131" spans="1:5" ht="12.75">
      <c r="A131" s="36" t="s">
        <v>55</v>
      </c>
      <c r="E131" s="37" t="s">
        <v>381</v>
      </c>
    </row>
    <row r="132" spans="1:5" ht="76.5">
      <c r="A132" s="38" t="s">
        <v>57</v>
      </c>
      <c r="E132" s="39" t="s">
        <v>610</v>
      </c>
    </row>
    <row r="133" spans="1:5" ht="255">
      <c r="A133" t="s">
        <v>59</v>
      </c>
      <c r="E133" s="37" t="s">
        <v>383</v>
      </c>
    </row>
    <row r="134" spans="1:16" ht="12.75">
      <c r="A134" s="26" t="s">
        <v>611</v>
      </c>
      <c s="31" t="s">
        <v>546</v>
      </c>
      <c s="31" t="s">
        <v>400</v>
      </c>
      <c s="26" t="s">
        <v>52</v>
      </c>
      <c s="32" t="s">
        <v>401</v>
      </c>
      <c s="33" t="s">
        <v>140</v>
      </c>
      <c s="34">
        <v>76.1</v>
      </c>
      <c s="35">
        <v>0</v>
      </c>
      <c s="35">
        <f>ROUND(ROUND(H134,2)*ROUND(G134,3),2)</f>
      </c>
      <c r="O134">
        <f>(I134*21)/100</f>
      </c>
      <c t="s">
        <v>28</v>
      </c>
    </row>
    <row r="135" spans="1:5" ht="12.75">
      <c r="A135" s="36" t="s">
        <v>55</v>
      </c>
      <c r="E135" s="37" t="s">
        <v>52</v>
      </c>
    </row>
    <row r="136" spans="1:5" ht="102">
      <c r="A136" s="38" t="s">
        <v>57</v>
      </c>
      <c r="E136" s="39" t="s">
        <v>382</v>
      </c>
    </row>
    <row r="137" spans="1:5" ht="76.5">
      <c r="A137" t="s">
        <v>59</v>
      </c>
      <c r="E137" s="37" t="s">
        <v>173</v>
      </c>
    </row>
    <row r="138" spans="1:16" ht="12.75">
      <c r="A138" s="26" t="s">
        <v>50</v>
      </c>
      <c s="31" t="s">
        <v>548</v>
      </c>
      <c s="31" t="s">
        <v>388</v>
      </c>
      <c s="26" t="s">
        <v>52</v>
      </c>
      <c s="32" t="s">
        <v>389</v>
      </c>
      <c s="33" t="s">
        <v>74</v>
      </c>
      <c s="34">
        <v>2</v>
      </c>
      <c s="35">
        <v>0</v>
      </c>
      <c s="35">
        <f>ROUND(ROUND(H138,2)*ROUND(G138,3),2)</f>
      </c>
      <c r="O138">
        <f>(I138*21)/100</f>
      </c>
      <c t="s">
        <v>28</v>
      </c>
    </row>
    <row r="139" spans="1:5" ht="12.75">
      <c r="A139" s="36" t="s">
        <v>55</v>
      </c>
      <c r="E139" s="37" t="s">
        <v>52</v>
      </c>
    </row>
    <row r="140" spans="1:5" ht="89.25">
      <c r="A140" s="38" t="s">
        <v>57</v>
      </c>
      <c r="E140" s="39" t="s">
        <v>612</v>
      </c>
    </row>
    <row r="141" spans="1:5" ht="76.5">
      <c r="A141" t="s">
        <v>59</v>
      </c>
      <c r="E141" s="37" t="s">
        <v>391</v>
      </c>
    </row>
    <row r="142" spans="1:18" ht="12.75" customHeight="1">
      <c r="A142" s="6" t="s">
        <v>48</v>
      </c>
      <c s="6"/>
      <c s="42" t="s">
        <v>44</v>
      </c>
      <c s="6"/>
      <c s="29" t="s">
        <v>144</v>
      </c>
      <c s="6"/>
      <c s="6"/>
      <c s="6"/>
      <c s="43">
        <f>0+Q142</f>
      </c>
      <c r="O142">
        <f>0+R142</f>
      </c>
      <c r="Q142">
        <f>0+I143+I147+I151+I155+I159+I163+I167+I171+I175+I179+I183+I187</f>
      </c>
      <c>
        <f>0+O143+O147+O151+O155+O159+O163+O167+O171+O175+O179+O183+O187</f>
      </c>
    </row>
    <row r="143" spans="1:16" ht="25.5">
      <c r="A143" s="26" t="s">
        <v>50</v>
      </c>
      <c s="31" t="s">
        <v>553</v>
      </c>
      <c s="31" t="s">
        <v>406</v>
      </c>
      <c s="26" t="s">
        <v>52</v>
      </c>
      <c s="32" t="s">
        <v>407</v>
      </c>
      <c s="33" t="s">
        <v>74</v>
      </c>
      <c s="34">
        <v>1</v>
      </c>
      <c s="35">
        <v>0</v>
      </c>
      <c s="35">
        <f>ROUND(ROUND(H143,2)*ROUND(G143,3),2)</f>
      </c>
      <c r="O143">
        <f>(I143*21)/100</f>
      </c>
      <c t="s">
        <v>28</v>
      </c>
    </row>
    <row r="144" spans="1:5" ht="12.75">
      <c r="A144" s="36" t="s">
        <v>55</v>
      </c>
      <c r="E144" s="37" t="s">
        <v>52</v>
      </c>
    </row>
    <row r="145" spans="1:5" ht="38.25">
      <c r="A145" s="38" t="s">
        <v>57</v>
      </c>
      <c r="E145" s="39" t="s">
        <v>613</v>
      </c>
    </row>
    <row r="146" spans="1:5" ht="25.5">
      <c r="A146" t="s">
        <v>59</v>
      </c>
      <c r="E146" s="37" t="s">
        <v>410</v>
      </c>
    </row>
    <row r="147" spans="1:16" ht="25.5">
      <c r="A147" s="26" t="s">
        <v>50</v>
      </c>
      <c s="31" t="s">
        <v>555</v>
      </c>
      <c s="31" t="s">
        <v>411</v>
      </c>
      <c s="26" t="s">
        <v>52</v>
      </c>
      <c s="32" t="s">
        <v>412</v>
      </c>
      <c s="33" t="s">
        <v>74</v>
      </c>
      <c s="34">
        <v>1</v>
      </c>
      <c s="35">
        <v>0</v>
      </c>
      <c s="35">
        <f>ROUND(ROUND(H147,2)*ROUND(G147,3),2)</f>
      </c>
      <c r="O147">
        <f>(I147*21)/100</f>
      </c>
      <c t="s">
        <v>28</v>
      </c>
    </row>
    <row r="148" spans="1:5" ht="12.75">
      <c r="A148" s="36" t="s">
        <v>55</v>
      </c>
      <c r="E148" s="37" t="s">
        <v>52</v>
      </c>
    </row>
    <row r="149" spans="1:5" ht="38.25">
      <c r="A149" s="38" t="s">
        <v>57</v>
      </c>
      <c r="E149" s="39" t="s">
        <v>614</v>
      </c>
    </row>
    <row r="150" spans="1:5" ht="25.5">
      <c r="A150" t="s">
        <v>59</v>
      </c>
      <c r="E150" s="37" t="s">
        <v>414</v>
      </c>
    </row>
    <row r="151" spans="1:16" ht="25.5">
      <c r="A151" s="26" t="s">
        <v>50</v>
      </c>
      <c s="31" t="s">
        <v>558</v>
      </c>
      <c s="31" t="s">
        <v>415</v>
      </c>
      <c s="26" t="s">
        <v>52</v>
      </c>
      <c s="32" t="s">
        <v>416</v>
      </c>
      <c s="33" t="s">
        <v>74</v>
      </c>
      <c s="34">
        <v>1</v>
      </c>
      <c s="35">
        <v>0</v>
      </c>
      <c s="35">
        <f>ROUND(ROUND(H151,2)*ROUND(G151,3),2)</f>
      </c>
      <c r="O151">
        <f>(I151*21)/100</f>
      </c>
      <c t="s">
        <v>28</v>
      </c>
    </row>
    <row r="152" spans="1:5" ht="25.5">
      <c r="A152" s="36" t="s">
        <v>55</v>
      </c>
      <c r="E152" s="37" t="s">
        <v>225</v>
      </c>
    </row>
    <row r="153" spans="1:5" ht="38.25">
      <c r="A153" s="38" t="s">
        <v>57</v>
      </c>
      <c r="E153" s="39" t="s">
        <v>614</v>
      </c>
    </row>
    <row r="154" spans="1:5" ht="25.5">
      <c r="A154" t="s">
        <v>59</v>
      </c>
      <c r="E154" s="37" t="s">
        <v>418</v>
      </c>
    </row>
    <row r="155" spans="1:16" ht="12.75">
      <c r="A155" s="26" t="s">
        <v>50</v>
      </c>
      <c s="31" t="s">
        <v>561</v>
      </c>
      <c s="31" t="s">
        <v>419</v>
      </c>
      <c s="26" t="s">
        <v>52</v>
      </c>
      <c s="32" t="s">
        <v>420</v>
      </c>
      <c s="33" t="s">
        <v>74</v>
      </c>
      <c s="34">
        <v>1</v>
      </c>
      <c s="35">
        <v>0</v>
      </c>
      <c s="35">
        <f>ROUND(ROUND(H155,2)*ROUND(G155,3),2)</f>
      </c>
      <c r="O155">
        <f>(I155*21)/100</f>
      </c>
      <c t="s">
        <v>28</v>
      </c>
    </row>
    <row r="156" spans="1:5" ht="12.75">
      <c r="A156" s="36" t="s">
        <v>55</v>
      </c>
      <c r="E156" s="37" t="s">
        <v>52</v>
      </c>
    </row>
    <row r="157" spans="1:5" ht="38.25">
      <c r="A157" s="38" t="s">
        <v>57</v>
      </c>
      <c r="E157" s="39" t="s">
        <v>615</v>
      </c>
    </row>
    <row r="158" spans="1:5" ht="25.5">
      <c r="A158" t="s">
        <v>59</v>
      </c>
      <c r="E158" s="37" t="s">
        <v>410</v>
      </c>
    </row>
    <row r="159" spans="1:16" ht="25.5">
      <c r="A159" s="26" t="s">
        <v>50</v>
      </c>
      <c s="31" t="s">
        <v>563</v>
      </c>
      <c s="31" t="s">
        <v>275</v>
      </c>
      <c s="26" t="s">
        <v>52</v>
      </c>
      <c s="32" t="s">
        <v>276</v>
      </c>
      <c s="33" t="s">
        <v>188</v>
      </c>
      <c s="34">
        <v>15.913</v>
      </c>
      <c s="35">
        <v>0</v>
      </c>
      <c s="35">
        <f>ROUND(ROUND(H159,2)*ROUND(G159,3),2)</f>
      </c>
      <c r="O159">
        <f>(I159*21)/100</f>
      </c>
      <c t="s">
        <v>28</v>
      </c>
    </row>
    <row r="160" spans="1:5" ht="25.5">
      <c r="A160" s="36" t="s">
        <v>55</v>
      </c>
      <c r="E160" s="37" t="s">
        <v>225</v>
      </c>
    </row>
    <row r="161" spans="1:5" ht="76.5">
      <c r="A161" s="38" t="s">
        <v>57</v>
      </c>
      <c r="E161" s="39" t="s">
        <v>616</v>
      </c>
    </row>
    <row r="162" spans="1:5" ht="38.25">
      <c r="A162" t="s">
        <v>59</v>
      </c>
      <c r="E162" s="37" t="s">
        <v>278</v>
      </c>
    </row>
    <row r="163" spans="1:16" ht="25.5">
      <c r="A163" s="26" t="s">
        <v>50</v>
      </c>
      <c s="31" t="s">
        <v>565</v>
      </c>
      <c s="31" t="s">
        <v>280</v>
      </c>
      <c s="26" t="s">
        <v>52</v>
      </c>
      <c s="32" t="s">
        <v>281</v>
      </c>
      <c s="33" t="s">
        <v>188</v>
      </c>
      <c s="34">
        <v>15.913</v>
      </c>
      <c s="35">
        <v>0</v>
      </c>
      <c s="35">
        <f>ROUND(ROUND(H163,2)*ROUND(G163,3),2)</f>
      </c>
      <c r="O163">
        <f>(I163*21)/100</f>
      </c>
      <c t="s">
        <v>28</v>
      </c>
    </row>
    <row r="164" spans="1:5" ht="12.75">
      <c r="A164" s="36" t="s">
        <v>55</v>
      </c>
      <c r="E164" s="37" t="s">
        <v>52</v>
      </c>
    </row>
    <row r="165" spans="1:5" ht="76.5">
      <c r="A165" s="38" t="s">
        <v>57</v>
      </c>
      <c r="E165" s="39" t="s">
        <v>616</v>
      </c>
    </row>
    <row r="166" spans="1:5" ht="38.25">
      <c r="A166" t="s">
        <v>59</v>
      </c>
      <c r="E166" s="37" t="s">
        <v>278</v>
      </c>
    </row>
    <row r="167" spans="1:16" ht="12.75">
      <c r="A167" s="26" t="s">
        <v>50</v>
      </c>
      <c s="31" t="s">
        <v>566</v>
      </c>
      <c s="31" t="s">
        <v>340</v>
      </c>
      <c s="26" t="s">
        <v>52</v>
      </c>
      <c s="32" t="s">
        <v>341</v>
      </c>
      <c s="33" t="s">
        <v>140</v>
      </c>
      <c s="34">
        <v>12</v>
      </c>
      <c s="35">
        <v>0</v>
      </c>
      <c s="35">
        <f>ROUND(ROUND(H167,2)*ROUND(G167,3),2)</f>
      </c>
      <c r="O167">
        <f>(I167*21)/100</f>
      </c>
      <c t="s">
        <v>28</v>
      </c>
    </row>
    <row r="168" spans="1:5" ht="25.5">
      <c r="A168" s="36" t="s">
        <v>55</v>
      </c>
      <c r="E168" s="37" t="s">
        <v>225</v>
      </c>
    </row>
    <row r="169" spans="1:5" ht="63.75">
      <c r="A169" s="38" t="s">
        <v>57</v>
      </c>
      <c r="E169" s="39" t="s">
        <v>617</v>
      </c>
    </row>
    <row r="170" spans="1:5" ht="51">
      <c r="A170" t="s">
        <v>59</v>
      </c>
      <c r="E170" s="37" t="s">
        <v>343</v>
      </c>
    </row>
    <row r="171" spans="1:16" ht="12.75">
      <c r="A171" s="26" t="s">
        <v>50</v>
      </c>
      <c s="31" t="s">
        <v>568</v>
      </c>
      <c s="31" t="s">
        <v>344</v>
      </c>
      <c s="26" t="s">
        <v>52</v>
      </c>
      <c s="32" t="s">
        <v>345</v>
      </c>
      <c s="33" t="s">
        <v>140</v>
      </c>
      <c s="34">
        <v>50</v>
      </c>
      <c s="35">
        <v>0</v>
      </c>
      <c s="35">
        <f>ROUND(ROUND(H171,2)*ROUND(G171,3),2)</f>
      </c>
      <c r="O171">
        <f>(I171*21)/100</f>
      </c>
      <c t="s">
        <v>28</v>
      </c>
    </row>
    <row r="172" spans="1:5" ht="25.5">
      <c r="A172" s="36" t="s">
        <v>55</v>
      </c>
      <c r="E172" s="37" t="s">
        <v>225</v>
      </c>
    </row>
    <row r="173" spans="1:5" ht="76.5">
      <c r="A173" s="38" t="s">
        <v>57</v>
      </c>
      <c r="E173" s="39" t="s">
        <v>618</v>
      </c>
    </row>
    <row r="174" spans="1:5" ht="51">
      <c r="A174" t="s">
        <v>59</v>
      </c>
      <c r="E174" s="37" t="s">
        <v>343</v>
      </c>
    </row>
    <row r="175" spans="1:16" ht="12.75">
      <c r="A175" s="26" t="s">
        <v>50</v>
      </c>
      <c s="31" t="s">
        <v>570</v>
      </c>
      <c s="31" t="s">
        <v>149</v>
      </c>
      <c s="26" t="s">
        <v>52</v>
      </c>
      <c s="32" t="s">
        <v>150</v>
      </c>
      <c s="33" t="s">
        <v>140</v>
      </c>
      <c s="34">
        <v>5.25</v>
      </c>
      <c s="35">
        <v>0</v>
      </c>
      <c s="35">
        <f>ROUND(ROUND(H175,2)*ROUND(G175,3),2)</f>
      </c>
      <c r="O175">
        <f>(I175*21)/100</f>
      </c>
      <c t="s">
        <v>28</v>
      </c>
    </row>
    <row r="176" spans="1:5" ht="12.75">
      <c r="A176" s="36" t="s">
        <v>55</v>
      </c>
      <c r="E176" s="37" t="s">
        <v>52</v>
      </c>
    </row>
    <row r="177" spans="1:5" ht="76.5">
      <c r="A177" s="38" t="s">
        <v>57</v>
      </c>
      <c r="E177" s="39" t="s">
        <v>619</v>
      </c>
    </row>
    <row r="178" spans="1:5" ht="25.5">
      <c r="A178" t="s">
        <v>59</v>
      </c>
      <c r="E178" s="37" t="s">
        <v>152</v>
      </c>
    </row>
    <row r="179" spans="1:16" ht="12.75">
      <c r="A179" s="26" t="s">
        <v>50</v>
      </c>
      <c s="31" t="s">
        <v>571</v>
      </c>
      <c s="31" t="s">
        <v>291</v>
      </c>
      <c s="26" t="s">
        <v>52</v>
      </c>
      <c s="32" t="s">
        <v>292</v>
      </c>
      <c s="33" t="s">
        <v>188</v>
      </c>
      <c s="34">
        <v>12.5</v>
      </c>
      <c s="35">
        <v>0</v>
      </c>
      <c s="35">
        <f>ROUND(ROUND(H179,2)*ROUND(G179,3),2)</f>
      </c>
      <c r="O179">
        <f>(I179*21)/100</f>
      </c>
      <c t="s">
        <v>28</v>
      </c>
    </row>
    <row r="180" spans="1:5" ht="12.75">
      <c r="A180" s="36" t="s">
        <v>55</v>
      </c>
      <c r="E180" s="37" t="s">
        <v>52</v>
      </c>
    </row>
    <row r="181" spans="1:5" ht="76.5">
      <c r="A181" s="38" t="s">
        <v>57</v>
      </c>
      <c r="E181" s="39" t="s">
        <v>620</v>
      </c>
    </row>
    <row r="182" spans="1:5" ht="89.25">
      <c r="A182" t="s">
        <v>59</v>
      </c>
      <c r="E182" s="37" t="s">
        <v>294</v>
      </c>
    </row>
    <row r="183" spans="1:16" ht="12.75">
      <c r="A183" s="26" t="s">
        <v>50</v>
      </c>
      <c s="31" t="s">
        <v>573</v>
      </c>
      <c s="31" t="s">
        <v>397</v>
      </c>
      <c s="26" t="s">
        <v>52</v>
      </c>
      <c s="32" t="s">
        <v>398</v>
      </c>
      <c s="33" t="s">
        <v>74</v>
      </c>
      <c s="34">
        <v>2</v>
      </c>
      <c s="35">
        <v>0</v>
      </c>
      <c s="35">
        <f>ROUND(ROUND(H183,2)*ROUND(G183,3),2)</f>
      </c>
      <c r="O183">
        <f>(I183*21)/100</f>
      </c>
      <c t="s">
        <v>28</v>
      </c>
    </row>
    <row r="184" spans="1:5" ht="12.75">
      <c r="A184" s="36" t="s">
        <v>55</v>
      </c>
      <c r="E184" s="37" t="s">
        <v>559</v>
      </c>
    </row>
    <row r="185" spans="1:5" ht="114.75">
      <c r="A185" s="38" t="s">
        <v>57</v>
      </c>
      <c r="E185" s="39" t="s">
        <v>621</v>
      </c>
    </row>
    <row r="186" spans="1:5" ht="76.5">
      <c r="A186" t="s">
        <v>59</v>
      </c>
      <c r="E186" s="37" t="s">
        <v>173</v>
      </c>
    </row>
    <row r="187" spans="1:16" ht="12.75">
      <c r="A187" s="26" t="s">
        <v>50</v>
      </c>
      <c s="31" t="s">
        <v>575</v>
      </c>
      <c s="31" t="s">
        <v>400</v>
      </c>
      <c s="26" t="s">
        <v>52</v>
      </c>
      <c s="32" t="s">
        <v>401</v>
      </c>
      <c s="33" t="s">
        <v>140</v>
      </c>
      <c s="34">
        <v>18</v>
      </c>
      <c s="35">
        <v>0</v>
      </c>
      <c s="35">
        <f>ROUND(ROUND(H187,2)*ROUND(G187,3),2)</f>
      </c>
      <c r="O187">
        <f>(I187*21)/100</f>
      </c>
      <c t="s">
        <v>28</v>
      </c>
    </row>
    <row r="188" spans="1:5" ht="12.75">
      <c r="A188" s="36" t="s">
        <v>55</v>
      </c>
      <c r="E188" s="37" t="s">
        <v>559</v>
      </c>
    </row>
    <row r="189" spans="1:5" ht="102">
      <c r="A189" s="38" t="s">
        <v>57</v>
      </c>
      <c r="E189" s="39" t="s">
        <v>622</v>
      </c>
    </row>
    <row r="190" spans="1:5" ht="76.5">
      <c r="A190" t="s">
        <v>59</v>
      </c>
      <c r="E190" s="37" t="s">
        <v>173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8.xml><?xml version="1.0" encoding="utf-8"?>
<worksheet xmlns="http://schemas.openxmlformats.org/spreadsheetml/2006/main" xmlns:r="http://schemas.openxmlformats.org/officeDocument/2006/relationships">
  <sheetPr>
    <pageSetUpPr fitToPage="1"/>
  </sheetPr>
  <dimension ref="A1:R134"/>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0+O9+O22+O51+O60+O101+O110</f>
      </c>
      <c t="s">
        <v>27</v>
      </c>
    </row>
    <row r="3" spans="1:16" ht="15" customHeight="1">
      <c r="A3" t="s">
        <v>12</v>
      </c>
      <c s="12" t="s">
        <v>14</v>
      </c>
      <c s="13" t="s">
        <v>15</v>
      </c>
      <c s="1"/>
      <c s="14" t="s">
        <v>16</v>
      </c>
      <c s="1"/>
      <c s="9"/>
      <c s="8" t="s">
        <v>623</v>
      </c>
      <c s="40">
        <f>0+I9+I22+I51+I60+I101+I110</f>
      </c>
      <c r="O3" t="s">
        <v>24</v>
      </c>
      <c t="s">
        <v>28</v>
      </c>
    </row>
    <row r="4" spans="1:16" ht="15" customHeight="1">
      <c r="A4" t="s">
        <v>17</v>
      </c>
      <c s="12" t="s">
        <v>18</v>
      </c>
      <c s="13" t="s">
        <v>422</v>
      </c>
      <c s="1"/>
      <c s="14" t="s">
        <v>423</v>
      </c>
      <c s="12" t="s">
        <v>23</v>
      </c>
      <c s="1"/>
      <c s="11"/>
      <c s="11"/>
      <c r="O4" t="s">
        <v>25</v>
      </c>
      <c t="s">
        <v>28</v>
      </c>
    </row>
    <row r="5" spans="1:16" ht="12.75" customHeight="1">
      <c r="A5" t="s">
        <v>21</v>
      </c>
      <c s="16" t="s">
        <v>22</v>
      </c>
      <c s="17" t="s">
        <v>623</v>
      </c>
      <c s="6"/>
      <c s="18" t="s">
        <v>624</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51.873</v>
      </c>
      <c s="35">
        <v>0</v>
      </c>
      <c s="35">
        <f>ROUND(ROUND(H10,2)*ROUND(G10,3),2)</f>
      </c>
      <c r="O10">
        <f>(I10*21)/100</f>
      </c>
      <c t="s">
        <v>28</v>
      </c>
    </row>
    <row r="11" spans="1:5" ht="25.5">
      <c r="A11" s="36" t="s">
        <v>55</v>
      </c>
      <c r="E11" s="37" t="s">
        <v>427</v>
      </c>
    </row>
    <row r="12" spans="1:5" ht="191.25">
      <c r="A12" s="38" t="s">
        <v>57</v>
      </c>
      <c r="E12" s="39" t="s">
        <v>626</v>
      </c>
    </row>
    <row r="13" spans="1:5" ht="25.5">
      <c r="A13" t="s">
        <v>59</v>
      </c>
      <c r="E13" s="37" t="s">
        <v>131</v>
      </c>
    </row>
    <row r="14" spans="1:16" ht="12.75">
      <c r="A14" s="26" t="s">
        <v>50</v>
      </c>
      <c s="31" t="s">
        <v>28</v>
      </c>
      <c s="31" t="s">
        <v>126</v>
      </c>
      <c s="26" t="s">
        <v>28</v>
      </c>
      <c s="32" t="s">
        <v>127</v>
      </c>
      <c s="33" t="s">
        <v>128</v>
      </c>
      <c s="34">
        <v>12.808</v>
      </c>
      <c s="35">
        <v>0</v>
      </c>
      <c s="35">
        <f>ROUND(ROUND(H14,2)*ROUND(G14,3),2)</f>
      </c>
      <c r="O14">
        <f>(I14*21)/100</f>
      </c>
      <c t="s">
        <v>28</v>
      </c>
    </row>
    <row r="15" spans="1:5" ht="12.75">
      <c r="A15" s="36" t="s">
        <v>55</v>
      </c>
      <c r="E15" s="37" t="s">
        <v>355</v>
      </c>
    </row>
    <row r="16" spans="1:5" ht="408">
      <c r="A16" s="38" t="s">
        <v>57</v>
      </c>
      <c r="E16" s="39" t="s">
        <v>627</v>
      </c>
    </row>
    <row r="17" spans="1:5" ht="25.5">
      <c r="A17" t="s">
        <v>59</v>
      </c>
      <c r="E17" s="37" t="s">
        <v>131</v>
      </c>
    </row>
    <row r="18" spans="1:16" ht="12.75">
      <c r="A18" s="26" t="s">
        <v>50</v>
      </c>
      <c s="31" t="s">
        <v>27</v>
      </c>
      <c s="31" t="s">
        <v>126</v>
      </c>
      <c s="26" t="s">
        <v>37</v>
      </c>
      <c s="32" t="s">
        <v>127</v>
      </c>
      <c s="33" t="s">
        <v>128</v>
      </c>
      <c s="34">
        <v>19.219</v>
      </c>
      <c s="35">
        <v>0</v>
      </c>
      <c s="35">
        <f>ROUND(ROUND(H18,2)*ROUND(G18,3),2)</f>
      </c>
      <c r="O18">
        <f>(I18*21)/100</f>
      </c>
      <c t="s">
        <v>28</v>
      </c>
    </row>
    <row r="19" spans="1:5" ht="12.75">
      <c r="A19" s="36" t="s">
        <v>55</v>
      </c>
      <c r="E19" s="37" t="s">
        <v>507</v>
      </c>
    </row>
    <row r="20" spans="1:5" ht="165.75">
      <c r="A20" s="38" t="s">
        <v>57</v>
      </c>
      <c r="E20" s="39" t="s">
        <v>628</v>
      </c>
    </row>
    <row r="21" spans="1:5" ht="25.5">
      <c r="A21" t="s">
        <v>59</v>
      </c>
      <c r="E21" s="37" t="s">
        <v>131</v>
      </c>
    </row>
    <row r="22" spans="1:18" ht="12.75" customHeight="1">
      <c r="A22" s="6" t="s">
        <v>48</v>
      </c>
      <c s="6"/>
      <c s="42" t="s">
        <v>33</v>
      </c>
      <c s="6"/>
      <c s="29" t="s">
        <v>137</v>
      </c>
      <c s="6"/>
      <c s="6"/>
      <c s="6"/>
      <c s="43">
        <f>0+Q22</f>
      </c>
      <c r="O22">
        <f>0+R22</f>
      </c>
      <c r="Q22">
        <f>0+I23+I27+I31+I35+I39+I43+I47</f>
      </c>
      <c>
        <f>0+O23+O27+O31+O35+O39+O43+O47</f>
      </c>
    </row>
    <row r="23" spans="1:16" ht="25.5">
      <c r="A23" s="26" t="s">
        <v>50</v>
      </c>
      <c s="31" t="s">
        <v>37</v>
      </c>
      <c s="31" t="s">
        <v>201</v>
      </c>
      <c s="26" t="s">
        <v>52</v>
      </c>
      <c s="32" t="s">
        <v>202</v>
      </c>
      <c s="33" t="s">
        <v>163</v>
      </c>
      <c s="34">
        <v>5.148</v>
      </c>
      <c s="35">
        <v>0</v>
      </c>
      <c s="35">
        <f>ROUND(ROUND(H23,2)*ROUND(G23,3),2)</f>
      </c>
      <c r="O23">
        <f>(I23*21)/100</f>
      </c>
      <c t="s">
        <v>28</v>
      </c>
    </row>
    <row r="24" spans="1:5" ht="38.25">
      <c r="A24" s="36" t="s">
        <v>55</v>
      </c>
      <c r="E24" s="37" t="s">
        <v>203</v>
      </c>
    </row>
    <row r="25" spans="1:5" ht="102">
      <c r="A25" s="38" t="s">
        <v>57</v>
      </c>
      <c r="E25" s="39" t="s">
        <v>629</v>
      </c>
    </row>
    <row r="26" spans="1:5" ht="63.75">
      <c r="A26" t="s">
        <v>59</v>
      </c>
      <c r="E26" s="37" t="s">
        <v>143</v>
      </c>
    </row>
    <row r="27" spans="1:16" ht="25.5">
      <c r="A27" s="26" t="s">
        <v>50</v>
      </c>
      <c s="31" t="s">
        <v>39</v>
      </c>
      <c s="31" t="s">
        <v>205</v>
      </c>
      <c s="26" t="s">
        <v>52</v>
      </c>
      <c s="32" t="s">
        <v>206</v>
      </c>
      <c s="33" t="s">
        <v>163</v>
      </c>
      <c s="34">
        <v>7.849</v>
      </c>
      <c s="35">
        <v>0</v>
      </c>
      <c s="35">
        <f>ROUND(ROUND(H27,2)*ROUND(G27,3),2)</f>
      </c>
      <c r="O27">
        <f>(I27*21)/100</f>
      </c>
      <c t="s">
        <v>28</v>
      </c>
    </row>
    <row r="28" spans="1:5" ht="38.25">
      <c r="A28" s="36" t="s">
        <v>55</v>
      </c>
      <c r="E28" s="37" t="s">
        <v>203</v>
      </c>
    </row>
    <row r="29" spans="1:5" ht="165.75">
      <c r="A29" s="38" t="s">
        <v>57</v>
      </c>
      <c r="E29" s="39" t="s">
        <v>630</v>
      </c>
    </row>
    <row r="30" spans="1:5" ht="63.75">
      <c r="A30" t="s">
        <v>59</v>
      </c>
      <c r="E30" s="37" t="s">
        <v>143</v>
      </c>
    </row>
    <row r="31" spans="1:16" ht="25.5">
      <c r="A31" s="26" t="s">
        <v>50</v>
      </c>
      <c s="31" t="s">
        <v>41</v>
      </c>
      <c s="31" t="s">
        <v>208</v>
      </c>
      <c s="26" t="s">
        <v>52</v>
      </c>
      <c s="32" t="s">
        <v>209</v>
      </c>
      <c s="33" t="s">
        <v>140</v>
      </c>
      <c s="34">
        <v>10.1</v>
      </c>
      <c s="35">
        <v>0</v>
      </c>
      <c s="35">
        <f>ROUND(ROUND(H31,2)*ROUND(G31,3),2)</f>
      </c>
      <c r="O31">
        <f>(I31*21)/100</f>
      </c>
      <c t="s">
        <v>28</v>
      </c>
    </row>
    <row r="32" spans="1:5" ht="38.25">
      <c r="A32" s="36" t="s">
        <v>55</v>
      </c>
      <c r="E32" s="37" t="s">
        <v>203</v>
      </c>
    </row>
    <row r="33" spans="1:5" ht="114.75">
      <c r="A33" s="38" t="s">
        <v>57</v>
      </c>
      <c r="E33" s="39" t="s">
        <v>631</v>
      </c>
    </row>
    <row r="34" spans="1:5" ht="63.75">
      <c r="A34" t="s">
        <v>59</v>
      </c>
      <c r="E34" s="37" t="s">
        <v>143</v>
      </c>
    </row>
    <row r="35" spans="1:16" ht="25.5">
      <c r="A35" s="26" t="s">
        <v>50</v>
      </c>
      <c s="31" t="s">
        <v>82</v>
      </c>
      <c s="31" t="s">
        <v>208</v>
      </c>
      <c s="26" t="s">
        <v>33</v>
      </c>
      <c s="32" t="s">
        <v>209</v>
      </c>
      <c s="33" t="s">
        <v>140</v>
      </c>
      <c s="34">
        <v>11</v>
      </c>
      <c s="35">
        <v>0</v>
      </c>
      <c s="35">
        <f>ROUND(ROUND(H35,2)*ROUND(G35,3),2)</f>
      </c>
      <c r="O35">
        <f>(I35*21)/100</f>
      </c>
      <c t="s">
        <v>28</v>
      </c>
    </row>
    <row r="36" spans="1:5" ht="38.25">
      <c r="A36" s="36" t="s">
        <v>55</v>
      </c>
      <c r="E36" s="37" t="s">
        <v>203</v>
      </c>
    </row>
    <row r="37" spans="1:5" ht="165.75">
      <c r="A37" s="38" t="s">
        <v>57</v>
      </c>
      <c r="E37" s="39" t="s">
        <v>632</v>
      </c>
    </row>
    <row r="38" spans="1:5" ht="63.75">
      <c r="A38" t="s">
        <v>59</v>
      </c>
      <c r="E38" s="37" t="s">
        <v>143</v>
      </c>
    </row>
    <row r="39" spans="1:16" ht="25.5">
      <c r="A39" s="26" t="s">
        <v>50</v>
      </c>
      <c s="31" t="s">
        <v>87</v>
      </c>
      <c s="31" t="s">
        <v>211</v>
      </c>
      <c s="26" t="s">
        <v>52</v>
      </c>
      <c s="32" t="s">
        <v>212</v>
      </c>
      <c s="33" t="s">
        <v>163</v>
      </c>
      <c s="34">
        <v>2.86</v>
      </c>
      <c s="35">
        <v>0</v>
      </c>
      <c s="35">
        <f>ROUND(ROUND(H39,2)*ROUND(G39,3),2)</f>
      </c>
      <c r="O39">
        <f>(I39*21)/100</f>
      </c>
      <c t="s">
        <v>28</v>
      </c>
    </row>
    <row r="40" spans="1:5" ht="38.25">
      <c r="A40" s="36" t="s">
        <v>55</v>
      </c>
      <c r="E40" s="37" t="s">
        <v>203</v>
      </c>
    </row>
    <row r="41" spans="1:5" ht="89.25">
      <c r="A41" s="38" t="s">
        <v>57</v>
      </c>
      <c r="E41" s="39" t="s">
        <v>633</v>
      </c>
    </row>
    <row r="42" spans="1:5" ht="63.75">
      <c r="A42" t="s">
        <v>59</v>
      </c>
      <c r="E42" s="37" t="s">
        <v>143</v>
      </c>
    </row>
    <row r="43" spans="1:16" ht="25.5">
      <c r="A43" s="26" t="s">
        <v>50</v>
      </c>
      <c s="31" t="s">
        <v>44</v>
      </c>
      <c s="31" t="s">
        <v>214</v>
      </c>
      <c s="26" t="s">
        <v>52</v>
      </c>
      <c s="32" t="s">
        <v>215</v>
      </c>
      <c s="33" t="s">
        <v>163</v>
      </c>
      <c s="34">
        <v>15.73</v>
      </c>
      <c s="35">
        <v>0</v>
      </c>
      <c s="35">
        <f>ROUND(ROUND(H43,2)*ROUND(G43,3),2)</f>
      </c>
      <c r="O43">
        <f>(I43*21)/100</f>
      </c>
      <c t="s">
        <v>28</v>
      </c>
    </row>
    <row r="44" spans="1:5" ht="38.25">
      <c r="A44" s="36" t="s">
        <v>55</v>
      </c>
      <c r="E44" s="37" t="s">
        <v>203</v>
      </c>
    </row>
    <row r="45" spans="1:5" ht="102">
      <c r="A45" s="38" t="s">
        <v>57</v>
      </c>
      <c r="E45" s="39" t="s">
        <v>634</v>
      </c>
    </row>
    <row r="46" spans="1:5" ht="369.75">
      <c r="A46" t="s">
        <v>59</v>
      </c>
      <c r="E46" s="37" t="s">
        <v>217</v>
      </c>
    </row>
    <row r="47" spans="1:16" ht="12.75">
      <c r="A47" s="26" t="s">
        <v>50</v>
      </c>
      <c s="31" t="s">
        <v>46</v>
      </c>
      <c s="31" t="s">
        <v>218</v>
      </c>
      <c s="26" t="s">
        <v>52</v>
      </c>
      <c s="32" t="s">
        <v>219</v>
      </c>
      <c s="33" t="s">
        <v>188</v>
      </c>
      <c s="34">
        <v>28.6</v>
      </c>
      <c s="35">
        <v>0</v>
      </c>
      <c s="35">
        <f>ROUND(ROUND(H47,2)*ROUND(G47,3),2)</f>
      </c>
      <c r="O47">
        <f>(I47*21)/100</f>
      </c>
      <c t="s">
        <v>28</v>
      </c>
    </row>
    <row r="48" spans="1:5" ht="12.75">
      <c r="A48" s="36" t="s">
        <v>55</v>
      </c>
      <c r="E48" s="37" t="s">
        <v>52</v>
      </c>
    </row>
    <row r="49" spans="1:5" ht="114.75">
      <c r="A49" s="38" t="s">
        <v>57</v>
      </c>
      <c r="E49" s="39" t="s">
        <v>635</v>
      </c>
    </row>
    <row r="50" spans="1:5" ht="25.5">
      <c r="A50" t="s">
        <v>59</v>
      </c>
      <c r="E50" s="37" t="s">
        <v>221</v>
      </c>
    </row>
    <row r="51" spans="1:18" ht="12.75" customHeight="1">
      <c r="A51" s="6" t="s">
        <v>48</v>
      </c>
      <c s="6"/>
      <c s="42" t="s">
        <v>28</v>
      </c>
      <c s="6"/>
      <c s="29" t="s">
        <v>222</v>
      </c>
      <c s="6"/>
      <c s="6"/>
      <c s="6"/>
      <c s="43">
        <f>0+Q51</f>
      </c>
      <c r="O51">
        <f>0+R51</f>
      </c>
      <c r="Q51">
        <f>0+I52+I56</f>
      </c>
      <c>
        <f>0+O52+O56</f>
      </c>
    </row>
    <row r="52" spans="1:16" ht="12.75">
      <c r="A52" s="26" t="s">
        <v>50</v>
      </c>
      <c s="31" t="s">
        <v>98</v>
      </c>
      <c s="31" t="s">
        <v>373</v>
      </c>
      <c s="26" t="s">
        <v>52</v>
      </c>
      <c s="32" t="s">
        <v>374</v>
      </c>
      <c s="33" t="s">
        <v>140</v>
      </c>
      <c s="34">
        <v>8.5</v>
      </c>
      <c s="35">
        <v>0</v>
      </c>
      <c s="35">
        <f>ROUND(ROUND(H52,2)*ROUND(G52,3),2)</f>
      </c>
      <c r="O52">
        <f>(I52*21)/100</f>
      </c>
      <c t="s">
        <v>28</v>
      </c>
    </row>
    <row r="53" spans="1:5" ht="153">
      <c r="A53" s="36" t="s">
        <v>55</v>
      </c>
      <c r="E53" s="37" t="s">
        <v>375</v>
      </c>
    </row>
    <row r="54" spans="1:5" ht="76.5">
      <c r="A54" s="38" t="s">
        <v>57</v>
      </c>
      <c r="E54" s="39" t="s">
        <v>636</v>
      </c>
    </row>
    <row r="55" spans="1:5" ht="165.75">
      <c r="A55" t="s">
        <v>59</v>
      </c>
      <c r="E55" s="37" t="s">
        <v>377</v>
      </c>
    </row>
    <row r="56" spans="1:16" ht="12.75">
      <c r="A56" s="26" t="s">
        <v>50</v>
      </c>
      <c s="31" t="s">
        <v>105</v>
      </c>
      <c s="31" t="s">
        <v>223</v>
      </c>
      <c s="26" t="s">
        <v>52</v>
      </c>
      <c s="32" t="s">
        <v>224</v>
      </c>
      <c s="33" t="s">
        <v>188</v>
      </c>
      <c s="34">
        <v>31.755</v>
      </c>
      <c s="35">
        <v>0</v>
      </c>
      <c s="35">
        <f>ROUND(ROUND(H56,2)*ROUND(G56,3),2)</f>
      </c>
      <c r="O56">
        <f>(I56*21)/100</f>
      </c>
      <c t="s">
        <v>28</v>
      </c>
    </row>
    <row r="57" spans="1:5" ht="25.5">
      <c r="A57" s="36" t="s">
        <v>55</v>
      </c>
      <c r="E57" s="37" t="s">
        <v>225</v>
      </c>
    </row>
    <row r="58" spans="1:5" ht="76.5">
      <c r="A58" s="38" t="s">
        <v>57</v>
      </c>
      <c r="E58" s="39" t="s">
        <v>637</v>
      </c>
    </row>
    <row r="59" spans="1:5" ht="102">
      <c r="A59" t="s">
        <v>59</v>
      </c>
      <c r="E59" s="37" t="s">
        <v>227</v>
      </c>
    </row>
    <row r="60" spans="1:18" ht="12.75" customHeight="1">
      <c r="A60" s="6" t="s">
        <v>48</v>
      </c>
      <c s="6"/>
      <c s="42" t="s">
        <v>39</v>
      </c>
      <c s="6"/>
      <c s="29" t="s">
        <v>228</v>
      </c>
      <c s="6"/>
      <c s="6"/>
      <c s="6"/>
      <c s="43">
        <f>0+Q60</f>
      </c>
      <c r="O60">
        <f>0+R60</f>
      </c>
      <c r="Q60">
        <f>0+I61+I65+I69+I73+I77+I81+I85+I89+I93+I97</f>
      </c>
      <c>
        <f>0+O61+O65+O69+O73+O77+O81+O85+O89+O93+O97</f>
      </c>
    </row>
    <row r="61" spans="1:16" ht="12.75">
      <c r="A61" s="26" t="s">
        <v>50</v>
      </c>
      <c s="31" t="s">
        <v>109</v>
      </c>
      <c s="31" t="s">
        <v>229</v>
      </c>
      <c s="26" t="s">
        <v>52</v>
      </c>
      <c s="32" t="s">
        <v>230</v>
      </c>
      <c s="33" t="s">
        <v>188</v>
      </c>
      <c s="34">
        <v>28.6</v>
      </c>
      <c s="35">
        <v>0</v>
      </c>
      <c s="35">
        <f>ROUND(ROUND(H61,2)*ROUND(G61,3),2)</f>
      </c>
      <c r="O61">
        <f>(I61*21)/100</f>
      </c>
      <c t="s">
        <v>28</v>
      </c>
    </row>
    <row r="62" spans="1:5" ht="25.5">
      <c r="A62" s="36" t="s">
        <v>55</v>
      </c>
      <c r="E62" s="37" t="s">
        <v>225</v>
      </c>
    </row>
    <row r="63" spans="1:5" ht="89.25">
      <c r="A63" s="38" t="s">
        <v>57</v>
      </c>
      <c r="E63" s="39" t="s">
        <v>638</v>
      </c>
    </row>
    <row r="64" spans="1:5" ht="127.5">
      <c r="A64" t="s">
        <v>59</v>
      </c>
      <c r="E64" s="37" t="s">
        <v>232</v>
      </c>
    </row>
    <row r="65" spans="1:16" ht="12.75">
      <c r="A65" s="26" t="s">
        <v>50</v>
      </c>
      <c s="31" t="s">
        <v>181</v>
      </c>
      <c s="31" t="s">
        <v>233</v>
      </c>
      <c s="26" t="s">
        <v>52</v>
      </c>
      <c s="32" t="s">
        <v>234</v>
      </c>
      <c s="33" t="s">
        <v>188</v>
      </c>
      <c s="34">
        <v>28.6</v>
      </c>
      <c s="35">
        <v>0</v>
      </c>
      <c s="35">
        <f>ROUND(ROUND(H65,2)*ROUND(G65,3),2)</f>
      </c>
      <c r="O65">
        <f>(I65*21)/100</f>
      </c>
      <c t="s">
        <v>28</v>
      </c>
    </row>
    <row r="66" spans="1:5" ht="25.5">
      <c r="A66" s="36" t="s">
        <v>55</v>
      </c>
      <c r="E66" s="37" t="s">
        <v>225</v>
      </c>
    </row>
    <row r="67" spans="1:5" ht="89.25">
      <c r="A67" s="38" t="s">
        <v>57</v>
      </c>
      <c r="E67" s="39" t="s">
        <v>639</v>
      </c>
    </row>
    <row r="68" spans="1:5" ht="51">
      <c r="A68" t="s">
        <v>59</v>
      </c>
      <c r="E68" s="37" t="s">
        <v>236</v>
      </c>
    </row>
    <row r="69" spans="1:16" ht="12.75">
      <c r="A69" s="26" t="s">
        <v>50</v>
      </c>
      <c s="31" t="s">
        <v>185</v>
      </c>
      <c s="31" t="s">
        <v>237</v>
      </c>
      <c s="26" t="s">
        <v>52</v>
      </c>
      <c s="32" t="s">
        <v>238</v>
      </c>
      <c s="33" t="s">
        <v>188</v>
      </c>
      <c s="34">
        <v>31.195</v>
      </c>
      <c s="35">
        <v>0</v>
      </c>
      <c s="35">
        <f>ROUND(ROUND(H69,2)*ROUND(G69,3),2)</f>
      </c>
      <c r="O69">
        <f>(I69*21)/100</f>
      </c>
      <c t="s">
        <v>28</v>
      </c>
    </row>
    <row r="70" spans="1:5" ht="25.5">
      <c r="A70" s="36" t="s">
        <v>55</v>
      </c>
      <c r="E70" s="37" t="s">
        <v>225</v>
      </c>
    </row>
    <row r="71" spans="1:5" ht="153">
      <c r="A71" s="38" t="s">
        <v>57</v>
      </c>
      <c r="E71" s="39" t="s">
        <v>640</v>
      </c>
    </row>
    <row r="72" spans="1:5" ht="51">
      <c r="A72" t="s">
        <v>59</v>
      </c>
      <c r="E72" s="37" t="s">
        <v>236</v>
      </c>
    </row>
    <row r="73" spans="1:16" ht="12.75">
      <c r="A73" s="26" t="s">
        <v>50</v>
      </c>
      <c s="31" t="s">
        <v>247</v>
      </c>
      <c s="31" t="s">
        <v>240</v>
      </c>
      <c s="26" t="s">
        <v>33</v>
      </c>
      <c s="32" t="s">
        <v>241</v>
      </c>
      <c s="33" t="s">
        <v>188</v>
      </c>
      <c s="34">
        <v>31.195</v>
      </c>
      <c s="35">
        <v>0</v>
      </c>
      <c s="35">
        <f>ROUND(ROUND(H73,2)*ROUND(G73,3),2)</f>
      </c>
      <c r="O73">
        <f>(I73*21)/100</f>
      </c>
      <c t="s">
        <v>28</v>
      </c>
    </row>
    <row r="74" spans="1:5" ht="25.5">
      <c r="A74" s="36" t="s">
        <v>55</v>
      </c>
      <c r="E74" s="37" t="s">
        <v>225</v>
      </c>
    </row>
    <row r="75" spans="1:5" ht="153">
      <c r="A75" s="38" t="s">
        <v>57</v>
      </c>
      <c r="E75" s="39" t="s">
        <v>641</v>
      </c>
    </row>
    <row r="76" spans="1:5" ht="51">
      <c r="A76" t="s">
        <v>59</v>
      </c>
      <c r="E76" s="37" t="s">
        <v>236</v>
      </c>
    </row>
    <row r="77" spans="1:16" ht="12.75">
      <c r="A77" s="26" t="s">
        <v>50</v>
      </c>
      <c s="31" t="s">
        <v>251</v>
      </c>
      <c s="31" t="s">
        <v>243</v>
      </c>
      <c s="26" t="s">
        <v>52</v>
      </c>
      <c s="32" t="s">
        <v>244</v>
      </c>
      <c s="33" t="s">
        <v>188</v>
      </c>
      <c s="34">
        <v>28.6</v>
      </c>
      <c s="35">
        <v>0</v>
      </c>
      <c s="35">
        <f>ROUND(ROUND(H77,2)*ROUND(G77,3),2)</f>
      </c>
      <c r="O77">
        <f>(I77*21)/100</f>
      </c>
      <c t="s">
        <v>28</v>
      </c>
    </row>
    <row r="78" spans="1:5" ht="25.5">
      <c r="A78" s="36" t="s">
        <v>55</v>
      </c>
      <c r="E78" s="37" t="s">
        <v>225</v>
      </c>
    </row>
    <row r="79" spans="1:5" ht="76.5">
      <c r="A79" s="38" t="s">
        <v>57</v>
      </c>
      <c r="E79" s="39" t="s">
        <v>642</v>
      </c>
    </row>
    <row r="80" spans="1:5" ht="51">
      <c r="A80" t="s">
        <v>59</v>
      </c>
      <c r="E80" s="37" t="s">
        <v>246</v>
      </c>
    </row>
    <row r="81" spans="1:16" ht="12.75">
      <c r="A81" s="26" t="s">
        <v>50</v>
      </c>
      <c s="31" t="s">
        <v>256</v>
      </c>
      <c s="31" t="s">
        <v>248</v>
      </c>
      <c s="26" t="s">
        <v>52</v>
      </c>
      <c s="32" t="s">
        <v>249</v>
      </c>
      <c s="33" t="s">
        <v>188</v>
      </c>
      <c s="34">
        <v>57.2</v>
      </c>
      <c s="35">
        <v>0</v>
      </c>
      <c s="35">
        <f>ROUND(ROUND(H81,2)*ROUND(G81,3),2)</f>
      </c>
      <c r="O81">
        <f>(I81*21)/100</f>
      </c>
      <c t="s">
        <v>28</v>
      </c>
    </row>
    <row r="82" spans="1:5" ht="25.5">
      <c r="A82" s="36" t="s">
        <v>55</v>
      </c>
      <c r="E82" s="37" t="s">
        <v>225</v>
      </c>
    </row>
    <row r="83" spans="1:5" ht="89.25">
      <c r="A83" s="38" t="s">
        <v>57</v>
      </c>
      <c r="E83" s="39" t="s">
        <v>643</v>
      </c>
    </row>
    <row r="84" spans="1:5" ht="51">
      <c r="A84" t="s">
        <v>59</v>
      </c>
      <c r="E84" s="37" t="s">
        <v>246</v>
      </c>
    </row>
    <row r="85" spans="1:16" ht="12.75">
      <c r="A85" s="26" t="s">
        <v>50</v>
      </c>
      <c s="31" t="s">
        <v>261</v>
      </c>
      <c s="31" t="s">
        <v>533</v>
      </c>
      <c s="26" t="s">
        <v>52</v>
      </c>
      <c s="32" t="s">
        <v>534</v>
      </c>
      <c s="33" t="s">
        <v>188</v>
      </c>
      <c s="34">
        <v>28.6</v>
      </c>
      <c s="35">
        <v>0</v>
      </c>
      <c s="35">
        <f>ROUND(ROUND(H85,2)*ROUND(G85,3),2)</f>
      </c>
      <c r="O85">
        <f>(I85*21)/100</f>
      </c>
      <c t="s">
        <v>28</v>
      </c>
    </row>
    <row r="86" spans="1:5" ht="25.5">
      <c r="A86" s="36" t="s">
        <v>55</v>
      </c>
      <c r="E86" s="37" t="s">
        <v>225</v>
      </c>
    </row>
    <row r="87" spans="1:5" ht="76.5">
      <c r="A87" s="38" t="s">
        <v>57</v>
      </c>
      <c r="E87" s="39" t="s">
        <v>644</v>
      </c>
    </row>
    <row r="88" spans="1:5" ht="140.25">
      <c r="A88" t="s">
        <v>59</v>
      </c>
      <c r="E88" s="37" t="s">
        <v>260</v>
      </c>
    </row>
    <row r="89" spans="1:16" ht="12.75">
      <c r="A89" s="26" t="s">
        <v>50</v>
      </c>
      <c s="31" t="s">
        <v>265</v>
      </c>
      <c s="31" t="s">
        <v>537</v>
      </c>
      <c s="26" t="s">
        <v>52</v>
      </c>
      <c s="32" t="s">
        <v>538</v>
      </c>
      <c s="33" t="s">
        <v>188</v>
      </c>
      <c s="34">
        <v>28.6</v>
      </c>
      <c s="35">
        <v>0</v>
      </c>
      <c s="35">
        <f>ROUND(ROUND(H89,2)*ROUND(G89,3),2)</f>
      </c>
      <c r="O89">
        <f>(I89*21)/100</f>
      </c>
      <c t="s">
        <v>28</v>
      </c>
    </row>
    <row r="90" spans="1:5" ht="25.5">
      <c r="A90" s="36" t="s">
        <v>55</v>
      </c>
      <c r="E90" s="37" t="s">
        <v>225</v>
      </c>
    </row>
    <row r="91" spans="1:5" ht="76.5">
      <c r="A91" s="38" t="s">
        <v>57</v>
      </c>
      <c r="E91" s="39" t="s">
        <v>645</v>
      </c>
    </row>
    <row r="92" spans="1:5" ht="140.25">
      <c r="A92" t="s">
        <v>59</v>
      </c>
      <c r="E92" s="37" t="s">
        <v>260</v>
      </c>
    </row>
    <row r="93" spans="1:16" ht="12.75">
      <c r="A93" s="26" t="s">
        <v>50</v>
      </c>
      <c s="31" t="s">
        <v>269</v>
      </c>
      <c s="31" t="s">
        <v>266</v>
      </c>
      <c s="26" t="s">
        <v>52</v>
      </c>
      <c s="32" t="s">
        <v>267</v>
      </c>
      <c s="33" t="s">
        <v>188</v>
      </c>
      <c s="34">
        <v>28.6</v>
      </c>
      <c s="35">
        <v>0</v>
      </c>
      <c s="35">
        <f>ROUND(ROUND(H93,2)*ROUND(G93,3),2)</f>
      </c>
      <c r="O93">
        <f>(I93*21)/100</f>
      </c>
      <c t="s">
        <v>28</v>
      </c>
    </row>
    <row r="94" spans="1:5" ht="25.5">
      <c r="A94" s="36" t="s">
        <v>55</v>
      </c>
      <c r="E94" s="37" t="s">
        <v>225</v>
      </c>
    </row>
    <row r="95" spans="1:5" ht="76.5">
      <c r="A95" s="38" t="s">
        <v>57</v>
      </c>
      <c r="E95" s="39" t="s">
        <v>646</v>
      </c>
    </row>
    <row r="96" spans="1:5" ht="140.25">
      <c r="A96" t="s">
        <v>59</v>
      </c>
      <c r="E96" s="37" t="s">
        <v>260</v>
      </c>
    </row>
    <row r="97" spans="1:16" ht="12.75">
      <c r="A97" s="26" t="s">
        <v>50</v>
      </c>
      <c s="31" t="s">
        <v>274</v>
      </c>
      <c s="31" t="s">
        <v>270</v>
      </c>
      <c s="26" t="s">
        <v>52</v>
      </c>
      <c s="32" t="s">
        <v>271</v>
      </c>
      <c s="33" t="s">
        <v>140</v>
      </c>
      <c s="34">
        <v>5.5</v>
      </c>
      <c s="35">
        <v>0</v>
      </c>
      <c s="35">
        <f>ROUND(ROUND(H97,2)*ROUND(G97,3),2)</f>
      </c>
      <c r="O97">
        <f>(I97*21)/100</f>
      </c>
      <c t="s">
        <v>28</v>
      </c>
    </row>
    <row r="98" spans="1:5" ht="25.5">
      <c r="A98" s="36" t="s">
        <v>55</v>
      </c>
      <c r="E98" s="37" t="s">
        <v>225</v>
      </c>
    </row>
    <row r="99" spans="1:5" ht="63.75">
      <c r="A99" s="38" t="s">
        <v>57</v>
      </c>
      <c r="E99" s="39" t="s">
        <v>647</v>
      </c>
    </row>
    <row r="100" spans="1:5" ht="38.25">
      <c r="A100" t="s">
        <v>59</v>
      </c>
      <c r="E100" s="37" t="s">
        <v>273</v>
      </c>
    </row>
    <row r="101" spans="1:18" ht="12.75" customHeight="1">
      <c r="A101" s="6" t="s">
        <v>48</v>
      </c>
      <c s="6"/>
      <c s="42" t="s">
        <v>87</v>
      </c>
      <c s="6"/>
      <c s="29" t="s">
        <v>378</v>
      </c>
      <c s="6"/>
      <c s="6"/>
      <c s="6"/>
      <c s="43">
        <f>0+Q101</f>
      </c>
      <c r="O101">
        <f>0+R101</f>
      </c>
      <c r="Q101">
        <f>0+I102+I106</f>
      </c>
      <c>
        <f>0+O102+O106</f>
      </c>
    </row>
    <row r="102" spans="1:16" ht="12.75">
      <c r="A102" s="26" t="s">
        <v>50</v>
      </c>
      <c s="31" t="s">
        <v>279</v>
      </c>
      <c s="31" t="s">
        <v>379</v>
      </c>
      <c s="26" t="s">
        <v>52</v>
      </c>
      <c s="32" t="s">
        <v>380</v>
      </c>
      <c s="33" t="s">
        <v>140</v>
      </c>
      <c s="34">
        <v>3.7</v>
      </c>
      <c s="35">
        <v>0</v>
      </c>
      <c s="35">
        <f>ROUND(ROUND(H102,2)*ROUND(G102,3),2)</f>
      </c>
      <c r="O102">
        <f>(I102*21)/100</f>
      </c>
      <c t="s">
        <v>28</v>
      </c>
    </row>
    <row r="103" spans="1:5" ht="12.75">
      <c r="A103" s="36" t="s">
        <v>55</v>
      </c>
      <c r="E103" s="37" t="s">
        <v>381</v>
      </c>
    </row>
    <row r="104" spans="1:5" ht="76.5">
      <c r="A104" s="38" t="s">
        <v>57</v>
      </c>
      <c r="E104" s="39" t="s">
        <v>648</v>
      </c>
    </row>
    <row r="105" spans="1:5" ht="255">
      <c r="A105" t="s">
        <v>59</v>
      </c>
      <c r="E105" s="37" t="s">
        <v>383</v>
      </c>
    </row>
    <row r="106" spans="1:16" ht="12.75">
      <c r="A106" s="26" t="s">
        <v>50</v>
      </c>
      <c s="31" t="s">
        <v>282</v>
      </c>
      <c s="31" t="s">
        <v>400</v>
      </c>
      <c s="26" t="s">
        <v>52</v>
      </c>
      <c s="32" t="s">
        <v>401</v>
      </c>
      <c s="33" t="s">
        <v>140</v>
      </c>
      <c s="34">
        <v>3.7</v>
      </c>
      <c s="35">
        <v>0</v>
      </c>
      <c s="35">
        <f>ROUND(ROUND(H106,2)*ROUND(G106,3),2)</f>
      </c>
      <c r="O106">
        <f>(I106*21)/100</f>
      </c>
      <c t="s">
        <v>28</v>
      </c>
    </row>
    <row r="107" spans="1:5" ht="12.75">
      <c r="A107" s="36" t="s">
        <v>55</v>
      </c>
      <c r="E107" s="37" t="s">
        <v>559</v>
      </c>
    </row>
    <row r="108" spans="1:5" ht="102">
      <c r="A108" s="38" t="s">
        <v>57</v>
      </c>
      <c r="E108" s="39" t="s">
        <v>649</v>
      </c>
    </row>
    <row r="109" spans="1:5" ht="76.5">
      <c r="A109" t="s">
        <v>59</v>
      </c>
      <c r="E109" s="37" t="s">
        <v>173</v>
      </c>
    </row>
    <row r="110" spans="1:18" ht="12.75" customHeight="1">
      <c r="A110" s="6" t="s">
        <v>48</v>
      </c>
      <c s="6"/>
      <c s="42" t="s">
        <v>44</v>
      </c>
      <c s="6"/>
      <c s="29" t="s">
        <v>144</v>
      </c>
      <c s="6"/>
      <c s="6"/>
      <c s="6"/>
      <c s="43">
        <f>0+Q110</f>
      </c>
      <c r="O110">
        <f>0+R110</f>
      </c>
      <c r="Q110">
        <f>0+I111+I115+I119+I123+I127+I131</f>
      </c>
      <c>
        <f>0+O111+O115+O119+O123+O127+O131</f>
      </c>
    </row>
    <row r="111" spans="1:16" ht="25.5">
      <c r="A111" s="26" t="s">
        <v>50</v>
      </c>
      <c s="31" t="s">
        <v>286</v>
      </c>
      <c s="31" t="s">
        <v>275</v>
      </c>
      <c s="26" t="s">
        <v>52</v>
      </c>
      <c s="32" t="s">
        <v>276</v>
      </c>
      <c s="33" t="s">
        <v>188</v>
      </c>
      <c s="34">
        <v>1.338</v>
      </c>
      <c s="35">
        <v>0</v>
      </c>
      <c s="35">
        <f>ROUND(ROUND(H111,2)*ROUND(G111,3),2)</f>
      </c>
      <c r="O111">
        <f>(I111*21)/100</f>
      </c>
      <c t="s">
        <v>28</v>
      </c>
    </row>
    <row r="112" spans="1:5" ht="12.75">
      <c r="A112" s="36" t="s">
        <v>55</v>
      </c>
      <c r="E112" s="37" t="s">
        <v>52</v>
      </c>
    </row>
    <row r="113" spans="1:5" ht="76.5">
      <c r="A113" s="38" t="s">
        <v>57</v>
      </c>
      <c r="E113" s="39" t="s">
        <v>650</v>
      </c>
    </row>
    <row r="114" spans="1:5" ht="38.25">
      <c r="A114" t="s">
        <v>59</v>
      </c>
      <c r="E114" s="37" t="s">
        <v>278</v>
      </c>
    </row>
    <row r="115" spans="1:16" ht="25.5">
      <c r="A115" s="26" t="s">
        <v>50</v>
      </c>
      <c s="31" t="s">
        <v>290</v>
      </c>
      <c s="31" t="s">
        <v>280</v>
      </c>
      <c s="26" t="s">
        <v>52</v>
      </c>
      <c s="32" t="s">
        <v>281</v>
      </c>
      <c s="33" t="s">
        <v>188</v>
      </c>
      <c s="34">
        <v>1.338</v>
      </c>
      <c s="35">
        <v>0</v>
      </c>
      <c s="35">
        <f>ROUND(ROUND(H115,2)*ROUND(G115,3),2)</f>
      </c>
      <c r="O115">
        <f>(I115*21)/100</f>
      </c>
      <c t="s">
        <v>28</v>
      </c>
    </row>
    <row r="116" spans="1:5" ht="12.75">
      <c r="A116" s="36" t="s">
        <v>55</v>
      </c>
      <c r="E116" s="37" t="s">
        <v>52</v>
      </c>
    </row>
    <row r="117" spans="1:5" ht="76.5">
      <c r="A117" s="38" t="s">
        <v>57</v>
      </c>
      <c r="E117" s="39" t="s">
        <v>650</v>
      </c>
    </row>
    <row r="118" spans="1:5" ht="38.25">
      <c r="A118" t="s">
        <v>59</v>
      </c>
      <c r="E118" s="37" t="s">
        <v>278</v>
      </c>
    </row>
    <row r="119" spans="1:16" ht="12.75">
      <c r="A119" s="26" t="s">
        <v>50</v>
      </c>
      <c s="31" t="s">
        <v>536</v>
      </c>
      <c s="31" t="s">
        <v>344</v>
      </c>
      <c s="26" t="s">
        <v>52</v>
      </c>
      <c s="32" t="s">
        <v>345</v>
      </c>
      <c s="33" t="s">
        <v>140</v>
      </c>
      <c s="34">
        <v>11</v>
      </c>
      <c s="35">
        <v>0</v>
      </c>
      <c s="35">
        <f>ROUND(ROUND(H119,2)*ROUND(G119,3),2)</f>
      </c>
      <c r="O119">
        <f>(I119*21)/100</f>
      </c>
      <c t="s">
        <v>28</v>
      </c>
    </row>
    <row r="120" spans="1:5" ht="25.5">
      <c r="A120" s="36" t="s">
        <v>55</v>
      </c>
      <c r="E120" s="37" t="s">
        <v>225</v>
      </c>
    </row>
    <row r="121" spans="1:5" ht="216.75">
      <c r="A121" s="38" t="s">
        <v>57</v>
      </c>
      <c r="E121" s="39" t="s">
        <v>651</v>
      </c>
    </row>
    <row r="122" spans="1:5" ht="51">
      <c r="A122" t="s">
        <v>59</v>
      </c>
      <c r="E122" s="37" t="s">
        <v>343</v>
      </c>
    </row>
    <row r="123" spans="1:16" ht="12.75">
      <c r="A123" s="26" t="s">
        <v>50</v>
      </c>
      <c s="31" t="s">
        <v>540</v>
      </c>
      <c s="31" t="s">
        <v>652</v>
      </c>
      <c s="26" t="s">
        <v>52</v>
      </c>
      <c s="32" t="s">
        <v>653</v>
      </c>
      <c s="33" t="s">
        <v>140</v>
      </c>
      <c s="34">
        <v>5.3</v>
      </c>
      <c s="35">
        <v>0</v>
      </c>
      <c s="35">
        <f>ROUND(ROUND(H123,2)*ROUND(G123,3),2)</f>
      </c>
      <c r="O123">
        <f>(I123*21)/100</f>
      </c>
      <c t="s">
        <v>28</v>
      </c>
    </row>
    <row r="124" spans="1:5" ht="25.5">
      <c r="A124" s="36" t="s">
        <v>55</v>
      </c>
      <c r="E124" s="37" t="s">
        <v>225</v>
      </c>
    </row>
    <row r="125" spans="1:5" ht="63.75">
      <c r="A125" s="38" t="s">
        <v>57</v>
      </c>
      <c r="E125" s="39" t="s">
        <v>654</v>
      </c>
    </row>
    <row r="126" spans="1:5" ht="76.5">
      <c r="A126" t="s">
        <v>59</v>
      </c>
      <c r="E126" s="37" t="s">
        <v>655</v>
      </c>
    </row>
    <row r="127" spans="1:16" ht="12.75">
      <c r="A127" s="26" t="s">
        <v>50</v>
      </c>
      <c s="31" t="s">
        <v>542</v>
      </c>
      <c s="31" t="s">
        <v>291</v>
      </c>
      <c s="26" t="s">
        <v>52</v>
      </c>
      <c s="32" t="s">
        <v>292</v>
      </c>
      <c s="33" t="s">
        <v>188</v>
      </c>
      <c s="34">
        <v>2.525</v>
      </c>
      <c s="35">
        <v>0</v>
      </c>
      <c s="35">
        <f>ROUND(ROUND(H127,2)*ROUND(G127,3),2)</f>
      </c>
      <c r="O127">
        <f>(I127*21)/100</f>
      </c>
      <c t="s">
        <v>28</v>
      </c>
    </row>
    <row r="128" spans="1:5" ht="12.75">
      <c r="A128" s="36" t="s">
        <v>55</v>
      </c>
      <c r="E128" s="37" t="s">
        <v>52</v>
      </c>
    </row>
    <row r="129" spans="1:5" ht="76.5">
      <c r="A129" s="38" t="s">
        <v>57</v>
      </c>
      <c r="E129" s="39" t="s">
        <v>656</v>
      </c>
    </row>
    <row r="130" spans="1:5" ht="89.25">
      <c r="A130" t="s">
        <v>59</v>
      </c>
      <c r="E130" s="37" t="s">
        <v>294</v>
      </c>
    </row>
    <row r="131" spans="1:16" ht="12.75">
      <c r="A131" s="26" t="s">
        <v>50</v>
      </c>
      <c s="31" t="s">
        <v>544</v>
      </c>
      <c s="31" t="s">
        <v>657</v>
      </c>
      <c s="26" t="s">
        <v>52</v>
      </c>
      <c s="32" t="s">
        <v>658</v>
      </c>
      <c s="33" t="s">
        <v>140</v>
      </c>
      <c s="34">
        <v>5.3</v>
      </c>
      <c s="35">
        <v>0</v>
      </c>
      <c s="35">
        <f>ROUND(ROUND(H131,2)*ROUND(G131,3),2)</f>
      </c>
      <c r="O131">
        <f>(I131*21)/100</f>
      </c>
      <c t="s">
        <v>28</v>
      </c>
    </row>
    <row r="132" spans="1:5" ht="12.75">
      <c r="A132" s="36" t="s">
        <v>55</v>
      </c>
      <c r="E132" s="37" t="s">
        <v>559</v>
      </c>
    </row>
    <row r="133" spans="1:5" ht="89.25">
      <c r="A133" s="38" t="s">
        <v>57</v>
      </c>
      <c r="E133" s="39" t="s">
        <v>659</v>
      </c>
    </row>
    <row r="134" spans="1:5" ht="76.5">
      <c r="A134" t="s">
        <v>59</v>
      </c>
      <c r="E134" s="37" t="s">
        <v>660</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19.xml><?xml version="1.0" encoding="utf-8"?>
<worksheet xmlns="http://schemas.openxmlformats.org/spreadsheetml/2006/main" xmlns:r="http://schemas.openxmlformats.org/officeDocument/2006/relationships">
  <sheetPr>
    <pageSetUpPr fitToPage="1"/>
  </sheetPr>
  <dimension ref="A1:R113"/>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0+O9+O22+O47+O52+O97</f>
      </c>
      <c t="s">
        <v>27</v>
      </c>
    </row>
    <row r="3" spans="1:16" ht="15" customHeight="1">
      <c r="A3" t="s">
        <v>12</v>
      </c>
      <c s="12" t="s">
        <v>14</v>
      </c>
      <c s="13" t="s">
        <v>15</v>
      </c>
      <c s="1"/>
      <c s="14" t="s">
        <v>16</v>
      </c>
      <c s="1"/>
      <c s="9"/>
      <c s="8" t="s">
        <v>663</v>
      </c>
      <c s="40">
        <f>0+I9+I22+I47+I52+I97</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663</v>
      </c>
      <c s="6"/>
      <c s="18" t="s">
        <v>193</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124.344</v>
      </c>
      <c s="35">
        <v>0</v>
      </c>
      <c s="35">
        <f>ROUND(ROUND(H10,2)*ROUND(G10,3),2)</f>
      </c>
      <c r="O10">
        <f>(I10*21)/100</f>
      </c>
      <c t="s">
        <v>28</v>
      </c>
    </row>
    <row r="11" spans="1:5" ht="25.5">
      <c r="A11" s="36" t="s">
        <v>55</v>
      </c>
      <c r="E11" s="37" t="s">
        <v>427</v>
      </c>
    </row>
    <row r="12" spans="1:5" ht="204">
      <c r="A12" s="38" t="s">
        <v>57</v>
      </c>
      <c r="E12" s="39" t="s">
        <v>665</v>
      </c>
    </row>
    <row r="13" spans="1:5" ht="25.5">
      <c r="A13" t="s">
        <v>59</v>
      </c>
      <c r="E13" s="37" t="s">
        <v>131</v>
      </c>
    </row>
    <row r="14" spans="1:16" ht="12.75">
      <c r="A14" s="26" t="s">
        <v>50</v>
      </c>
      <c s="31" t="s">
        <v>28</v>
      </c>
      <c s="31" t="s">
        <v>126</v>
      </c>
      <c s="26" t="s">
        <v>28</v>
      </c>
      <c s="32" t="s">
        <v>127</v>
      </c>
      <c s="33" t="s">
        <v>128</v>
      </c>
      <c s="34">
        <v>46.949</v>
      </c>
      <c s="35">
        <v>0</v>
      </c>
      <c s="35">
        <f>ROUND(ROUND(H14,2)*ROUND(G14,3),2)</f>
      </c>
      <c r="O14">
        <f>(I14*21)/100</f>
      </c>
      <c t="s">
        <v>28</v>
      </c>
    </row>
    <row r="15" spans="1:5" ht="12.75">
      <c r="A15" s="36" t="s">
        <v>55</v>
      </c>
      <c r="E15" s="37" t="s">
        <v>666</v>
      </c>
    </row>
    <row r="16" spans="1:5" ht="63.75">
      <c r="A16" s="38" t="s">
        <v>57</v>
      </c>
      <c r="E16" s="39" t="s">
        <v>667</v>
      </c>
    </row>
    <row r="17" spans="1:5" ht="25.5">
      <c r="A17" t="s">
        <v>59</v>
      </c>
      <c r="E17" s="37" t="s">
        <v>131</v>
      </c>
    </row>
    <row r="18" spans="1:16" ht="12.75">
      <c r="A18" s="26" t="s">
        <v>50</v>
      </c>
      <c s="31" t="s">
        <v>27</v>
      </c>
      <c s="31" t="s">
        <v>126</v>
      </c>
      <c s="26" t="s">
        <v>37</v>
      </c>
      <c s="32" t="s">
        <v>127</v>
      </c>
      <c s="33" t="s">
        <v>128</v>
      </c>
      <c s="34">
        <v>355.219</v>
      </c>
      <c s="35">
        <v>0</v>
      </c>
      <c s="35">
        <f>ROUND(ROUND(H18,2)*ROUND(G18,3),2)</f>
      </c>
      <c r="O18">
        <f>(I18*21)/100</f>
      </c>
      <c t="s">
        <v>28</v>
      </c>
    </row>
    <row r="19" spans="1:5" ht="12.75">
      <c r="A19" s="36" t="s">
        <v>55</v>
      </c>
      <c r="E19" s="37" t="s">
        <v>199</v>
      </c>
    </row>
    <row r="20" spans="1:5" ht="204">
      <c r="A20" s="38" t="s">
        <v>57</v>
      </c>
      <c r="E20" s="39" t="s">
        <v>668</v>
      </c>
    </row>
    <row r="21" spans="1:5" ht="25.5">
      <c r="A21" t="s">
        <v>59</v>
      </c>
      <c r="E21" s="37" t="s">
        <v>131</v>
      </c>
    </row>
    <row r="22" spans="1:18" ht="12.75" customHeight="1">
      <c r="A22" s="6" t="s">
        <v>48</v>
      </c>
      <c s="6"/>
      <c s="42" t="s">
        <v>33</v>
      </c>
      <c s="6"/>
      <c s="29" t="s">
        <v>137</v>
      </c>
      <c s="6"/>
      <c s="6"/>
      <c s="6"/>
      <c s="43">
        <f>0+Q22</f>
      </c>
      <c r="O22">
        <f>0+R22</f>
      </c>
      <c r="Q22">
        <f>0+I23+I27+I31+I35+I39+I43</f>
      </c>
      <c>
        <f>0+O23+O27+O31+O35+O39+O43</f>
      </c>
    </row>
    <row r="23" spans="1:16" ht="25.5">
      <c r="A23" s="26" t="s">
        <v>50</v>
      </c>
      <c s="31" t="s">
        <v>37</v>
      </c>
      <c s="31" t="s">
        <v>201</v>
      </c>
      <c s="26" t="s">
        <v>52</v>
      </c>
      <c s="32" t="s">
        <v>202</v>
      </c>
      <c s="33" t="s">
        <v>163</v>
      </c>
      <c s="34">
        <v>13.14</v>
      </c>
      <c s="35">
        <v>0</v>
      </c>
      <c s="35">
        <f>ROUND(ROUND(H23,2)*ROUND(G23,3),2)</f>
      </c>
      <c r="O23">
        <f>(I23*21)/100</f>
      </c>
      <c t="s">
        <v>28</v>
      </c>
    </row>
    <row r="24" spans="1:5" ht="38.25">
      <c r="A24" s="36" t="s">
        <v>55</v>
      </c>
      <c r="E24" s="37" t="s">
        <v>203</v>
      </c>
    </row>
    <row r="25" spans="1:5" ht="89.25">
      <c r="A25" s="38" t="s">
        <v>57</v>
      </c>
      <c r="E25" s="39" t="s">
        <v>669</v>
      </c>
    </row>
    <row r="26" spans="1:5" ht="63.75">
      <c r="A26" t="s">
        <v>59</v>
      </c>
      <c r="E26" s="37" t="s">
        <v>143</v>
      </c>
    </row>
    <row r="27" spans="1:16" ht="25.5">
      <c r="A27" s="26" t="s">
        <v>50</v>
      </c>
      <c s="31" t="s">
        <v>39</v>
      </c>
      <c s="31" t="s">
        <v>205</v>
      </c>
      <c s="26" t="s">
        <v>52</v>
      </c>
      <c s="32" t="s">
        <v>206</v>
      </c>
      <c s="33" t="s">
        <v>163</v>
      </c>
      <c s="34">
        <v>18.436</v>
      </c>
      <c s="35">
        <v>0</v>
      </c>
      <c s="35">
        <f>ROUND(ROUND(H27,2)*ROUND(G27,3),2)</f>
      </c>
      <c r="O27">
        <f>(I27*21)/100</f>
      </c>
      <c t="s">
        <v>28</v>
      </c>
    </row>
    <row r="28" spans="1:5" ht="38.25">
      <c r="A28" s="36" t="s">
        <v>55</v>
      </c>
      <c r="E28" s="37" t="s">
        <v>203</v>
      </c>
    </row>
    <row r="29" spans="1:5" ht="153">
      <c r="A29" s="38" t="s">
        <v>57</v>
      </c>
      <c r="E29" s="39" t="s">
        <v>670</v>
      </c>
    </row>
    <row r="30" spans="1:5" ht="63.75">
      <c r="A30" t="s">
        <v>59</v>
      </c>
      <c r="E30" s="37" t="s">
        <v>143</v>
      </c>
    </row>
    <row r="31" spans="1:16" ht="25.5">
      <c r="A31" s="26" t="s">
        <v>50</v>
      </c>
      <c s="31" t="s">
        <v>41</v>
      </c>
      <c s="31" t="s">
        <v>208</v>
      </c>
      <c s="26" t="s">
        <v>52</v>
      </c>
      <c s="32" t="s">
        <v>671</v>
      </c>
      <c s="33" t="s">
        <v>140</v>
      </c>
      <c s="34">
        <v>81.65</v>
      </c>
      <c s="35">
        <v>0</v>
      </c>
      <c s="35">
        <f>ROUND(ROUND(H31,2)*ROUND(G31,3),2)</f>
      </c>
      <c r="O31">
        <f>(I31*21)/100</f>
      </c>
      <c t="s">
        <v>28</v>
      </c>
    </row>
    <row r="32" spans="1:5" ht="38.25">
      <c r="A32" s="36" t="s">
        <v>55</v>
      </c>
      <c r="E32" s="37" t="s">
        <v>203</v>
      </c>
    </row>
    <row r="33" spans="1:5" ht="89.25">
      <c r="A33" s="38" t="s">
        <v>57</v>
      </c>
      <c r="E33" s="39" t="s">
        <v>672</v>
      </c>
    </row>
    <row r="34" spans="1:5" ht="63.75">
      <c r="A34" t="s">
        <v>59</v>
      </c>
      <c r="E34" s="37" t="s">
        <v>143</v>
      </c>
    </row>
    <row r="35" spans="1:16" ht="25.5">
      <c r="A35" s="26" t="s">
        <v>50</v>
      </c>
      <c s="31" t="s">
        <v>82</v>
      </c>
      <c s="31" t="s">
        <v>211</v>
      </c>
      <c s="26" t="s">
        <v>52</v>
      </c>
      <c s="32" t="s">
        <v>212</v>
      </c>
      <c s="33" t="s">
        <v>163</v>
      </c>
      <c s="34">
        <v>127.568</v>
      </c>
      <c s="35">
        <v>0</v>
      </c>
      <c s="35">
        <f>ROUND(ROUND(H35,2)*ROUND(G35,3),2)</f>
      </c>
      <c r="O35">
        <f>(I35*21)/100</f>
      </c>
      <c t="s">
        <v>28</v>
      </c>
    </row>
    <row r="36" spans="1:5" ht="38.25">
      <c r="A36" s="36" t="s">
        <v>55</v>
      </c>
      <c r="E36" s="37" t="s">
        <v>203</v>
      </c>
    </row>
    <row r="37" spans="1:5" ht="153">
      <c r="A37" s="38" t="s">
        <v>57</v>
      </c>
      <c r="E37" s="39" t="s">
        <v>673</v>
      </c>
    </row>
    <row r="38" spans="1:5" ht="63.75">
      <c r="A38" t="s">
        <v>59</v>
      </c>
      <c r="E38" s="37" t="s">
        <v>143</v>
      </c>
    </row>
    <row r="39" spans="1:16" ht="25.5">
      <c r="A39" s="26" t="s">
        <v>50</v>
      </c>
      <c s="31" t="s">
        <v>87</v>
      </c>
      <c s="31" t="s">
        <v>214</v>
      </c>
      <c s="26" t="s">
        <v>52</v>
      </c>
      <c s="32" t="s">
        <v>215</v>
      </c>
      <c s="33" t="s">
        <v>163</v>
      </c>
      <c s="34">
        <v>36.5</v>
      </c>
      <c s="35">
        <v>0</v>
      </c>
      <c s="35">
        <f>ROUND(ROUND(H39,2)*ROUND(G39,3),2)</f>
      </c>
      <c r="O39">
        <f>(I39*21)/100</f>
      </c>
      <c t="s">
        <v>28</v>
      </c>
    </row>
    <row r="40" spans="1:5" ht="38.25">
      <c r="A40" s="36" t="s">
        <v>55</v>
      </c>
      <c r="E40" s="37" t="s">
        <v>203</v>
      </c>
    </row>
    <row r="41" spans="1:5" ht="89.25">
      <c r="A41" s="38" t="s">
        <v>57</v>
      </c>
      <c r="E41" s="39" t="s">
        <v>674</v>
      </c>
    </row>
    <row r="42" spans="1:5" ht="369.75">
      <c r="A42" t="s">
        <v>59</v>
      </c>
      <c r="E42" s="37" t="s">
        <v>217</v>
      </c>
    </row>
    <row r="43" spans="1:16" ht="12.75">
      <c r="A43" s="26" t="s">
        <v>50</v>
      </c>
      <c s="31" t="s">
        <v>44</v>
      </c>
      <c s="31" t="s">
        <v>218</v>
      </c>
      <c s="26" t="s">
        <v>52</v>
      </c>
      <c s="32" t="s">
        <v>219</v>
      </c>
      <c s="33" t="s">
        <v>188</v>
      </c>
      <c s="34">
        <v>73</v>
      </c>
      <c s="35">
        <v>0</v>
      </c>
      <c s="35">
        <f>ROUND(ROUND(H43,2)*ROUND(G43,3),2)</f>
      </c>
      <c r="O43">
        <f>(I43*21)/100</f>
      </c>
      <c t="s">
        <v>28</v>
      </c>
    </row>
    <row r="44" spans="1:5" ht="12.75">
      <c r="A44" s="36" t="s">
        <v>55</v>
      </c>
      <c r="E44" s="37" t="s">
        <v>52</v>
      </c>
    </row>
    <row r="45" spans="1:5" ht="114.75">
      <c r="A45" s="38" t="s">
        <v>57</v>
      </c>
      <c r="E45" s="39" t="s">
        <v>675</v>
      </c>
    </row>
    <row r="46" spans="1:5" ht="25.5">
      <c r="A46" t="s">
        <v>59</v>
      </c>
      <c r="E46" s="37" t="s">
        <v>221</v>
      </c>
    </row>
    <row r="47" spans="1:18" ht="12.75" customHeight="1">
      <c r="A47" s="6" t="s">
        <v>48</v>
      </c>
      <c s="6"/>
      <c s="42" t="s">
        <v>28</v>
      </c>
      <c s="6"/>
      <c s="29" t="s">
        <v>222</v>
      </c>
      <c s="6"/>
      <c s="6"/>
      <c s="6"/>
      <c s="43">
        <f>0+Q47</f>
      </c>
      <c r="O47">
        <f>0+R47</f>
      </c>
      <c r="Q47">
        <f>0+I48</f>
      </c>
      <c>
        <f>0+O48</f>
      </c>
    </row>
    <row r="48" spans="1:16" ht="12.75">
      <c r="A48" s="26" t="s">
        <v>50</v>
      </c>
      <c s="31" t="s">
        <v>46</v>
      </c>
      <c s="31" t="s">
        <v>223</v>
      </c>
      <c s="26" t="s">
        <v>52</v>
      </c>
      <c s="32" t="s">
        <v>224</v>
      </c>
      <c s="33" t="s">
        <v>188</v>
      </c>
      <c s="34">
        <v>121.6</v>
      </c>
      <c s="35">
        <v>0</v>
      </c>
      <c s="35">
        <f>ROUND(ROUND(H48,2)*ROUND(G48,3),2)</f>
      </c>
      <c r="O48">
        <f>(I48*21)/100</f>
      </c>
      <c t="s">
        <v>28</v>
      </c>
    </row>
    <row r="49" spans="1:5" ht="25.5">
      <c r="A49" s="36" t="s">
        <v>55</v>
      </c>
      <c r="E49" s="37" t="s">
        <v>225</v>
      </c>
    </row>
    <row r="50" spans="1:5" ht="63.75">
      <c r="A50" s="38" t="s">
        <v>57</v>
      </c>
      <c r="E50" s="39" t="s">
        <v>676</v>
      </c>
    </row>
    <row r="51" spans="1:5" ht="102">
      <c r="A51" t="s">
        <v>59</v>
      </c>
      <c r="E51" s="37" t="s">
        <v>227</v>
      </c>
    </row>
    <row r="52" spans="1:18" ht="12.75" customHeight="1">
      <c r="A52" s="6" t="s">
        <v>48</v>
      </c>
      <c s="6"/>
      <c s="42" t="s">
        <v>39</v>
      </c>
      <c s="6"/>
      <c s="29" t="s">
        <v>228</v>
      </c>
      <c s="6"/>
      <c s="6"/>
      <c s="6"/>
      <c s="43">
        <f>0+Q52</f>
      </c>
      <c r="O52">
        <f>0+R52</f>
      </c>
      <c r="Q52">
        <f>0+I53+I57+I61+I65+I69+I73+I77+I81+I85+I89+I93</f>
      </c>
      <c>
        <f>0+O53+O57+O61+O65+O69+O73+O77+O81+O85+O89+O93</f>
      </c>
    </row>
    <row r="53" spans="1:16" ht="12.75">
      <c r="A53" s="26" t="s">
        <v>50</v>
      </c>
      <c s="31" t="s">
        <v>98</v>
      </c>
      <c s="31" t="s">
        <v>229</v>
      </c>
      <c s="26" t="s">
        <v>52</v>
      </c>
      <c s="32" t="s">
        <v>230</v>
      </c>
      <c s="33" t="s">
        <v>188</v>
      </c>
      <c s="34">
        <v>73</v>
      </c>
      <c s="35">
        <v>0</v>
      </c>
      <c s="35">
        <f>ROUND(ROUND(H53,2)*ROUND(G53,3),2)</f>
      </c>
      <c r="O53">
        <f>(I53*21)/100</f>
      </c>
      <c t="s">
        <v>28</v>
      </c>
    </row>
    <row r="54" spans="1:5" ht="25.5">
      <c r="A54" s="36" t="s">
        <v>55</v>
      </c>
      <c r="E54" s="37" t="s">
        <v>225</v>
      </c>
    </row>
    <row r="55" spans="1:5" ht="76.5">
      <c r="A55" s="38" t="s">
        <v>57</v>
      </c>
      <c r="E55" s="39" t="s">
        <v>677</v>
      </c>
    </row>
    <row r="56" spans="1:5" ht="127.5">
      <c r="A56" t="s">
        <v>59</v>
      </c>
      <c r="E56" s="37" t="s">
        <v>232</v>
      </c>
    </row>
    <row r="57" spans="1:16" ht="12.75">
      <c r="A57" s="26" t="s">
        <v>50</v>
      </c>
      <c s="31" t="s">
        <v>105</v>
      </c>
      <c s="31" t="s">
        <v>233</v>
      </c>
      <c s="26" t="s">
        <v>52</v>
      </c>
      <c s="32" t="s">
        <v>234</v>
      </c>
      <c s="33" t="s">
        <v>188</v>
      </c>
      <c s="34">
        <v>73</v>
      </c>
      <c s="35">
        <v>0</v>
      </c>
      <c s="35">
        <f>ROUND(ROUND(H57,2)*ROUND(G57,3),2)</f>
      </c>
      <c r="O57">
        <f>(I57*21)/100</f>
      </c>
      <c t="s">
        <v>28</v>
      </c>
    </row>
    <row r="58" spans="1:5" ht="25.5">
      <c r="A58" s="36" t="s">
        <v>55</v>
      </c>
      <c r="E58" s="37" t="s">
        <v>225</v>
      </c>
    </row>
    <row r="59" spans="1:5" ht="76.5">
      <c r="A59" s="38" t="s">
        <v>57</v>
      </c>
      <c r="E59" s="39" t="s">
        <v>678</v>
      </c>
    </row>
    <row r="60" spans="1:5" ht="51">
      <c r="A60" t="s">
        <v>59</v>
      </c>
      <c r="E60" s="37" t="s">
        <v>236</v>
      </c>
    </row>
    <row r="61" spans="1:16" ht="12.75">
      <c r="A61" s="26" t="s">
        <v>50</v>
      </c>
      <c s="31" t="s">
        <v>109</v>
      </c>
      <c s="31" t="s">
        <v>237</v>
      </c>
      <c s="26" t="s">
        <v>52</v>
      </c>
      <c s="32" t="s">
        <v>238</v>
      </c>
      <c s="33" t="s">
        <v>188</v>
      </c>
      <c s="34">
        <v>76.96</v>
      </c>
      <c s="35">
        <v>0</v>
      </c>
      <c s="35">
        <f>ROUND(ROUND(H61,2)*ROUND(G61,3),2)</f>
      </c>
      <c r="O61">
        <f>(I61*21)/100</f>
      </c>
      <c t="s">
        <v>28</v>
      </c>
    </row>
    <row r="62" spans="1:5" ht="25.5">
      <c r="A62" s="36" t="s">
        <v>55</v>
      </c>
      <c r="E62" s="37" t="s">
        <v>225</v>
      </c>
    </row>
    <row r="63" spans="1:5" ht="153">
      <c r="A63" s="38" t="s">
        <v>57</v>
      </c>
      <c r="E63" s="39" t="s">
        <v>679</v>
      </c>
    </row>
    <row r="64" spans="1:5" ht="51">
      <c r="A64" t="s">
        <v>59</v>
      </c>
      <c r="E64" s="37" t="s">
        <v>236</v>
      </c>
    </row>
    <row r="65" spans="1:16" ht="12.75">
      <c r="A65" s="26" t="s">
        <v>50</v>
      </c>
      <c s="31" t="s">
        <v>181</v>
      </c>
      <c s="31" t="s">
        <v>240</v>
      </c>
      <c s="26" t="s">
        <v>33</v>
      </c>
      <c s="32" t="s">
        <v>241</v>
      </c>
      <c s="33" t="s">
        <v>188</v>
      </c>
      <c s="34">
        <v>76.96</v>
      </c>
      <c s="35">
        <v>0</v>
      </c>
      <c s="35">
        <f>ROUND(ROUND(H65,2)*ROUND(G65,3),2)</f>
      </c>
      <c r="O65">
        <f>(I65*21)/100</f>
      </c>
      <c t="s">
        <v>28</v>
      </c>
    </row>
    <row r="66" spans="1:5" ht="25.5">
      <c r="A66" s="36" t="s">
        <v>55</v>
      </c>
      <c r="E66" s="37" t="s">
        <v>225</v>
      </c>
    </row>
    <row r="67" spans="1:5" ht="153">
      <c r="A67" s="38" t="s">
        <v>57</v>
      </c>
      <c r="E67" s="39" t="s">
        <v>680</v>
      </c>
    </row>
    <row r="68" spans="1:5" ht="51">
      <c r="A68" t="s">
        <v>59</v>
      </c>
      <c r="E68" s="37" t="s">
        <v>236</v>
      </c>
    </row>
    <row r="69" spans="1:16" ht="12.75">
      <c r="A69" s="26" t="s">
        <v>50</v>
      </c>
      <c s="31" t="s">
        <v>185</v>
      </c>
      <c s="31" t="s">
        <v>243</v>
      </c>
      <c s="26" t="s">
        <v>52</v>
      </c>
      <c s="32" t="s">
        <v>244</v>
      </c>
      <c s="33" t="s">
        <v>188</v>
      </c>
      <c s="34">
        <v>73</v>
      </c>
      <c s="35">
        <v>0</v>
      </c>
      <c s="35">
        <f>ROUND(ROUND(H69,2)*ROUND(G69,3),2)</f>
      </c>
      <c r="O69">
        <f>(I69*21)/100</f>
      </c>
      <c t="s">
        <v>28</v>
      </c>
    </row>
    <row r="70" spans="1:5" ht="25.5">
      <c r="A70" s="36" t="s">
        <v>55</v>
      </c>
      <c r="E70" s="37" t="s">
        <v>225</v>
      </c>
    </row>
    <row r="71" spans="1:5" ht="63.75">
      <c r="A71" s="38" t="s">
        <v>57</v>
      </c>
      <c r="E71" s="39" t="s">
        <v>681</v>
      </c>
    </row>
    <row r="72" spans="1:5" ht="51">
      <c r="A72" t="s">
        <v>59</v>
      </c>
      <c r="E72" s="37" t="s">
        <v>246</v>
      </c>
    </row>
    <row r="73" spans="1:16" ht="12.75">
      <c r="A73" s="26" t="s">
        <v>50</v>
      </c>
      <c s="31" t="s">
        <v>247</v>
      </c>
      <c s="31" t="s">
        <v>248</v>
      </c>
      <c s="26" t="s">
        <v>52</v>
      </c>
      <c s="32" t="s">
        <v>249</v>
      </c>
      <c s="33" t="s">
        <v>188</v>
      </c>
      <c s="34">
        <v>1249</v>
      </c>
      <c s="35">
        <v>0</v>
      </c>
      <c s="35">
        <f>ROUND(ROUND(H73,2)*ROUND(G73,3),2)</f>
      </c>
      <c r="O73">
        <f>(I73*21)/100</f>
      </c>
      <c t="s">
        <v>28</v>
      </c>
    </row>
    <row r="74" spans="1:5" ht="25.5">
      <c r="A74" s="36" t="s">
        <v>55</v>
      </c>
      <c r="E74" s="37" t="s">
        <v>225</v>
      </c>
    </row>
    <row r="75" spans="1:5" ht="76.5">
      <c r="A75" s="38" t="s">
        <v>57</v>
      </c>
      <c r="E75" s="39" t="s">
        <v>682</v>
      </c>
    </row>
    <row r="76" spans="1:5" ht="51">
      <c r="A76" t="s">
        <v>59</v>
      </c>
      <c r="E76" s="37" t="s">
        <v>246</v>
      </c>
    </row>
    <row r="77" spans="1:16" ht="12.75">
      <c r="A77" s="26" t="s">
        <v>50</v>
      </c>
      <c s="31" t="s">
        <v>251</v>
      </c>
      <c s="31" t="s">
        <v>252</v>
      </c>
      <c s="26" t="s">
        <v>52</v>
      </c>
      <c s="32" t="s">
        <v>253</v>
      </c>
      <c s="33" t="s">
        <v>188</v>
      </c>
      <c s="34">
        <v>49.3</v>
      </c>
      <c s="35">
        <v>0</v>
      </c>
      <c s="35">
        <f>ROUND(ROUND(H77,2)*ROUND(G77,3),2)</f>
      </c>
      <c r="O77">
        <f>(I77*21)/100</f>
      </c>
      <c t="s">
        <v>28</v>
      </c>
    </row>
    <row r="78" spans="1:5" ht="12.75">
      <c r="A78" s="36" t="s">
        <v>55</v>
      </c>
      <c r="E78" s="37" t="s">
        <v>52</v>
      </c>
    </row>
    <row r="79" spans="1:5" ht="140.25">
      <c r="A79" s="38" t="s">
        <v>57</v>
      </c>
      <c r="E79" s="39" t="s">
        <v>683</v>
      </c>
    </row>
    <row r="80" spans="1:5" ht="51">
      <c r="A80" t="s">
        <v>59</v>
      </c>
      <c r="E80" s="37" t="s">
        <v>255</v>
      </c>
    </row>
    <row r="81" spans="1:16" ht="12.75">
      <c r="A81" s="26" t="s">
        <v>50</v>
      </c>
      <c s="31" t="s">
        <v>256</v>
      </c>
      <c s="31" t="s">
        <v>257</v>
      </c>
      <c s="26" t="s">
        <v>52</v>
      </c>
      <c s="32" t="s">
        <v>258</v>
      </c>
      <c s="33" t="s">
        <v>188</v>
      </c>
      <c s="34">
        <v>133</v>
      </c>
      <c s="35">
        <v>0</v>
      </c>
      <c s="35">
        <f>ROUND(ROUND(H81,2)*ROUND(G81,3),2)</f>
      </c>
      <c r="O81">
        <f>(I81*21)/100</f>
      </c>
      <c t="s">
        <v>28</v>
      </c>
    </row>
    <row r="82" spans="1:5" ht="25.5">
      <c r="A82" s="36" t="s">
        <v>55</v>
      </c>
      <c r="E82" s="37" t="s">
        <v>225</v>
      </c>
    </row>
    <row r="83" spans="1:5" ht="127.5">
      <c r="A83" s="38" t="s">
        <v>57</v>
      </c>
      <c r="E83" s="39" t="s">
        <v>684</v>
      </c>
    </row>
    <row r="84" spans="1:5" ht="140.25">
      <c r="A84" t="s">
        <v>59</v>
      </c>
      <c r="E84" s="37" t="s">
        <v>260</v>
      </c>
    </row>
    <row r="85" spans="1:16" ht="12.75">
      <c r="A85" s="26" t="s">
        <v>50</v>
      </c>
      <c s="31" t="s">
        <v>261</v>
      </c>
      <c s="31" t="s">
        <v>262</v>
      </c>
      <c s="26" t="s">
        <v>52</v>
      </c>
      <c s="32" t="s">
        <v>263</v>
      </c>
      <c s="33" t="s">
        <v>188</v>
      </c>
      <c s="34">
        <v>624.5</v>
      </c>
      <c s="35">
        <v>0</v>
      </c>
      <c s="35">
        <f>ROUND(ROUND(H85,2)*ROUND(G85,3),2)</f>
      </c>
      <c r="O85">
        <f>(I85*21)/100</f>
      </c>
      <c t="s">
        <v>28</v>
      </c>
    </row>
    <row r="86" spans="1:5" ht="25.5">
      <c r="A86" s="36" t="s">
        <v>55</v>
      </c>
      <c r="E86" s="37" t="s">
        <v>225</v>
      </c>
    </row>
    <row r="87" spans="1:5" ht="63.75">
      <c r="A87" s="38" t="s">
        <v>57</v>
      </c>
      <c r="E87" s="39" t="s">
        <v>685</v>
      </c>
    </row>
    <row r="88" spans="1:5" ht="140.25">
      <c r="A88" t="s">
        <v>59</v>
      </c>
      <c r="E88" s="37" t="s">
        <v>260</v>
      </c>
    </row>
    <row r="89" spans="1:16" ht="12.75">
      <c r="A89" s="26" t="s">
        <v>50</v>
      </c>
      <c s="31" t="s">
        <v>265</v>
      </c>
      <c s="31" t="s">
        <v>266</v>
      </c>
      <c s="26" t="s">
        <v>52</v>
      </c>
      <c s="32" t="s">
        <v>267</v>
      </c>
      <c s="33" t="s">
        <v>188</v>
      </c>
      <c s="34">
        <v>684.5</v>
      </c>
      <c s="35">
        <v>0</v>
      </c>
      <c s="35">
        <f>ROUND(ROUND(H89,2)*ROUND(G89,3),2)</f>
      </c>
      <c r="O89">
        <f>(I89*21)/100</f>
      </c>
      <c t="s">
        <v>28</v>
      </c>
    </row>
    <row r="90" spans="1:5" ht="25.5">
      <c r="A90" s="36" t="s">
        <v>55</v>
      </c>
      <c r="E90" s="37" t="s">
        <v>225</v>
      </c>
    </row>
    <row r="91" spans="1:5" ht="127.5">
      <c r="A91" s="38" t="s">
        <v>57</v>
      </c>
      <c r="E91" s="39" t="s">
        <v>686</v>
      </c>
    </row>
    <row r="92" spans="1:5" ht="140.25">
      <c r="A92" t="s">
        <v>59</v>
      </c>
      <c r="E92" s="37" t="s">
        <v>260</v>
      </c>
    </row>
    <row r="93" spans="1:16" ht="12.75">
      <c r="A93" s="26" t="s">
        <v>50</v>
      </c>
      <c s="31" t="s">
        <v>269</v>
      </c>
      <c s="31" t="s">
        <v>270</v>
      </c>
      <c s="26" t="s">
        <v>52</v>
      </c>
      <c s="32" t="s">
        <v>271</v>
      </c>
      <c s="33" t="s">
        <v>140</v>
      </c>
      <c s="34">
        <v>24.65</v>
      </c>
      <c s="35">
        <v>0</v>
      </c>
      <c s="35">
        <f>ROUND(ROUND(H93,2)*ROUND(G93,3),2)</f>
      </c>
      <c r="O93">
        <f>(I93*21)/100</f>
      </c>
      <c t="s">
        <v>28</v>
      </c>
    </row>
    <row r="94" spans="1:5" ht="25.5">
      <c r="A94" s="36" t="s">
        <v>55</v>
      </c>
      <c r="E94" s="37" t="s">
        <v>225</v>
      </c>
    </row>
    <row r="95" spans="1:5" ht="76.5">
      <c r="A95" s="38" t="s">
        <v>57</v>
      </c>
      <c r="E95" s="39" t="s">
        <v>687</v>
      </c>
    </row>
    <row r="96" spans="1:5" ht="38.25">
      <c r="A96" t="s">
        <v>59</v>
      </c>
      <c r="E96" s="37" t="s">
        <v>273</v>
      </c>
    </row>
    <row r="97" spans="1:18" ht="12.75" customHeight="1">
      <c r="A97" s="6" t="s">
        <v>48</v>
      </c>
      <c s="6"/>
      <c s="42" t="s">
        <v>44</v>
      </c>
      <c s="6"/>
      <c s="29" t="s">
        <v>144</v>
      </c>
      <c s="6"/>
      <c s="6"/>
      <c s="6"/>
      <c s="43">
        <f>0+Q97</f>
      </c>
      <c r="O97">
        <f>0+R97</f>
      </c>
      <c r="Q97">
        <f>0+I98+I102+I106+I110</f>
      </c>
      <c>
        <f>0+O98+O102+O106+O110</f>
      </c>
    </row>
    <row r="98" spans="1:16" ht="25.5">
      <c r="A98" s="26" t="s">
        <v>50</v>
      </c>
      <c s="31" t="s">
        <v>274</v>
      </c>
      <c s="31" t="s">
        <v>280</v>
      </c>
      <c s="26" t="s">
        <v>52</v>
      </c>
      <c s="32" t="s">
        <v>281</v>
      </c>
      <c s="33" t="s">
        <v>188</v>
      </c>
      <c s="34">
        <v>101.18</v>
      </c>
      <c s="35">
        <v>0</v>
      </c>
      <c s="35">
        <f>ROUND(ROUND(H98,2)*ROUND(G98,3),2)</f>
      </c>
      <c r="O98">
        <f>(I98*21)/100</f>
      </c>
      <c t="s">
        <v>28</v>
      </c>
    </row>
    <row r="99" spans="1:5" ht="25.5">
      <c r="A99" s="36" t="s">
        <v>55</v>
      </c>
      <c r="E99" s="37" t="s">
        <v>225</v>
      </c>
    </row>
    <row r="100" spans="1:5" ht="127.5">
      <c r="A100" s="38" t="s">
        <v>57</v>
      </c>
      <c r="E100" s="39" t="s">
        <v>688</v>
      </c>
    </row>
    <row r="101" spans="1:5" ht="38.25">
      <c r="A101" t="s">
        <v>59</v>
      </c>
      <c r="E101" s="37" t="s">
        <v>278</v>
      </c>
    </row>
    <row r="102" spans="1:16" ht="12.75">
      <c r="A102" s="26" t="s">
        <v>50</v>
      </c>
      <c s="31" t="s">
        <v>279</v>
      </c>
      <c s="31" t="s">
        <v>283</v>
      </c>
      <c s="26" t="s">
        <v>52</v>
      </c>
      <c s="32" t="s">
        <v>284</v>
      </c>
      <c s="33" t="s">
        <v>188</v>
      </c>
      <c s="34">
        <v>4.5</v>
      </c>
      <c s="35">
        <v>0</v>
      </c>
      <c s="35">
        <f>ROUND(ROUND(H102,2)*ROUND(G102,3),2)</f>
      </c>
      <c r="O102">
        <f>(I102*21)/100</f>
      </c>
      <c t="s">
        <v>28</v>
      </c>
    </row>
    <row r="103" spans="1:5" ht="25.5">
      <c r="A103" s="36" t="s">
        <v>55</v>
      </c>
      <c r="E103" s="37" t="s">
        <v>225</v>
      </c>
    </row>
    <row r="104" spans="1:5" ht="38.25">
      <c r="A104" s="38" t="s">
        <v>57</v>
      </c>
      <c r="E104" s="39" t="s">
        <v>689</v>
      </c>
    </row>
    <row r="105" spans="1:5" ht="38.25">
      <c r="A105" t="s">
        <v>59</v>
      </c>
      <c r="E105" s="37" t="s">
        <v>278</v>
      </c>
    </row>
    <row r="106" spans="1:16" ht="12.75">
      <c r="A106" s="26" t="s">
        <v>50</v>
      </c>
      <c s="31" t="s">
        <v>282</v>
      </c>
      <c s="31" t="s">
        <v>287</v>
      </c>
      <c s="26" t="s">
        <v>52</v>
      </c>
      <c s="32" t="s">
        <v>288</v>
      </c>
      <c s="33" t="s">
        <v>140</v>
      </c>
      <c s="34">
        <v>24.65</v>
      </c>
      <c s="35">
        <v>0</v>
      </c>
      <c s="35">
        <f>ROUND(ROUND(H106,2)*ROUND(G106,3),2)</f>
      </c>
      <c r="O106">
        <f>(I106*21)/100</f>
      </c>
      <c t="s">
        <v>28</v>
      </c>
    </row>
    <row r="107" spans="1:5" ht="12.75">
      <c r="A107" s="36" t="s">
        <v>55</v>
      </c>
      <c r="E107" s="37" t="s">
        <v>52</v>
      </c>
    </row>
    <row r="108" spans="1:5" ht="63.75">
      <c r="A108" s="38" t="s">
        <v>57</v>
      </c>
      <c r="E108" s="39" t="s">
        <v>690</v>
      </c>
    </row>
    <row r="109" spans="1:5" ht="25.5">
      <c r="A109" t="s">
        <v>59</v>
      </c>
      <c r="E109" s="37" t="s">
        <v>152</v>
      </c>
    </row>
    <row r="110" spans="1:16" ht="12.75">
      <c r="A110" s="26" t="s">
        <v>50</v>
      </c>
      <c s="31" t="s">
        <v>286</v>
      </c>
      <c s="31" t="s">
        <v>291</v>
      </c>
      <c s="26" t="s">
        <v>52</v>
      </c>
      <c s="32" t="s">
        <v>292</v>
      </c>
      <c s="33" t="s">
        <v>188</v>
      </c>
      <c s="34">
        <v>20.413</v>
      </c>
      <c s="35">
        <v>0</v>
      </c>
      <c s="35">
        <f>ROUND(ROUND(H110,2)*ROUND(G110,3),2)</f>
      </c>
      <c r="O110">
        <f>(I110*21)/100</f>
      </c>
      <c t="s">
        <v>28</v>
      </c>
    </row>
    <row r="111" spans="1:5" ht="12.75">
      <c r="A111" s="36" t="s">
        <v>55</v>
      </c>
      <c r="E111" s="37" t="s">
        <v>52</v>
      </c>
    </row>
    <row r="112" spans="1:5" ht="63.75">
      <c r="A112" s="38" t="s">
        <v>57</v>
      </c>
      <c r="E112" s="39" t="s">
        <v>691</v>
      </c>
    </row>
    <row r="113" spans="1:5" ht="89.25">
      <c r="A113" t="s">
        <v>59</v>
      </c>
      <c r="E113" s="37" t="s">
        <v>294</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xml><?xml version="1.0" encoding="utf-8"?>
<worksheet xmlns="http://schemas.openxmlformats.org/spreadsheetml/2006/main" xmlns:r="http://schemas.openxmlformats.org/officeDocument/2006/relationships">
  <sheetPr>
    <pageSetUpPr fitToPage="1"/>
  </sheetPr>
  <dimension ref="A1:R61"/>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29</v>
      </c>
      <c s="40">
        <f>0+I9</f>
      </c>
      <c r="O3" t="s">
        <v>24</v>
      </c>
      <c t="s">
        <v>28</v>
      </c>
    </row>
    <row r="4" spans="1:16" ht="15" customHeight="1">
      <c r="A4" t="s">
        <v>17</v>
      </c>
      <c s="12" t="s">
        <v>18</v>
      </c>
      <c s="13" t="s">
        <v>19</v>
      </c>
      <c s="1"/>
      <c s="14" t="s">
        <v>20</v>
      </c>
      <c s="12" t="s">
        <v>23</v>
      </c>
      <c s="1"/>
      <c s="11"/>
      <c s="11"/>
      <c r="O4" t="s">
        <v>25</v>
      </c>
      <c t="s">
        <v>28</v>
      </c>
    </row>
    <row r="5" spans="1:16" ht="12.75" customHeight="1">
      <c r="A5" t="s">
        <v>21</v>
      </c>
      <c s="16" t="s">
        <v>22</v>
      </c>
      <c s="17" t="s">
        <v>29</v>
      </c>
      <c s="6"/>
      <c s="18" t="s">
        <v>20</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0+I10+I14+I18+I22+I26+I30+I34+I38+I42+I46+I50+I54+I58</f>
      </c>
      <c>
        <f>0+O10+O14+O18+O22+O26+O30+O34+O38+O42+O46+O50+O54+O58</f>
      </c>
    </row>
    <row r="10" spans="1:16" ht="12.75">
      <c r="A10" s="26" t="s">
        <v>50</v>
      </c>
      <c s="31" t="s">
        <v>33</v>
      </c>
      <c s="31" t="s">
        <v>51</v>
      </c>
      <c s="26" t="s">
        <v>52</v>
      </c>
      <c s="32" t="s">
        <v>53</v>
      </c>
      <c s="33" t="s">
        <v>54</v>
      </c>
      <c s="34">
        <v>1</v>
      </c>
      <c s="35">
        <v>0</v>
      </c>
      <c s="35">
        <f>ROUND(ROUND(H10,2)*ROUND(G10,3),2)</f>
      </c>
      <c r="O10">
        <f>(I10*21)/100</f>
      </c>
      <c t="s">
        <v>28</v>
      </c>
    </row>
    <row r="11" spans="1:5" ht="12.75">
      <c r="A11" s="36" t="s">
        <v>55</v>
      </c>
      <c r="E11" s="37" t="s">
        <v>56</v>
      </c>
    </row>
    <row r="12" spans="1:5" ht="12.75">
      <c r="A12" s="38" t="s">
        <v>57</v>
      </c>
      <c r="E12" s="39" t="s">
        <v>58</v>
      </c>
    </row>
    <row r="13" spans="1:5" ht="12.75">
      <c r="A13" t="s">
        <v>59</v>
      </c>
      <c r="E13" s="37" t="s">
        <v>60</v>
      </c>
    </row>
    <row r="14" spans="1:16" ht="12.75">
      <c r="A14" s="26" t="s">
        <v>50</v>
      </c>
      <c s="31" t="s">
        <v>28</v>
      </c>
      <c s="31" t="s">
        <v>61</v>
      </c>
      <c s="26" t="s">
        <v>52</v>
      </c>
      <c s="32" t="s">
        <v>62</v>
      </c>
      <c s="33" t="s">
        <v>63</v>
      </c>
      <c s="34">
        <v>1</v>
      </c>
      <c s="35">
        <v>0</v>
      </c>
      <c s="35">
        <f>ROUND(ROUND(H14,2)*ROUND(G14,3),2)</f>
      </c>
      <c r="O14">
        <f>(I14*21)/100</f>
      </c>
      <c t="s">
        <v>28</v>
      </c>
    </row>
    <row r="15" spans="1:5" ht="114.75">
      <c r="A15" s="36" t="s">
        <v>55</v>
      </c>
      <c r="E15" s="37" t="s">
        <v>64</v>
      </c>
    </row>
    <row r="16" spans="1:5" ht="12.75">
      <c r="A16" s="38" t="s">
        <v>57</v>
      </c>
      <c r="E16" s="39" t="s">
        <v>58</v>
      </c>
    </row>
    <row r="17" spans="1:5" ht="38.25">
      <c r="A17" t="s">
        <v>59</v>
      </c>
      <c r="E17" s="37" t="s">
        <v>65</v>
      </c>
    </row>
    <row r="18" spans="1:16" ht="12.75">
      <c r="A18" s="26" t="s">
        <v>50</v>
      </c>
      <c s="31" t="s">
        <v>27</v>
      </c>
      <c s="31" t="s">
        <v>66</v>
      </c>
      <c s="26" t="s">
        <v>52</v>
      </c>
      <c s="32" t="s">
        <v>67</v>
      </c>
      <c s="33" t="s">
        <v>68</v>
      </c>
      <c s="34">
        <v>0.2</v>
      </c>
      <c s="35">
        <v>0</v>
      </c>
      <c s="35">
        <f>ROUND(ROUND(H18,2)*ROUND(G18,3),2)</f>
      </c>
      <c r="O18">
        <f>(I18*21)/100</f>
      </c>
      <c t="s">
        <v>28</v>
      </c>
    </row>
    <row r="19" spans="1:5" ht="25.5">
      <c r="A19" s="36" t="s">
        <v>55</v>
      </c>
      <c r="E19" s="37" t="s">
        <v>69</v>
      </c>
    </row>
    <row r="20" spans="1:5" ht="12.75">
      <c r="A20" s="38" t="s">
        <v>57</v>
      </c>
      <c r="E20" s="39" t="s">
        <v>70</v>
      </c>
    </row>
    <row r="21" spans="1:5" ht="12.75">
      <c r="A21" t="s">
        <v>59</v>
      </c>
      <c r="E21" s="37" t="s">
        <v>71</v>
      </c>
    </row>
    <row r="22" spans="1:16" ht="12.75">
      <c r="A22" s="26" t="s">
        <v>50</v>
      </c>
      <c s="31" t="s">
        <v>37</v>
      </c>
      <c s="31" t="s">
        <v>72</v>
      </c>
      <c s="26" t="s">
        <v>52</v>
      </c>
      <c s="32" t="s">
        <v>73</v>
      </c>
      <c s="33" t="s">
        <v>74</v>
      </c>
      <c s="34">
        <v>1</v>
      </c>
      <c s="35">
        <v>0</v>
      </c>
      <c s="35">
        <f>ROUND(ROUND(H22,2)*ROUND(G22,3),2)</f>
      </c>
      <c r="O22">
        <f>(I22*21)/100</f>
      </c>
      <c t="s">
        <v>28</v>
      </c>
    </row>
    <row r="23" spans="1:5" ht="38.25">
      <c r="A23" s="36" t="s">
        <v>55</v>
      </c>
      <c r="E23" s="37" t="s">
        <v>75</v>
      </c>
    </row>
    <row r="24" spans="1:5" ht="12.75">
      <c r="A24" s="38" t="s">
        <v>57</v>
      </c>
      <c r="E24" s="39" t="s">
        <v>58</v>
      </c>
    </row>
    <row r="25" spans="1:5" ht="12.75">
      <c r="A25" t="s">
        <v>59</v>
      </c>
      <c r="E25" s="37" t="s">
        <v>71</v>
      </c>
    </row>
    <row r="26" spans="1:16" ht="12.75">
      <c r="A26" s="26" t="s">
        <v>50</v>
      </c>
      <c s="31" t="s">
        <v>39</v>
      </c>
      <c s="31" t="s">
        <v>76</v>
      </c>
      <c s="26" t="s">
        <v>52</v>
      </c>
      <c s="32" t="s">
        <v>77</v>
      </c>
      <c s="33" t="s">
        <v>54</v>
      </c>
      <c s="34">
        <v>1</v>
      </c>
      <c s="35">
        <v>0</v>
      </c>
      <c s="35">
        <f>ROUND(ROUND(H26,2)*ROUND(G26,3),2)</f>
      </c>
      <c r="O26">
        <f>(I26*21)/100</f>
      </c>
      <c t="s">
        <v>28</v>
      </c>
    </row>
    <row r="27" spans="1:5" ht="140.25">
      <c r="A27" s="36" t="s">
        <v>55</v>
      </c>
      <c r="E27" s="37" t="s">
        <v>78</v>
      </c>
    </row>
    <row r="28" spans="1:5" ht="12.75">
      <c r="A28" s="38" t="s">
        <v>57</v>
      </c>
      <c r="E28" s="39" t="s">
        <v>58</v>
      </c>
    </row>
    <row r="29" spans="1:5" ht="12.75">
      <c r="A29" t="s">
        <v>59</v>
      </c>
      <c r="E29" s="37" t="s">
        <v>71</v>
      </c>
    </row>
    <row r="30" spans="1:16" ht="12.75">
      <c r="A30" s="26" t="s">
        <v>50</v>
      </c>
      <c s="31" t="s">
        <v>41</v>
      </c>
      <c s="31" t="s">
        <v>79</v>
      </c>
      <c s="26" t="s">
        <v>52</v>
      </c>
      <c s="32" t="s">
        <v>80</v>
      </c>
      <c s="33" t="s">
        <v>63</v>
      </c>
      <c s="34">
        <v>1</v>
      </c>
      <c s="35">
        <v>0</v>
      </c>
      <c s="35">
        <f>ROUND(ROUND(H30,2)*ROUND(G30,3),2)</f>
      </c>
      <c r="O30">
        <f>(I30*21)/100</f>
      </c>
      <c t="s">
        <v>28</v>
      </c>
    </row>
    <row r="31" spans="1:5" ht="63.75">
      <c r="A31" s="36" t="s">
        <v>55</v>
      </c>
      <c r="E31" s="37" t="s">
        <v>81</v>
      </c>
    </row>
    <row r="32" spans="1:5" ht="12.75">
      <c r="A32" s="38" t="s">
        <v>57</v>
      </c>
      <c r="E32" s="39" t="s">
        <v>58</v>
      </c>
    </row>
    <row r="33" spans="1:5" ht="12.75">
      <c r="A33" t="s">
        <v>59</v>
      </c>
      <c r="E33" s="37" t="s">
        <v>71</v>
      </c>
    </row>
    <row r="34" spans="1:16" ht="12.75">
      <c r="A34" s="26" t="s">
        <v>50</v>
      </c>
      <c s="31" t="s">
        <v>82</v>
      </c>
      <c s="31" t="s">
        <v>83</v>
      </c>
      <c s="26" t="s">
        <v>52</v>
      </c>
      <c s="32" t="s">
        <v>84</v>
      </c>
      <c s="33" t="s">
        <v>54</v>
      </c>
      <c s="34">
        <v>1</v>
      </c>
      <c s="35">
        <v>0</v>
      </c>
      <c s="35">
        <f>ROUND(ROUND(H34,2)*ROUND(G34,3),2)</f>
      </c>
      <c r="O34">
        <f>(I34*21)/100</f>
      </c>
      <c t="s">
        <v>28</v>
      </c>
    </row>
    <row r="35" spans="1:5" ht="63.75">
      <c r="A35" s="36" t="s">
        <v>55</v>
      </c>
      <c r="E35" s="37" t="s">
        <v>85</v>
      </c>
    </row>
    <row r="36" spans="1:5" ht="12.75">
      <c r="A36" s="38" t="s">
        <v>57</v>
      </c>
      <c r="E36" s="39" t="s">
        <v>58</v>
      </c>
    </row>
    <row r="37" spans="1:5" ht="89.25">
      <c r="A37" t="s">
        <v>59</v>
      </c>
      <c r="E37" s="37" t="s">
        <v>86</v>
      </c>
    </row>
    <row r="38" spans="1:16" ht="12.75">
      <c r="A38" s="26" t="s">
        <v>50</v>
      </c>
      <c s="31" t="s">
        <v>87</v>
      </c>
      <c s="31" t="s">
        <v>88</v>
      </c>
      <c s="26" t="s">
        <v>52</v>
      </c>
      <c s="32" t="s">
        <v>89</v>
      </c>
      <c s="33" t="s">
        <v>54</v>
      </c>
      <c s="34">
        <v>1</v>
      </c>
      <c s="35">
        <v>0</v>
      </c>
      <c s="35">
        <f>ROUND(ROUND(H38,2)*ROUND(G38,3),2)</f>
      </c>
      <c r="O38">
        <f>(I38*21)/100</f>
      </c>
      <c t="s">
        <v>28</v>
      </c>
    </row>
    <row r="39" spans="1:5" ht="12.75">
      <c r="A39" s="36" t="s">
        <v>55</v>
      </c>
      <c r="E39" s="37" t="s">
        <v>90</v>
      </c>
    </row>
    <row r="40" spans="1:5" ht="12.75">
      <c r="A40" s="38" t="s">
        <v>57</v>
      </c>
      <c r="E40" s="39" t="s">
        <v>58</v>
      </c>
    </row>
    <row r="41" spans="1:5" ht="12.75">
      <c r="A41" t="s">
        <v>59</v>
      </c>
      <c r="E41" s="37" t="s">
        <v>71</v>
      </c>
    </row>
    <row r="42" spans="1:16" ht="12.75">
      <c r="A42" s="26" t="s">
        <v>50</v>
      </c>
      <c s="31" t="s">
        <v>44</v>
      </c>
      <c s="31" t="s">
        <v>91</v>
      </c>
      <c s="26" t="s">
        <v>52</v>
      </c>
      <c s="32" t="s">
        <v>92</v>
      </c>
      <c s="33" t="s">
        <v>74</v>
      </c>
      <c s="34">
        <v>1</v>
      </c>
      <c s="35">
        <v>0</v>
      </c>
      <c s="35">
        <f>ROUND(ROUND(H42,2)*ROUND(G42,3),2)</f>
      </c>
      <c r="O42">
        <f>(I42*21)/100</f>
      </c>
      <c t="s">
        <v>28</v>
      </c>
    </row>
    <row r="43" spans="1:5" ht="38.25">
      <c r="A43" s="36" t="s">
        <v>55</v>
      </c>
      <c r="E43" s="37" t="s">
        <v>93</v>
      </c>
    </row>
    <row r="44" spans="1:5" ht="12.75">
      <c r="A44" s="38" t="s">
        <v>57</v>
      </c>
      <c r="E44" s="39" t="s">
        <v>58</v>
      </c>
    </row>
    <row r="45" spans="1:5" ht="51">
      <c r="A45" t="s">
        <v>59</v>
      </c>
      <c r="E45" s="37" t="s">
        <v>94</v>
      </c>
    </row>
    <row r="46" spans="1:16" ht="12.75">
      <c r="A46" s="26" t="s">
        <v>50</v>
      </c>
      <c s="31" t="s">
        <v>46</v>
      </c>
      <c s="31" t="s">
        <v>95</v>
      </c>
      <c s="26" t="s">
        <v>52</v>
      </c>
      <c s="32" t="s">
        <v>96</v>
      </c>
      <c s="33" t="s">
        <v>63</v>
      </c>
      <c s="34">
        <v>1</v>
      </c>
      <c s="35">
        <v>0</v>
      </c>
      <c s="35">
        <f>ROUND(ROUND(H46,2)*ROUND(G46,3),2)</f>
      </c>
      <c r="O46">
        <f>(I46*21)/100</f>
      </c>
      <c t="s">
        <v>28</v>
      </c>
    </row>
    <row r="47" spans="1:5" ht="38.25">
      <c r="A47" s="36" t="s">
        <v>55</v>
      </c>
      <c r="E47" s="37" t="s">
        <v>97</v>
      </c>
    </row>
    <row r="48" spans="1:5" ht="12.75">
      <c r="A48" s="38" t="s">
        <v>57</v>
      </c>
      <c r="E48" s="39" t="s">
        <v>58</v>
      </c>
    </row>
    <row r="49" spans="1:5" ht="12.75">
      <c r="A49" t="s">
        <v>59</v>
      </c>
      <c r="E49" s="37" t="s">
        <v>71</v>
      </c>
    </row>
    <row r="50" spans="1:16" ht="12.75">
      <c r="A50" s="26" t="s">
        <v>50</v>
      </c>
      <c s="31" t="s">
        <v>98</v>
      </c>
      <c s="31" t="s">
        <v>99</v>
      </c>
      <c s="26" t="s">
        <v>100</v>
      </c>
      <c s="32" t="s">
        <v>101</v>
      </c>
      <c s="33" t="s">
        <v>74</v>
      </c>
      <c s="34">
        <v>1</v>
      </c>
      <c s="35">
        <v>0</v>
      </c>
      <c s="35">
        <f>ROUND(ROUND(H50,2)*ROUND(G50,3),2)</f>
      </c>
      <c r="O50">
        <f>(I50*21)/100</f>
      </c>
      <c t="s">
        <v>28</v>
      </c>
    </row>
    <row r="51" spans="1:5" ht="127.5">
      <c r="A51" s="36" t="s">
        <v>55</v>
      </c>
      <c r="E51" s="37" t="s">
        <v>102</v>
      </c>
    </row>
    <row r="52" spans="1:5" ht="25.5">
      <c r="A52" s="38" t="s">
        <v>57</v>
      </c>
      <c r="E52" s="39" t="s">
        <v>103</v>
      </c>
    </row>
    <row r="53" spans="1:5" ht="76.5">
      <c r="A53" t="s">
        <v>59</v>
      </c>
      <c r="E53" s="37" t="s">
        <v>104</v>
      </c>
    </row>
    <row r="54" spans="1:16" ht="12.75">
      <c r="A54" s="26" t="s">
        <v>50</v>
      </c>
      <c s="31" t="s">
        <v>105</v>
      </c>
      <c s="31" t="s">
        <v>99</v>
      </c>
      <c s="26" t="s">
        <v>106</v>
      </c>
      <c s="32" t="s">
        <v>101</v>
      </c>
      <c s="33" t="s">
        <v>74</v>
      </c>
      <c s="34">
        <v>1</v>
      </c>
      <c s="35">
        <v>0</v>
      </c>
      <c s="35">
        <f>ROUND(ROUND(H54,2)*ROUND(G54,3),2)</f>
      </c>
      <c r="O54">
        <f>(I54*21)/100</f>
      </c>
      <c t="s">
        <v>28</v>
      </c>
    </row>
    <row r="55" spans="1:5" ht="89.25">
      <c r="A55" s="36" t="s">
        <v>55</v>
      </c>
      <c r="E55" s="37" t="s">
        <v>107</v>
      </c>
    </row>
    <row r="56" spans="1:5" ht="12.75">
      <c r="A56" s="38" t="s">
        <v>57</v>
      </c>
      <c r="E56" s="39" t="s">
        <v>58</v>
      </c>
    </row>
    <row r="57" spans="1:5" ht="63.75">
      <c r="A57" t="s">
        <v>59</v>
      </c>
      <c r="E57" s="37" t="s">
        <v>108</v>
      </c>
    </row>
    <row r="58" spans="1:16" ht="12.75">
      <c r="A58" s="26" t="s">
        <v>50</v>
      </c>
      <c s="31" t="s">
        <v>109</v>
      </c>
      <c s="31" t="s">
        <v>110</v>
      </c>
      <c s="26" t="s">
        <v>52</v>
      </c>
      <c s="32" t="s">
        <v>111</v>
      </c>
      <c s="33" t="s">
        <v>63</v>
      </c>
      <c s="34">
        <v>2</v>
      </c>
      <c s="35">
        <v>0</v>
      </c>
      <c s="35">
        <f>ROUND(ROUND(H58,2)*ROUND(G58,3),2)</f>
      </c>
      <c r="O58">
        <f>(I58*21)/100</f>
      </c>
      <c t="s">
        <v>28</v>
      </c>
    </row>
    <row r="59" spans="1:5" ht="216.75">
      <c r="A59" s="36" t="s">
        <v>55</v>
      </c>
      <c r="E59" s="37" t="s">
        <v>112</v>
      </c>
    </row>
    <row r="60" spans="1:5" ht="25.5">
      <c r="A60" s="38" t="s">
        <v>57</v>
      </c>
      <c r="E60" s="39" t="s">
        <v>113</v>
      </c>
    </row>
    <row r="61" spans="1:5" ht="25.5">
      <c r="A61" t="s">
        <v>59</v>
      </c>
      <c r="E61" s="37" t="s">
        <v>114</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0.xml><?xml version="1.0" encoding="utf-8"?>
<worksheet xmlns="http://schemas.openxmlformats.org/spreadsheetml/2006/main" xmlns:r="http://schemas.openxmlformats.org/officeDocument/2006/relationships">
  <sheetPr>
    <pageSetUpPr fitToPage="1"/>
  </sheetPr>
  <dimension ref="A1:R51"/>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0+O9+O22+O35</f>
      </c>
      <c t="s">
        <v>27</v>
      </c>
    </row>
    <row r="3" spans="1:16" ht="15" customHeight="1">
      <c r="A3" t="s">
        <v>12</v>
      </c>
      <c s="12" t="s">
        <v>14</v>
      </c>
      <c s="13" t="s">
        <v>15</v>
      </c>
      <c s="1"/>
      <c s="14" t="s">
        <v>16</v>
      </c>
      <c s="1"/>
      <c s="9"/>
      <c s="8" t="s">
        <v>692</v>
      </c>
      <c s="40">
        <f>0+I9+I22+I35</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692</v>
      </c>
      <c s="6"/>
      <c s="18" t="s">
        <v>296</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46.941</v>
      </c>
      <c s="35">
        <v>0</v>
      </c>
      <c s="35">
        <f>ROUND(ROUND(H10,2)*ROUND(G10,3),2)</f>
      </c>
      <c r="O10">
        <f>(I10*21)/100</f>
      </c>
      <c t="s">
        <v>28</v>
      </c>
    </row>
    <row r="11" spans="1:5" ht="25.5">
      <c r="A11" s="36" t="s">
        <v>55</v>
      </c>
      <c r="E11" s="37" t="s">
        <v>694</v>
      </c>
    </row>
    <row r="12" spans="1:5" ht="89.25">
      <c r="A12" s="38" t="s">
        <v>57</v>
      </c>
      <c r="E12" s="39" t="s">
        <v>695</v>
      </c>
    </row>
    <row r="13" spans="1:5" ht="25.5">
      <c r="A13" t="s">
        <v>59</v>
      </c>
      <c r="E13" s="37" t="s">
        <v>131</v>
      </c>
    </row>
    <row r="14" spans="1:16" ht="12.75">
      <c r="A14" s="26" t="s">
        <v>50</v>
      </c>
      <c s="31" t="s">
        <v>28</v>
      </c>
      <c s="31" t="s">
        <v>126</v>
      </c>
      <c s="26" t="s">
        <v>28</v>
      </c>
      <c s="32" t="s">
        <v>127</v>
      </c>
      <c s="33" t="s">
        <v>128</v>
      </c>
      <c s="34">
        <v>13</v>
      </c>
      <c s="35">
        <v>0</v>
      </c>
      <c s="35">
        <f>ROUND(ROUND(H14,2)*ROUND(G14,3),2)</f>
      </c>
      <c r="O14">
        <f>(I14*21)/100</f>
      </c>
      <c t="s">
        <v>28</v>
      </c>
    </row>
    <row r="15" spans="1:5" ht="12.75">
      <c r="A15" s="36" t="s">
        <v>55</v>
      </c>
      <c r="E15" s="37" t="s">
        <v>696</v>
      </c>
    </row>
    <row r="16" spans="1:5" ht="76.5">
      <c r="A16" s="38" t="s">
        <v>57</v>
      </c>
      <c r="E16" s="39" t="s">
        <v>697</v>
      </c>
    </row>
    <row r="17" spans="1:5" ht="25.5">
      <c r="A17" t="s">
        <v>59</v>
      </c>
      <c r="E17" s="37" t="s">
        <v>131</v>
      </c>
    </row>
    <row r="18" spans="1:16" ht="12.75">
      <c r="A18" s="26" t="s">
        <v>50</v>
      </c>
      <c s="31" t="s">
        <v>27</v>
      </c>
      <c s="31" t="s">
        <v>126</v>
      </c>
      <c s="26" t="s">
        <v>37</v>
      </c>
      <c s="32" t="s">
        <v>127</v>
      </c>
      <c s="33" t="s">
        <v>128</v>
      </c>
      <c s="34">
        <v>2.606</v>
      </c>
      <c s="35">
        <v>0</v>
      </c>
      <c s="35">
        <f>ROUND(ROUND(H18,2)*ROUND(G18,3),2)</f>
      </c>
      <c r="O18">
        <f>(I18*21)/100</f>
      </c>
      <c t="s">
        <v>28</v>
      </c>
    </row>
    <row r="19" spans="1:5" ht="12.75">
      <c r="A19" s="36" t="s">
        <v>55</v>
      </c>
      <c r="E19" s="37" t="s">
        <v>199</v>
      </c>
    </row>
    <row r="20" spans="1:5" ht="63.75">
      <c r="A20" s="38" t="s">
        <v>57</v>
      </c>
      <c r="E20" s="39" t="s">
        <v>698</v>
      </c>
    </row>
    <row r="21" spans="1:5" ht="25.5">
      <c r="A21" t="s">
        <v>59</v>
      </c>
      <c r="E21" s="37" t="s">
        <v>131</v>
      </c>
    </row>
    <row r="22" spans="1:18" ht="12.75" customHeight="1">
      <c r="A22" s="6" t="s">
        <v>48</v>
      </c>
      <c s="6"/>
      <c s="42" t="s">
        <v>33</v>
      </c>
      <c s="6"/>
      <c s="29" t="s">
        <v>137</v>
      </c>
      <c s="6"/>
      <c s="6"/>
      <c s="6"/>
      <c s="43">
        <f>0+Q22</f>
      </c>
      <c r="O22">
        <f>0+R22</f>
      </c>
      <c r="Q22">
        <f>0+I23+I27+I31</f>
      </c>
      <c>
        <f>0+O23+O27+O31</f>
      </c>
    </row>
    <row r="23" spans="1:16" ht="25.5">
      <c r="A23" s="26" t="s">
        <v>50</v>
      </c>
      <c s="31" t="s">
        <v>37</v>
      </c>
      <c s="31" t="s">
        <v>201</v>
      </c>
      <c s="26" t="s">
        <v>52</v>
      </c>
      <c s="32" t="s">
        <v>202</v>
      </c>
      <c s="33" t="s">
        <v>163</v>
      </c>
      <c s="34">
        <v>1.086</v>
      </c>
      <c s="35">
        <v>0</v>
      </c>
      <c s="35">
        <f>ROUND(ROUND(H23,2)*ROUND(G23,3),2)</f>
      </c>
      <c r="O23">
        <f>(I23*21)/100</f>
      </c>
      <c t="s">
        <v>28</v>
      </c>
    </row>
    <row r="24" spans="1:5" ht="38.25">
      <c r="A24" s="36" t="s">
        <v>55</v>
      </c>
      <c r="E24" s="37" t="s">
        <v>203</v>
      </c>
    </row>
    <row r="25" spans="1:5" ht="89.25">
      <c r="A25" s="38" t="s">
        <v>57</v>
      </c>
      <c r="E25" s="39" t="s">
        <v>699</v>
      </c>
    </row>
    <row r="26" spans="1:5" ht="63.75">
      <c r="A26" t="s">
        <v>59</v>
      </c>
      <c r="E26" s="37" t="s">
        <v>143</v>
      </c>
    </row>
    <row r="27" spans="1:16" ht="25.5">
      <c r="A27" s="26" t="s">
        <v>50</v>
      </c>
      <c s="31" t="s">
        <v>39</v>
      </c>
      <c s="31" t="s">
        <v>456</v>
      </c>
      <c s="26" t="s">
        <v>52</v>
      </c>
      <c s="32" t="s">
        <v>700</v>
      </c>
      <c s="33" t="s">
        <v>163</v>
      </c>
      <c s="34">
        <v>5.652</v>
      </c>
      <c s="35">
        <v>0</v>
      </c>
      <c s="35">
        <f>ROUND(ROUND(H27,2)*ROUND(G27,3),2)</f>
      </c>
      <c r="O27">
        <f>(I27*21)/100</f>
      </c>
      <c t="s">
        <v>28</v>
      </c>
    </row>
    <row r="28" spans="1:5" ht="38.25">
      <c r="A28" s="36" t="s">
        <v>55</v>
      </c>
      <c r="E28" s="37" t="s">
        <v>203</v>
      </c>
    </row>
    <row r="29" spans="1:5" ht="102">
      <c r="A29" s="38" t="s">
        <v>57</v>
      </c>
      <c r="E29" s="39" t="s">
        <v>701</v>
      </c>
    </row>
    <row r="30" spans="1:5" ht="63.75">
      <c r="A30" t="s">
        <v>59</v>
      </c>
      <c r="E30" s="37" t="s">
        <v>143</v>
      </c>
    </row>
    <row r="31" spans="1:16" ht="25.5">
      <c r="A31" s="26" t="s">
        <v>50</v>
      </c>
      <c s="31" t="s">
        <v>41</v>
      </c>
      <c s="31" t="s">
        <v>205</v>
      </c>
      <c s="26" t="s">
        <v>52</v>
      </c>
      <c s="32" t="s">
        <v>206</v>
      </c>
      <c s="33" t="s">
        <v>163</v>
      </c>
      <c s="34">
        <v>21.337</v>
      </c>
      <c s="35">
        <v>0</v>
      </c>
      <c s="35">
        <f>ROUND(ROUND(H31,2)*ROUND(G31,3),2)</f>
      </c>
      <c r="O31">
        <f>(I31*21)/100</f>
      </c>
      <c t="s">
        <v>28</v>
      </c>
    </row>
    <row r="32" spans="1:5" ht="38.25">
      <c r="A32" s="36" t="s">
        <v>55</v>
      </c>
      <c r="E32" s="37" t="s">
        <v>203</v>
      </c>
    </row>
    <row r="33" spans="1:5" ht="102">
      <c r="A33" s="38" t="s">
        <v>57</v>
      </c>
      <c r="E33" s="39" t="s">
        <v>702</v>
      </c>
    </row>
    <row r="34" spans="1:5" ht="63.75">
      <c r="A34" t="s">
        <v>59</v>
      </c>
      <c r="E34" s="37" t="s">
        <v>143</v>
      </c>
    </row>
    <row r="35" spans="1:18" ht="12.75" customHeight="1">
      <c r="A35" s="6" t="s">
        <v>48</v>
      </c>
      <c s="6"/>
      <c s="42" t="s">
        <v>39</v>
      </c>
      <c s="6"/>
      <c s="29" t="s">
        <v>228</v>
      </c>
      <c s="6"/>
      <c s="6"/>
      <c s="6"/>
      <c s="43">
        <f>0+Q35</f>
      </c>
      <c r="O35">
        <f>0+R35</f>
      </c>
      <c r="Q35">
        <f>0+I36+I40+I44+I48</f>
      </c>
      <c>
        <f>0+O36+O40+O44+O48</f>
      </c>
    </row>
    <row r="36" spans="1:16" ht="12.75">
      <c r="A36" s="26" t="s">
        <v>50</v>
      </c>
      <c s="31" t="s">
        <v>82</v>
      </c>
      <c s="31" t="s">
        <v>303</v>
      </c>
      <c s="26" t="s">
        <v>52</v>
      </c>
      <c s="32" t="s">
        <v>304</v>
      </c>
      <c s="33" t="s">
        <v>188</v>
      </c>
      <c s="34">
        <v>112.3</v>
      </c>
      <c s="35">
        <v>0</v>
      </c>
      <c s="35">
        <f>ROUND(ROUND(H36,2)*ROUND(G36,3),2)</f>
      </c>
      <c r="O36">
        <f>(I36*21)/100</f>
      </c>
      <c t="s">
        <v>28</v>
      </c>
    </row>
    <row r="37" spans="1:5" ht="25.5">
      <c r="A37" s="36" t="s">
        <v>55</v>
      </c>
      <c r="E37" s="37" t="s">
        <v>225</v>
      </c>
    </row>
    <row r="38" spans="1:5" ht="102">
      <c r="A38" s="38" t="s">
        <v>57</v>
      </c>
      <c r="E38" s="39" t="s">
        <v>703</v>
      </c>
    </row>
    <row r="39" spans="1:5" ht="51">
      <c r="A39" t="s">
        <v>59</v>
      </c>
      <c r="E39" s="37" t="s">
        <v>236</v>
      </c>
    </row>
    <row r="40" spans="1:16" ht="12.75">
      <c r="A40" s="26" t="s">
        <v>50</v>
      </c>
      <c s="31" t="s">
        <v>87</v>
      </c>
      <c s="31" t="s">
        <v>306</v>
      </c>
      <c s="26" t="s">
        <v>52</v>
      </c>
      <c s="32" t="s">
        <v>307</v>
      </c>
      <c s="33" t="s">
        <v>188</v>
      </c>
      <c s="34">
        <v>92.3</v>
      </c>
      <c s="35">
        <v>0</v>
      </c>
      <c s="35">
        <f>ROUND(ROUND(H40,2)*ROUND(G40,3),2)</f>
      </c>
      <c r="O40">
        <f>(I40*21)/100</f>
      </c>
      <c t="s">
        <v>28</v>
      </c>
    </row>
    <row r="41" spans="1:5" ht="25.5">
      <c r="A41" s="36" t="s">
        <v>55</v>
      </c>
      <c r="E41" s="37" t="s">
        <v>225</v>
      </c>
    </row>
    <row r="42" spans="1:5" ht="76.5">
      <c r="A42" s="38" t="s">
        <v>57</v>
      </c>
      <c r="E42" s="39" t="s">
        <v>704</v>
      </c>
    </row>
    <row r="43" spans="1:5" ht="153">
      <c r="A43" t="s">
        <v>59</v>
      </c>
      <c r="E43" s="37" t="s">
        <v>309</v>
      </c>
    </row>
    <row r="44" spans="1:16" ht="25.5">
      <c r="A44" s="26" t="s">
        <v>50</v>
      </c>
      <c s="31" t="s">
        <v>44</v>
      </c>
      <c s="31" t="s">
        <v>310</v>
      </c>
      <c s="26" t="s">
        <v>52</v>
      </c>
      <c s="32" t="s">
        <v>311</v>
      </c>
      <c s="33" t="s">
        <v>188</v>
      </c>
      <c s="34">
        <v>20</v>
      </c>
      <c s="35">
        <v>0</v>
      </c>
      <c s="35">
        <f>ROUND(ROUND(H44,2)*ROUND(G44,3),2)</f>
      </c>
      <c r="O44">
        <f>(I44*21)/100</f>
      </c>
      <c t="s">
        <v>28</v>
      </c>
    </row>
    <row r="45" spans="1:5" ht="25.5">
      <c r="A45" s="36" t="s">
        <v>55</v>
      </c>
      <c r="E45" s="37" t="s">
        <v>225</v>
      </c>
    </row>
    <row r="46" spans="1:5" ht="25.5">
      <c r="A46" s="38" t="s">
        <v>57</v>
      </c>
      <c r="E46" s="39" t="s">
        <v>312</v>
      </c>
    </row>
    <row r="47" spans="1:5" ht="153">
      <c r="A47" t="s">
        <v>59</v>
      </c>
      <c r="E47" s="37" t="s">
        <v>309</v>
      </c>
    </row>
    <row r="48" spans="1:16" ht="12.75">
      <c r="A48" s="26" t="s">
        <v>50</v>
      </c>
      <c s="31" t="s">
        <v>46</v>
      </c>
      <c s="31" t="s">
        <v>313</v>
      </c>
      <c s="26" t="s">
        <v>52</v>
      </c>
      <c s="32" t="s">
        <v>314</v>
      </c>
      <c s="33" t="s">
        <v>188</v>
      </c>
      <c s="34">
        <v>6.3</v>
      </c>
      <c s="35">
        <v>0</v>
      </c>
      <c s="35">
        <f>ROUND(ROUND(H48,2)*ROUND(G48,3),2)</f>
      </c>
      <c r="O48">
        <f>(I48*21)/100</f>
      </c>
      <c t="s">
        <v>28</v>
      </c>
    </row>
    <row r="49" spans="1:5" ht="25.5">
      <c r="A49" s="36" t="s">
        <v>55</v>
      </c>
      <c r="E49" s="37" t="s">
        <v>225</v>
      </c>
    </row>
    <row r="50" spans="1:5" ht="63.75">
      <c r="A50" s="38" t="s">
        <v>57</v>
      </c>
      <c r="E50" s="39" t="s">
        <v>705</v>
      </c>
    </row>
    <row r="51" spans="1:5" ht="89.25">
      <c r="A51" t="s">
        <v>59</v>
      </c>
      <c r="E51" s="37" t="s">
        <v>316</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1.xml><?xml version="1.0" encoding="utf-8"?>
<worksheet xmlns="http://schemas.openxmlformats.org/spreadsheetml/2006/main" xmlns:r="http://schemas.openxmlformats.org/officeDocument/2006/relationships">
  <sheetPr>
    <pageSetUpPr fitToPage="1"/>
  </sheetPr>
  <dimension ref="A1:R39"/>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0+O9+O18+O27</f>
      </c>
      <c t="s">
        <v>27</v>
      </c>
    </row>
    <row r="3" spans="1:16" ht="15" customHeight="1">
      <c r="A3" t="s">
        <v>12</v>
      </c>
      <c s="12" t="s">
        <v>14</v>
      </c>
      <c s="13" t="s">
        <v>15</v>
      </c>
      <c s="1"/>
      <c s="14" t="s">
        <v>16</v>
      </c>
      <c s="1"/>
      <c s="9"/>
      <c s="8" t="s">
        <v>706</v>
      </c>
      <c s="40">
        <f>0+I9+I18+I27</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706</v>
      </c>
      <c s="6"/>
      <c s="18" t="s">
        <v>707</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9.79</v>
      </c>
      <c s="35">
        <v>0</v>
      </c>
      <c s="35">
        <f>ROUND(ROUND(H10,2)*ROUND(G10,3),2)</f>
      </c>
      <c r="O10">
        <f>(I10*21)/100</f>
      </c>
      <c t="s">
        <v>28</v>
      </c>
    </row>
    <row r="11" spans="1:5" ht="12.75">
      <c r="A11" s="36" t="s">
        <v>55</v>
      </c>
      <c r="E11" s="37" t="s">
        <v>320</v>
      </c>
    </row>
    <row r="12" spans="1:5" ht="89.25">
      <c r="A12" s="38" t="s">
        <v>57</v>
      </c>
      <c r="E12" s="39" t="s">
        <v>709</v>
      </c>
    </row>
    <row r="13" spans="1:5" ht="25.5">
      <c r="A13" t="s">
        <v>59</v>
      </c>
      <c r="E13" s="37" t="s">
        <v>131</v>
      </c>
    </row>
    <row r="14" spans="1:16" ht="12.75">
      <c r="A14" s="26" t="s">
        <v>50</v>
      </c>
      <c s="31" t="s">
        <v>28</v>
      </c>
      <c s="31" t="s">
        <v>126</v>
      </c>
      <c s="26" t="s">
        <v>28</v>
      </c>
      <c s="32" t="s">
        <v>127</v>
      </c>
      <c s="33" t="s">
        <v>128</v>
      </c>
      <c s="34">
        <v>10.235</v>
      </c>
      <c s="35">
        <v>0</v>
      </c>
      <c s="35">
        <f>ROUND(ROUND(H14,2)*ROUND(G14,3),2)</f>
      </c>
      <c r="O14">
        <f>(I14*21)/100</f>
      </c>
      <c t="s">
        <v>28</v>
      </c>
    </row>
    <row r="15" spans="1:5" ht="12.75">
      <c r="A15" s="36" t="s">
        <v>55</v>
      </c>
      <c r="E15" s="37" t="s">
        <v>710</v>
      </c>
    </row>
    <row r="16" spans="1:5" ht="89.25">
      <c r="A16" s="38" t="s">
        <v>57</v>
      </c>
      <c r="E16" s="39" t="s">
        <v>711</v>
      </c>
    </row>
    <row r="17" spans="1:5" ht="25.5">
      <c r="A17" t="s">
        <v>59</v>
      </c>
      <c r="E17" s="37" t="s">
        <v>131</v>
      </c>
    </row>
    <row r="18" spans="1:18" ht="12.75" customHeight="1">
      <c r="A18" s="6" t="s">
        <v>48</v>
      </c>
      <c s="6"/>
      <c s="42" t="s">
        <v>33</v>
      </c>
      <c s="6"/>
      <c s="29" t="s">
        <v>137</v>
      </c>
      <c s="6"/>
      <c s="6"/>
      <c s="6"/>
      <c s="43">
        <f>0+Q18</f>
      </c>
      <c r="O18">
        <f>0+R18</f>
      </c>
      <c r="Q18">
        <f>0+I19+I23</f>
      </c>
      <c>
        <f>0+O19+O23</f>
      </c>
    </row>
    <row r="19" spans="1:16" ht="25.5">
      <c r="A19" s="26" t="s">
        <v>50</v>
      </c>
      <c s="31" t="s">
        <v>27</v>
      </c>
      <c s="31" t="s">
        <v>324</v>
      </c>
      <c s="26" t="s">
        <v>52</v>
      </c>
      <c s="32" t="s">
        <v>325</v>
      </c>
      <c s="33" t="s">
        <v>163</v>
      </c>
      <c s="34">
        <v>4.45</v>
      </c>
      <c s="35">
        <v>0</v>
      </c>
      <c s="35">
        <f>ROUND(ROUND(H19,2)*ROUND(G19,3),2)</f>
      </c>
      <c r="O19">
        <f>(I19*21)/100</f>
      </c>
      <c t="s">
        <v>28</v>
      </c>
    </row>
    <row r="20" spans="1:5" ht="38.25">
      <c r="A20" s="36" t="s">
        <v>55</v>
      </c>
      <c r="E20" s="37" t="s">
        <v>203</v>
      </c>
    </row>
    <row r="21" spans="1:5" ht="89.25">
      <c r="A21" s="38" t="s">
        <v>57</v>
      </c>
      <c r="E21" s="39" t="s">
        <v>712</v>
      </c>
    </row>
    <row r="22" spans="1:5" ht="63.75">
      <c r="A22" t="s">
        <v>59</v>
      </c>
      <c r="E22" s="37" t="s">
        <v>143</v>
      </c>
    </row>
    <row r="23" spans="1:16" ht="25.5">
      <c r="A23" s="26" t="s">
        <v>50</v>
      </c>
      <c s="31" t="s">
        <v>37</v>
      </c>
      <c s="31" t="s">
        <v>205</v>
      </c>
      <c s="26" t="s">
        <v>52</v>
      </c>
      <c s="32" t="s">
        <v>206</v>
      </c>
      <c s="33" t="s">
        <v>163</v>
      </c>
      <c s="34">
        <v>4.45</v>
      </c>
      <c s="35">
        <v>0</v>
      </c>
      <c s="35">
        <f>ROUND(ROUND(H23,2)*ROUND(G23,3),2)</f>
      </c>
      <c r="O23">
        <f>(I23*21)/100</f>
      </c>
      <c t="s">
        <v>28</v>
      </c>
    </row>
    <row r="24" spans="1:5" ht="38.25">
      <c r="A24" s="36" t="s">
        <v>55</v>
      </c>
      <c r="E24" s="37" t="s">
        <v>203</v>
      </c>
    </row>
    <row r="25" spans="1:5" ht="89.25">
      <c r="A25" s="38" t="s">
        <v>57</v>
      </c>
      <c r="E25" s="39" t="s">
        <v>713</v>
      </c>
    </row>
    <row r="26" spans="1:5" ht="63.75">
      <c r="A26" t="s">
        <v>59</v>
      </c>
      <c r="E26" s="37" t="s">
        <v>143</v>
      </c>
    </row>
    <row r="27" spans="1:18" ht="12.75" customHeight="1">
      <c r="A27" s="6" t="s">
        <v>48</v>
      </c>
      <c s="6"/>
      <c s="42" t="s">
        <v>39</v>
      </c>
      <c s="6"/>
      <c s="29" t="s">
        <v>228</v>
      </c>
      <c s="6"/>
      <c s="6"/>
      <c s="6"/>
      <c s="43">
        <f>0+Q27</f>
      </c>
      <c r="O27">
        <f>0+R27</f>
      </c>
      <c r="Q27">
        <f>0+I28+I32+I36</f>
      </c>
      <c>
        <f>0+O28+O32+O36</f>
      </c>
    </row>
    <row r="28" spans="1:16" ht="12.75">
      <c r="A28" s="26" t="s">
        <v>50</v>
      </c>
      <c s="31" t="s">
        <v>39</v>
      </c>
      <c s="31" t="s">
        <v>303</v>
      </c>
      <c s="26" t="s">
        <v>52</v>
      </c>
      <c s="32" t="s">
        <v>304</v>
      </c>
      <c s="33" t="s">
        <v>188</v>
      </c>
      <c s="34">
        <v>17.8</v>
      </c>
      <c s="35">
        <v>0</v>
      </c>
      <c s="35">
        <f>ROUND(ROUND(H28,2)*ROUND(G28,3),2)</f>
      </c>
      <c r="O28">
        <f>(I28*21)/100</f>
      </c>
      <c t="s">
        <v>28</v>
      </c>
    </row>
    <row r="29" spans="1:5" ht="25.5">
      <c r="A29" s="36" t="s">
        <v>55</v>
      </c>
      <c r="E29" s="37" t="s">
        <v>225</v>
      </c>
    </row>
    <row r="30" spans="1:5" ht="89.25">
      <c r="A30" s="38" t="s">
        <v>57</v>
      </c>
      <c r="E30" s="39" t="s">
        <v>714</v>
      </c>
    </row>
    <row r="31" spans="1:5" ht="51">
      <c r="A31" t="s">
        <v>59</v>
      </c>
      <c r="E31" s="37" t="s">
        <v>236</v>
      </c>
    </row>
    <row r="32" spans="1:16" ht="12.75">
      <c r="A32" s="26" t="s">
        <v>50</v>
      </c>
      <c s="31" t="s">
        <v>41</v>
      </c>
      <c s="31" t="s">
        <v>306</v>
      </c>
      <c s="26" t="s">
        <v>52</v>
      </c>
      <c s="32" t="s">
        <v>307</v>
      </c>
      <c s="33" t="s">
        <v>188</v>
      </c>
      <c s="34">
        <v>7.8</v>
      </c>
      <c s="35">
        <v>0</v>
      </c>
      <c s="35">
        <f>ROUND(ROUND(H32,2)*ROUND(G32,3),2)</f>
      </c>
      <c r="O32">
        <f>(I32*21)/100</f>
      </c>
      <c t="s">
        <v>28</v>
      </c>
    </row>
    <row r="33" spans="1:5" ht="25.5">
      <c r="A33" s="36" t="s">
        <v>55</v>
      </c>
      <c r="E33" s="37" t="s">
        <v>225</v>
      </c>
    </row>
    <row r="34" spans="1:5" ht="63.75">
      <c r="A34" s="38" t="s">
        <v>57</v>
      </c>
      <c r="E34" s="39" t="s">
        <v>715</v>
      </c>
    </row>
    <row r="35" spans="1:5" ht="153">
      <c r="A35" t="s">
        <v>59</v>
      </c>
      <c r="E35" s="37" t="s">
        <v>309</v>
      </c>
    </row>
    <row r="36" spans="1:16" ht="25.5">
      <c r="A36" s="26" t="s">
        <v>50</v>
      </c>
      <c s="31" t="s">
        <v>82</v>
      </c>
      <c s="31" t="s">
        <v>310</v>
      </c>
      <c s="26" t="s">
        <v>52</v>
      </c>
      <c s="32" t="s">
        <v>311</v>
      </c>
      <c s="33" t="s">
        <v>188</v>
      </c>
      <c s="34">
        <v>10</v>
      </c>
      <c s="35">
        <v>0</v>
      </c>
      <c s="35">
        <f>ROUND(ROUND(H36,2)*ROUND(G36,3),2)</f>
      </c>
      <c r="O36">
        <f>(I36*21)/100</f>
      </c>
      <c t="s">
        <v>28</v>
      </c>
    </row>
    <row r="37" spans="1:5" ht="25.5">
      <c r="A37" s="36" t="s">
        <v>55</v>
      </c>
      <c r="E37" s="37" t="s">
        <v>225</v>
      </c>
    </row>
    <row r="38" spans="1:5" ht="25.5">
      <c r="A38" s="38" t="s">
        <v>57</v>
      </c>
      <c r="E38" s="39" t="s">
        <v>330</v>
      </c>
    </row>
    <row r="39" spans="1:5" ht="153">
      <c r="A39" t="s">
        <v>59</v>
      </c>
      <c r="E39" s="37" t="s">
        <v>309</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2.xml><?xml version="1.0" encoding="utf-8"?>
<worksheet xmlns="http://schemas.openxmlformats.org/spreadsheetml/2006/main" xmlns:r="http://schemas.openxmlformats.org/officeDocument/2006/relationships">
  <sheetPr>
    <pageSetUpPr fitToPage="1"/>
  </sheetPr>
  <dimension ref="A1:R35"/>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0+O9+O18+O27</f>
      </c>
      <c t="s">
        <v>27</v>
      </c>
    </row>
    <row r="3" spans="1:16" ht="15" customHeight="1">
      <c r="A3" t="s">
        <v>12</v>
      </c>
      <c s="12" t="s">
        <v>14</v>
      </c>
      <c s="13" t="s">
        <v>15</v>
      </c>
      <c s="1"/>
      <c s="14" t="s">
        <v>16</v>
      </c>
      <c s="1"/>
      <c s="9"/>
      <c s="8" t="s">
        <v>716</v>
      </c>
      <c s="40">
        <f>0+I9+I18+I27</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716</v>
      </c>
      <c s="6"/>
      <c s="18" t="s">
        <v>717</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366.96</v>
      </c>
      <c s="35">
        <v>0</v>
      </c>
      <c s="35">
        <f>ROUND(ROUND(H10,2)*ROUND(G10,3),2)</f>
      </c>
      <c r="O10">
        <f>(I10*21)/100</f>
      </c>
      <c t="s">
        <v>28</v>
      </c>
    </row>
    <row r="11" spans="1:5" ht="12.75">
      <c r="A11" s="36" t="s">
        <v>55</v>
      </c>
      <c r="E11" s="37" t="s">
        <v>320</v>
      </c>
    </row>
    <row r="12" spans="1:5" ht="89.25">
      <c r="A12" s="38" t="s">
        <v>57</v>
      </c>
      <c r="E12" s="39" t="s">
        <v>719</v>
      </c>
    </row>
    <row r="13" spans="1:5" ht="25.5">
      <c r="A13" t="s">
        <v>59</v>
      </c>
      <c r="E13" s="37" t="s">
        <v>131</v>
      </c>
    </row>
    <row r="14" spans="1:16" ht="12.75">
      <c r="A14" s="26" t="s">
        <v>50</v>
      </c>
      <c s="31" t="s">
        <v>28</v>
      </c>
      <c s="31" t="s">
        <v>126</v>
      </c>
      <c s="26" t="s">
        <v>28</v>
      </c>
      <c s="32" t="s">
        <v>127</v>
      </c>
      <c s="33" t="s">
        <v>128</v>
      </c>
      <c s="34">
        <v>7.59</v>
      </c>
      <c s="35">
        <v>0</v>
      </c>
      <c s="35">
        <f>ROUND(ROUND(H14,2)*ROUND(G14,3),2)</f>
      </c>
      <c r="O14">
        <f>(I14*21)/100</f>
      </c>
      <c t="s">
        <v>28</v>
      </c>
    </row>
    <row r="15" spans="1:5" ht="12.75">
      <c r="A15" s="36" t="s">
        <v>55</v>
      </c>
      <c r="E15" s="37" t="s">
        <v>696</v>
      </c>
    </row>
    <row r="16" spans="1:5" ht="89.25">
      <c r="A16" s="38" t="s">
        <v>57</v>
      </c>
      <c r="E16" s="39" t="s">
        <v>720</v>
      </c>
    </row>
    <row r="17" spans="1:5" ht="25.5">
      <c r="A17" t="s">
        <v>59</v>
      </c>
      <c r="E17" s="37" t="s">
        <v>131</v>
      </c>
    </row>
    <row r="18" spans="1:18" ht="12.75" customHeight="1">
      <c r="A18" s="6" t="s">
        <v>48</v>
      </c>
      <c s="6"/>
      <c s="42" t="s">
        <v>33</v>
      </c>
      <c s="6"/>
      <c s="29" t="s">
        <v>137</v>
      </c>
      <c s="6"/>
      <c s="6"/>
      <c s="6"/>
      <c s="43">
        <f>0+Q18</f>
      </c>
      <c r="O18">
        <f>0+R18</f>
      </c>
      <c r="Q18">
        <f>0+I19+I23</f>
      </c>
      <c>
        <f>0+O19+O23</f>
      </c>
    </row>
    <row r="19" spans="1:16" ht="25.5">
      <c r="A19" s="26" t="s">
        <v>50</v>
      </c>
      <c s="31" t="s">
        <v>27</v>
      </c>
      <c s="31" t="s">
        <v>324</v>
      </c>
      <c s="26" t="s">
        <v>52</v>
      </c>
      <c s="32" t="s">
        <v>325</v>
      </c>
      <c s="33" t="s">
        <v>163</v>
      </c>
      <c s="34">
        <v>3.3</v>
      </c>
      <c s="35">
        <v>0</v>
      </c>
      <c s="35">
        <f>ROUND(ROUND(H19,2)*ROUND(G19,3),2)</f>
      </c>
      <c r="O19">
        <f>(I19*21)/100</f>
      </c>
      <c t="s">
        <v>28</v>
      </c>
    </row>
    <row r="20" spans="1:5" ht="38.25">
      <c r="A20" s="36" t="s">
        <v>55</v>
      </c>
      <c r="E20" s="37" t="s">
        <v>203</v>
      </c>
    </row>
    <row r="21" spans="1:5" ht="89.25">
      <c r="A21" s="38" t="s">
        <v>57</v>
      </c>
      <c r="E21" s="39" t="s">
        <v>721</v>
      </c>
    </row>
    <row r="22" spans="1:5" ht="63.75">
      <c r="A22" t="s">
        <v>59</v>
      </c>
      <c r="E22" s="37" t="s">
        <v>143</v>
      </c>
    </row>
    <row r="23" spans="1:16" ht="25.5">
      <c r="A23" s="26" t="s">
        <v>50</v>
      </c>
      <c s="31" t="s">
        <v>37</v>
      </c>
      <c s="31" t="s">
        <v>205</v>
      </c>
      <c s="26" t="s">
        <v>52</v>
      </c>
      <c s="32" t="s">
        <v>206</v>
      </c>
      <c s="33" t="s">
        <v>163</v>
      </c>
      <c s="34">
        <v>166.8</v>
      </c>
      <c s="35">
        <v>0</v>
      </c>
      <c s="35">
        <f>ROUND(ROUND(H23,2)*ROUND(G23,3),2)</f>
      </c>
      <c r="O23">
        <f>(I23*21)/100</f>
      </c>
      <c t="s">
        <v>28</v>
      </c>
    </row>
    <row r="24" spans="1:5" ht="38.25">
      <c r="A24" s="36" t="s">
        <v>55</v>
      </c>
      <c r="E24" s="37" t="s">
        <v>203</v>
      </c>
    </row>
    <row r="25" spans="1:5" ht="102">
      <c r="A25" s="38" t="s">
        <v>57</v>
      </c>
      <c r="E25" s="39" t="s">
        <v>722</v>
      </c>
    </row>
    <row r="26" spans="1:5" ht="63.75">
      <c r="A26" t="s">
        <v>59</v>
      </c>
      <c r="E26" s="37" t="s">
        <v>143</v>
      </c>
    </row>
    <row r="27" spans="1:18" ht="12.75" customHeight="1">
      <c r="A27" s="6" t="s">
        <v>48</v>
      </c>
      <c s="6"/>
      <c s="42" t="s">
        <v>39</v>
      </c>
      <c s="6"/>
      <c s="29" t="s">
        <v>228</v>
      </c>
      <c s="6"/>
      <c s="6"/>
      <c s="6"/>
      <c s="43">
        <f>0+Q27</f>
      </c>
      <c r="O27">
        <f>0+R27</f>
      </c>
      <c r="Q27">
        <f>0+I28+I32</f>
      </c>
      <c>
        <f>0+O28+O32</f>
      </c>
    </row>
    <row r="28" spans="1:16" ht="12.75">
      <c r="A28" s="26" t="s">
        <v>50</v>
      </c>
      <c s="31" t="s">
        <v>39</v>
      </c>
      <c s="31" t="s">
        <v>303</v>
      </c>
      <c s="26" t="s">
        <v>52</v>
      </c>
      <c s="32" t="s">
        <v>304</v>
      </c>
      <c s="33" t="s">
        <v>188</v>
      </c>
      <c s="34">
        <v>9.2</v>
      </c>
      <c s="35">
        <v>0</v>
      </c>
      <c s="35">
        <f>ROUND(ROUND(H28,2)*ROUND(G28,3),2)</f>
      </c>
      <c r="O28">
        <f>(I28*21)/100</f>
      </c>
      <c t="s">
        <v>28</v>
      </c>
    </row>
    <row r="29" spans="1:5" ht="25.5">
      <c r="A29" s="36" t="s">
        <v>55</v>
      </c>
      <c r="E29" s="37" t="s">
        <v>225</v>
      </c>
    </row>
    <row r="30" spans="1:5" ht="89.25">
      <c r="A30" s="38" t="s">
        <v>57</v>
      </c>
      <c r="E30" s="39" t="s">
        <v>723</v>
      </c>
    </row>
    <row r="31" spans="1:5" ht="51">
      <c r="A31" t="s">
        <v>59</v>
      </c>
      <c r="E31" s="37" t="s">
        <v>236</v>
      </c>
    </row>
    <row r="32" spans="1:16" ht="12.75">
      <c r="A32" s="26" t="s">
        <v>50</v>
      </c>
      <c s="31" t="s">
        <v>41</v>
      </c>
      <c s="31" t="s">
        <v>306</v>
      </c>
      <c s="26" t="s">
        <v>52</v>
      </c>
      <c s="32" t="s">
        <v>307</v>
      </c>
      <c s="33" t="s">
        <v>188</v>
      </c>
      <c s="34">
        <v>9.2</v>
      </c>
      <c s="35">
        <v>0</v>
      </c>
      <c s="35">
        <f>ROUND(ROUND(H32,2)*ROUND(G32,3),2)</f>
      </c>
      <c r="O32">
        <f>(I32*21)/100</f>
      </c>
      <c t="s">
        <v>28</v>
      </c>
    </row>
    <row r="33" spans="1:5" ht="25.5">
      <c r="A33" s="36" t="s">
        <v>55</v>
      </c>
      <c r="E33" s="37" t="s">
        <v>225</v>
      </c>
    </row>
    <row r="34" spans="1:5" ht="63.75">
      <c r="A34" s="38" t="s">
        <v>57</v>
      </c>
      <c r="E34" s="39" t="s">
        <v>724</v>
      </c>
    </row>
    <row r="35" spans="1:5" ht="153">
      <c r="A35" t="s">
        <v>59</v>
      </c>
      <c r="E35" s="37" t="s">
        <v>309</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3.xml><?xml version="1.0" encoding="utf-8"?>
<worksheet xmlns="http://schemas.openxmlformats.org/spreadsheetml/2006/main" xmlns:r="http://schemas.openxmlformats.org/officeDocument/2006/relationships">
  <sheetPr>
    <pageSetUpPr fitToPage="1"/>
  </sheetPr>
  <dimension ref="A1:R35"/>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0+O9+O14+O23</f>
      </c>
      <c t="s">
        <v>27</v>
      </c>
    </row>
    <row r="3" spans="1:16" ht="15" customHeight="1">
      <c r="A3" t="s">
        <v>12</v>
      </c>
      <c s="12" t="s">
        <v>14</v>
      </c>
      <c s="13" t="s">
        <v>15</v>
      </c>
      <c s="1"/>
      <c s="14" t="s">
        <v>16</v>
      </c>
      <c s="1"/>
      <c s="9"/>
      <c s="8" t="s">
        <v>725</v>
      </c>
      <c s="40">
        <f>0+I9+I14+I23</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725</v>
      </c>
      <c s="6"/>
      <c s="18" t="s">
        <v>726</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f>
      </c>
      <c>
        <f>0+O10</f>
      </c>
    </row>
    <row r="10" spans="1:16" ht="12.75">
      <c r="A10" s="26" t="s">
        <v>50</v>
      </c>
      <c s="31" t="s">
        <v>33</v>
      </c>
      <c s="31" t="s">
        <v>126</v>
      </c>
      <c s="26" t="s">
        <v>33</v>
      </c>
      <c s="32" t="s">
        <v>127</v>
      </c>
      <c s="33" t="s">
        <v>128</v>
      </c>
      <c s="34">
        <v>2.711</v>
      </c>
      <c s="35">
        <v>0</v>
      </c>
      <c s="35">
        <f>ROUND(ROUND(H10,2)*ROUND(G10,3),2)</f>
      </c>
      <c r="O10">
        <f>(I10*21)/100</f>
      </c>
      <c t="s">
        <v>28</v>
      </c>
    </row>
    <row r="11" spans="1:5" ht="25.5">
      <c r="A11" s="36" t="s">
        <v>55</v>
      </c>
      <c r="E11" s="37" t="s">
        <v>728</v>
      </c>
    </row>
    <row r="12" spans="1:5" ht="229.5">
      <c r="A12" s="38" t="s">
        <v>57</v>
      </c>
      <c r="E12" s="39" t="s">
        <v>729</v>
      </c>
    </row>
    <row r="13" spans="1:5" ht="25.5">
      <c r="A13" t="s">
        <v>59</v>
      </c>
      <c r="E13" s="37" t="s">
        <v>131</v>
      </c>
    </row>
    <row r="14" spans="1:18" ht="12.75" customHeight="1">
      <c r="A14" s="6" t="s">
        <v>48</v>
      </c>
      <c s="6"/>
      <c s="42" t="s">
        <v>33</v>
      </c>
      <c s="6"/>
      <c s="29" t="s">
        <v>137</v>
      </c>
      <c s="6"/>
      <c s="6"/>
      <c s="6"/>
      <c s="43">
        <f>0+Q14</f>
      </c>
      <c r="O14">
        <f>0+R14</f>
      </c>
      <c r="Q14">
        <f>0+I15+I19</f>
      </c>
      <c>
        <f>0+O15+O19</f>
      </c>
    </row>
    <row r="15" spans="1:16" ht="25.5">
      <c r="A15" s="26" t="s">
        <v>50</v>
      </c>
      <c s="31" t="s">
        <v>28</v>
      </c>
      <c s="31" t="s">
        <v>456</v>
      </c>
      <c s="26" t="s">
        <v>52</v>
      </c>
      <c s="32" t="s">
        <v>730</v>
      </c>
      <c s="33" t="s">
        <v>163</v>
      </c>
      <c s="34">
        <v>0.323</v>
      </c>
      <c s="35">
        <v>0</v>
      </c>
      <c s="35">
        <f>ROUND(ROUND(H15,2)*ROUND(G15,3),2)</f>
      </c>
      <c r="O15">
        <f>(I15*21)/100</f>
      </c>
      <c t="s">
        <v>28</v>
      </c>
    </row>
    <row r="16" spans="1:5" ht="38.25">
      <c r="A16" s="36" t="s">
        <v>55</v>
      </c>
      <c r="E16" s="37" t="s">
        <v>203</v>
      </c>
    </row>
    <row r="17" spans="1:5" ht="102">
      <c r="A17" s="38" t="s">
        <v>57</v>
      </c>
      <c r="E17" s="39" t="s">
        <v>731</v>
      </c>
    </row>
    <row r="18" spans="1:5" ht="63.75">
      <c r="A18" t="s">
        <v>59</v>
      </c>
      <c r="E18" s="37" t="s">
        <v>143</v>
      </c>
    </row>
    <row r="19" spans="1:16" ht="25.5">
      <c r="A19" s="26" t="s">
        <v>50</v>
      </c>
      <c s="31" t="s">
        <v>27</v>
      </c>
      <c s="31" t="s">
        <v>205</v>
      </c>
      <c s="26" t="s">
        <v>52</v>
      </c>
      <c s="32" t="s">
        <v>206</v>
      </c>
      <c s="33" t="s">
        <v>163</v>
      </c>
      <c s="34">
        <v>0.909</v>
      </c>
      <c s="35">
        <v>0</v>
      </c>
      <c s="35">
        <f>ROUND(ROUND(H19,2)*ROUND(G19,3),2)</f>
      </c>
      <c r="O19">
        <f>(I19*21)/100</f>
      </c>
      <c t="s">
        <v>28</v>
      </c>
    </row>
    <row r="20" spans="1:5" ht="38.25">
      <c r="A20" s="36" t="s">
        <v>55</v>
      </c>
      <c r="E20" s="37" t="s">
        <v>203</v>
      </c>
    </row>
    <row r="21" spans="1:5" ht="89.25">
      <c r="A21" s="38" t="s">
        <v>57</v>
      </c>
      <c r="E21" s="39" t="s">
        <v>732</v>
      </c>
    </row>
    <row r="22" spans="1:5" ht="63.75">
      <c r="A22" t="s">
        <v>59</v>
      </c>
      <c r="E22" s="37" t="s">
        <v>143</v>
      </c>
    </row>
    <row r="23" spans="1:18" ht="12.75" customHeight="1">
      <c r="A23" s="6" t="s">
        <v>48</v>
      </c>
      <c s="6"/>
      <c s="42" t="s">
        <v>39</v>
      </c>
      <c s="6"/>
      <c s="29" t="s">
        <v>228</v>
      </c>
      <c s="6"/>
      <c s="6"/>
      <c s="6"/>
      <c s="43">
        <f>0+Q23</f>
      </c>
      <c r="O23">
        <f>0+R23</f>
      </c>
      <c r="Q23">
        <f>0+I24+I28+I32</f>
      </c>
      <c>
        <f>0+O24+O28+O32</f>
      </c>
    </row>
    <row r="24" spans="1:16" ht="12.75">
      <c r="A24" s="26" t="s">
        <v>50</v>
      </c>
      <c s="31" t="s">
        <v>37</v>
      </c>
      <c s="31" t="s">
        <v>464</v>
      </c>
      <c s="26" t="s">
        <v>52</v>
      </c>
      <c s="32" t="s">
        <v>465</v>
      </c>
      <c s="33" t="s">
        <v>188</v>
      </c>
      <c s="34">
        <v>2.02</v>
      </c>
      <c s="35">
        <v>0</v>
      </c>
      <c s="35">
        <f>ROUND(ROUND(H24,2)*ROUND(G24,3),2)</f>
      </c>
      <c r="O24">
        <f>(I24*21)/100</f>
      </c>
      <c t="s">
        <v>28</v>
      </c>
    </row>
    <row r="25" spans="1:5" ht="25.5">
      <c r="A25" s="36" t="s">
        <v>55</v>
      </c>
      <c r="E25" s="37" t="s">
        <v>225</v>
      </c>
    </row>
    <row r="26" spans="1:5" ht="63.75">
      <c r="A26" s="38" t="s">
        <v>57</v>
      </c>
      <c r="E26" s="39" t="s">
        <v>733</v>
      </c>
    </row>
    <row r="27" spans="1:5" ht="127.5">
      <c r="A27" t="s">
        <v>59</v>
      </c>
      <c r="E27" s="37" t="s">
        <v>232</v>
      </c>
    </row>
    <row r="28" spans="1:16" ht="12.75">
      <c r="A28" s="26" t="s">
        <v>50</v>
      </c>
      <c s="31" t="s">
        <v>39</v>
      </c>
      <c s="31" t="s">
        <v>233</v>
      </c>
      <c s="26" t="s">
        <v>52</v>
      </c>
      <c s="32" t="s">
        <v>234</v>
      </c>
      <c s="33" t="s">
        <v>188</v>
      </c>
      <c s="34">
        <v>5.5</v>
      </c>
      <c s="35">
        <v>0</v>
      </c>
      <c s="35">
        <f>ROUND(ROUND(H28,2)*ROUND(G28,3),2)</f>
      </c>
      <c r="O28">
        <f>(I28*21)/100</f>
      </c>
      <c t="s">
        <v>28</v>
      </c>
    </row>
    <row r="29" spans="1:5" ht="25.5">
      <c r="A29" s="36" t="s">
        <v>55</v>
      </c>
      <c r="E29" s="37" t="s">
        <v>225</v>
      </c>
    </row>
    <row r="30" spans="1:5" ht="140.25">
      <c r="A30" s="38" t="s">
        <v>57</v>
      </c>
      <c r="E30" s="39" t="s">
        <v>734</v>
      </c>
    </row>
    <row r="31" spans="1:5" ht="51">
      <c r="A31" t="s">
        <v>59</v>
      </c>
      <c r="E31" s="37" t="s">
        <v>236</v>
      </c>
    </row>
    <row r="32" spans="1:16" ht="12.75">
      <c r="A32" s="26" t="s">
        <v>50</v>
      </c>
      <c s="31" t="s">
        <v>41</v>
      </c>
      <c s="31" t="s">
        <v>470</v>
      </c>
      <c s="26" t="s">
        <v>52</v>
      </c>
      <c s="32" t="s">
        <v>471</v>
      </c>
      <c s="33" t="s">
        <v>188</v>
      </c>
      <c s="34">
        <v>2.02</v>
      </c>
      <c s="35">
        <v>0</v>
      </c>
      <c s="35">
        <f>ROUND(ROUND(H32,2)*ROUND(G32,3),2)</f>
      </c>
      <c r="O32">
        <f>(I32*21)/100</f>
      </c>
      <c t="s">
        <v>28</v>
      </c>
    </row>
    <row r="33" spans="1:5" ht="25.5">
      <c r="A33" s="36" t="s">
        <v>55</v>
      </c>
      <c r="E33" s="37" t="s">
        <v>225</v>
      </c>
    </row>
    <row r="34" spans="1:5" ht="63.75">
      <c r="A34" s="38" t="s">
        <v>57</v>
      </c>
      <c r="E34" s="39" t="s">
        <v>735</v>
      </c>
    </row>
    <row r="35" spans="1:5" ht="153">
      <c r="A35" t="s">
        <v>59</v>
      </c>
      <c r="E35" s="37" t="s">
        <v>309</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4.xml><?xml version="1.0" encoding="utf-8"?>
<worksheet xmlns="http://schemas.openxmlformats.org/spreadsheetml/2006/main" xmlns:r="http://schemas.openxmlformats.org/officeDocument/2006/relationships">
  <sheetPr>
    <pageSetUpPr fitToPage="1"/>
  </sheetPr>
  <dimension ref="A1:R31"/>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0+O9+O14+O19</f>
      </c>
      <c t="s">
        <v>27</v>
      </c>
    </row>
    <row r="3" spans="1:16" ht="15" customHeight="1">
      <c r="A3" t="s">
        <v>12</v>
      </c>
      <c s="12" t="s">
        <v>14</v>
      </c>
      <c s="13" t="s">
        <v>15</v>
      </c>
      <c s="1"/>
      <c s="14" t="s">
        <v>16</v>
      </c>
      <c s="1"/>
      <c s="9"/>
      <c s="8" t="s">
        <v>736</v>
      </c>
      <c s="40">
        <f>0+I9+I14+I19</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736</v>
      </c>
      <c s="6"/>
      <c s="18" t="s">
        <v>332</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f>
      </c>
      <c>
        <f>0+O10</f>
      </c>
    </row>
    <row r="10" spans="1:16" ht="12.75">
      <c r="A10" s="26" t="s">
        <v>50</v>
      </c>
      <c s="31" t="s">
        <v>33</v>
      </c>
      <c s="31" t="s">
        <v>126</v>
      </c>
      <c s="26" t="s">
        <v>28</v>
      </c>
      <c s="32" t="s">
        <v>127</v>
      </c>
      <c s="33" t="s">
        <v>128</v>
      </c>
      <c s="34">
        <v>41.4</v>
      </c>
      <c s="35">
        <v>0</v>
      </c>
      <c s="35">
        <f>ROUND(ROUND(H10,2)*ROUND(G10,3),2)</f>
      </c>
      <c r="O10">
        <f>(I10*21)/100</f>
      </c>
      <c t="s">
        <v>28</v>
      </c>
    </row>
    <row r="11" spans="1:5" ht="12.75">
      <c r="A11" s="36" t="s">
        <v>55</v>
      </c>
      <c r="E11" s="37" t="s">
        <v>666</v>
      </c>
    </row>
    <row r="12" spans="1:5" ht="409.5">
      <c r="A12" s="38" t="s">
        <v>57</v>
      </c>
      <c r="E12" s="39" t="s">
        <v>738</v>
      </c>
    </row>
    <row r="13" spans="1:5" ht="25.5">
      <c r="A13" t="s">
        <v>59</v>
      </c>
      <c r="E13" s="37" t="s">
        <v>131</v>
      </c>
    </row>
    <row r="14" spans="1:18" ht="12.75" customHeight="1">
      <c r="A14" s="6" t="s">
        <v>48</v>
      </c>
      <c s="6"/>
      <c s="42" t="s">
        <v>33</v>
      </c>
      <c s="6"/>
      <c s="29" t="s">
        <v>137</v>
      </c>
      <c s="6"/>
      <c s="6"/>
      <c s="6"/>
      <c s="43">
        <f>0+Q14</f>
      </c>
      <c r="O14">
        <f>0+R14</f>
      </c>
      <c r="Q14">
        <f>0+I15</f>
      </c>
      <c>
        <f>0+O15</f>
      </c>
    </row>
    <row r="15" spans="1:16" ht="25.5">
      <c r="A15" s="26" t="s">
        <v>50</v>
      </c>
      <c s="31" t="s">
        <v>28</v>
      </c>
      <c s="31" t="s">
        <v>208</v>
      </c>
      <c s="26" t="s">
        <v>52</v>
      </c>
      <c s="32" t="s">
        <v>209</v>
      </c>
      <c s="33" t="s">
        <v>140</v>
      </c>
      <c s="34">
        <v>120</v>
      </c>
      <c s="35">
        <v>0</v>
      </c>
      <c s="35">
        <f>ROUND(ROUND(H15,2)*ROUND(G15,3),2)</f>
      </c>
      <c r="O15">
        <f>(I15*21)/100</f>
      </c>
      <c t="s">
        <v>28</v>
      </c>
    </row>
    <row r="16" spans="1:5" ht="38.25">
      <c r="A16" s="36" t="s">
        <v>55</v>
      </c>
      <c r="E16" s="37" t="s">
        <v>203</v>
      </c>
    </row>
    <row r="17" spans="1:5" ht="409.5">
      <c r="A17" s="38" t="s">
        <v>57</v>
      </c>
      <c r="E17" s="39" t="s">
        <v>739</v>
      </c>
    </row>
    <row r="18" spans="1:5" ht="63.75">
      <c r="A18" t="s">
        <v>59</v>
      </c>
      <c r="E18" s="37" t="s">
        <v>143</v>
      </c>
    </row>
    <row r="19" spans="1:18" ht="12.75" customHeight="1">
      <c r="A19" s="6" t="s">
        <v>48</v>
      </c>
      <c s="6"/>
      <c s="42" t="s">
        <v>44</v>
      </c>
      <c s="6"/>
      <c s="29" t="s">
        <v>144</v>
      </c>
      <c s="6"/>
      <c s="6"/>
      <c s="6"/>
      <c s="43">
        <f>0+Q19</f>
      </c>
      <c r="O19">
        <f>0+R19</f>
      </c>
      <c r="Q19">
        <f>0+I20+I24+I28</f>
      </c>
      <c>
        <f>0+O20+O24+O28</f>
      </c>
    </row>
    <row r="20" spans="1:16" ht="12.75">
      <c r="A20" s="26" t="s">
        <v>50</v>
      </c>
      <c s="31" t="s">
        <v>27</v>
      </c>
      <c s="31" t="s">
        <v>340</v>
      </c>
      <c s="26" t="s">
        <v>52</v>
      </c>
      <c s="32" t="s">
        <v>341</v>
      </c>
      <c s="33" t="s">
        <v>140</v>
      </c>
      <c s="34">
        <v>25.85</v>
      </c>
      <c s="35">
        <v>0</v>
      </c>
      <c s="35">
        <f>ROUND(ROUND(H20,2)*ROUND(G20,3),2)</f>
      </c>
      <c r="O20">
        <f>(I20*21)/100</f>
      </c>
      <c t="s">
        <v>28</v>
      </c>
    </row>
    <row r="21" spans="1:5" ht="25.5">
      <c r="A21" s="36" t="s">
        <v>55</v>
      </c>
      <c r="E21" s="37" t="s">
        <v>225</v>
      </c>
    </row>
    <row r="22" spans="1:5" ht="76.5">
      <c r="A22" s="38" t="s">
        <v>57</v>
      </c>
      <c r="E22" s="39" t="s">
        <v>740</v>
      </c>
    </row>
    <row r="23" spans="1:5" ht="51">
      <c r="A23" t="s">
        <v>59</v>
      </c>
      <c r="E23" s="37" t="s">
        <v>343</v>
      </c>
    </row>
    <row r="24" spans="1:16" ht="12.75">
      <c r="A24" s="26" t="s">
        <v>50</v>
      </c>
      <c s="31" t="s">
        <v>37</v>
      </c>
      <c s="31" t="s">
        <v>344</v>
      </c>
      <c s="26" t="s">
        <v>52</v>
      </c>
      <c s="32" t="s">
        <v>345</v>
      </c>
      <c s="33" t="s">
        <v>140</v>
      </c>
      <c s="34">
        <v>84.8</v>
      </c>
      <c s="35">
        <v>0</v>
      </c>
      <c s="35">
        <f>ROUND(ROUND(H24,2)*ROUND(G24,3),2)</f>
      </c>
      <c r="O24">
        <f>(I24*21)/100</f>
      </c>
      <c t="s">
        <v>28</v>
      </c>
    </row>
    <row r="25" spans="1:5" ht="25.5">
      <c r="A25" s="36" t="s">
        <v>55</v>
      </c>
      <c r="E25" s="37" t="s">
        <v>225</v>
      </c>
    </row>
    <row r="26" spans="1:5" ht="114.75">
      <c r="A26" s="38" t="s">
        <v>57</v>
      </c>
      <c r="E26" s="39" t="s">
        <v>741</v>
      </c>
    </row>
    <row r="27" spans="1:5" ht="51">
      <c r="A27" t="s">
        <v>59</v>
      </c>
      <c r="E27" s="37" t="s">
        <v>343</v>
      </c>
    </row>
    <row r="28" spans="1:16" ht="12.75">
      <c r="A28" s="26" t="s">
        <v>50</v>
      </c>
      <c s="31" t="s">
        <v>39</v>
      </c>
      <c s="31" t="s">
        <v>347</v>
      </c>
      <c s="26" t="s">
        <v>52</v>
      </c>
      <c s="32" t="s">
        <v>348</v>
      </c>
      <c s="33" t="s">
        <v>140</v>
      </c>
      <c s="34">
        <v>9.15</v>
      </c>
      <c s="35">
        <v>0</v>
      </c>
      <c s="35">
        <f>ROUND(ROUND(H28,2)*ROUND(G28,3),2)</f>
      </c>
      <c r="O28">
        <f>(I28*21)/100</f>
      </c>
      <c t="s">
        <v>28</v>
      </c>
    </row>
    <row r="29" spans="1:5" ht="25.5">
      <c r="A29" s="36" t="s">
        <v>55</v>
      </c>
      <c r="E29" s="37" t="s">
        <v>225</v>
      </c>
    </row>
    <row r="30" spans="1:5" ht="89.25">
      <c r="A30" s="38" t="s">
        <v>57</v>
      </c>
      <c r="E30" s="39" t="s">
        <v>742</v>
      </c>
    </row>
    <row r="31" spans="1:5" ht="51">
      <c r="A31" t="s">
        <v>59</v>
      </c>
      <c r="E31" s="37" t="s">
        <v>343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5.xml><?xml version="1.0" encoding="utf-8"?>
<worksheet xmlns="http://schemas.openxmlformats.org/spreadsheetml/2006/main" xmlns:r="http://schemas.openxmlformats.org/officeDocument/2006/relationships">
  <sheetPr>
    <pageSetUpPr fitToPage="1"/>
  </sheetPr>
  <dimension ref="A1:R56"/>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0+O9+O18+O35+O52</f>
      </c>
      <c t="s">
        <v>27</v>
      </c>
    </row>
    <row r="3" spans="1:16" ht="15" customHeight="1">
      <c r="A3" t="s">
        <v>12</v>
      </c>
      <c s="12" t="s">
        <v>14</v>
      </c>
      <c s="13" t="s">
        <v>15</v>
      </c>
      <c s="1"/>
      <c s="14" t="s">
        <v>16</v>
      </c>
      <c s="1"/>
      <c s="9"/>
      <c s="8" t="s">
        <v>743</v>
      </c>
      <c s="40">
        <f>0+I9+I18+I35+I52</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743</v>
      </c>
      <c s="6"/>
      <c s="18" t="s">
        <v>351</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32.285</v>
      </c>
      <c s="35">
        <v>0</v>
      </c>
      <c s="35">
        <f>ROUND(ROUND(H10,2)*ROUND(G10,3),2)</f>
      </c>
      <c r="O10">
        <f>(I10*21)/100</f>
      </c>
      <c t="s">
        <v>28</v>
      </c>
    </row>
    <row r="11" spans="1:5" ht="12.75">
      <c r="A11" s="36" t="s">
        <v>55</v>
      </c>
      <c r="E11" s="37" t="s">
        <v>745</v>
      </c>
    </row>
    <row r="12" spans="1:5" ht="114.75">
      <c r="A12" s="38" t="s">
        <v>57</v>
      </c>
      <c r="E12" s="39" t="s">
        <v>746</v>
      </c>
    </row>
    <row r="13" spans="1:5" ht="25.5">
      <c r="A13" t="s">
        <v>59</v>
      </c>
      <c r="E13" s="37" t="s">
        <v>131</v>
      </c>
    </row>
    <row r="14" spans="1:16" ht="12.75">
      <c r="A14" s="26" t="s">
        <v>50</v>
      </c>
      <c s="31" t="s">
        <v>28</v>
      </c>
      <c s="31" t="s">
        <v>126</v>
      </c>
      <c s="26" t="s">
        <v>28</v>
      </c>
      <c s="32" t="s">
        <v>127</v>
      </c>
      <c s="33" t="s">
        <v>128</v>
      </c>
      <c s="34">
        <v>2</v>
      </c>
      <c s="35">
        <v>0</v>
      </c>
      <c s="35">
        <f>ROUND(ROUND(H14,2)*ROUND(G14,3),2)</f>
      </c>
      <c r="O14">
        <f>(I14*21)/100</f>
      </c>
      <c t="s">
        <v>28</v>
      </c>
    </row>
    <row r="15" spans="1:5" ht="12.75">
      <c r="A15" s="36" t="s">
        <v>55</v>
      </c>
      <c r="E15" s="37" t="s">
        <v>355</v>
      </c>
    </row>
    <row r="16" spans="1:5" ht="140.25">
      <c r="A16" s="38" t="s">
        <v>57</v>
      </c>
      <c r="E16" s="39" t="s">
        <v>747</v>
      </c>
    </row>
    <row r="17" spans="1:5" ht="25.5">
      <c r="A17" t="s">
        <v>59</v>
      </c>
      <c r="E17" s="37" t="s">
        <v>131</v>
      </c>
    </row>
    <row r="18" spans="1:18" ht="12.75" customHeight="1">
      <c r="A18" s="6" t="s">
        <v>48</v>
      </c>
      <c s="6"/>
      <c s="42" t="s">
        <v>33</v>
      </c>
      <c s="6"/>
      <c s="29" t="s">
        <v>137</v>
      </c>
      <c s="6"/>
      <c s="6"/>
      <c s="6"/>
      <c s="43">
        <f>0+Q18</f>
      </c>
      <c r="O18">
        <f>0+R18</f>
      </c>
      <c r="Q18">
        <f>0+I19+I23+I27+I31</f>
      </c>
      <c>
        <f>0+O19+O23+O27+O31</f>
      </c>
    </row>
    <row r="19" spans="1:16" ht="25.5">
      <c r="A19" s="26" t="s">
        <v>50</v>
      </c>
      <c s="31" t="s">
        <v>27</v>
      </c>
      <c s="31" t="s">
        <v>357</v>
      </c>
      <c s="26" t="s">
        <v>52</v>
      </c>
      <c s="32" t="s">
        <v>358</v>
      </c>
      <c s="33" t="s">
        <v>163</v>
      </c>
      <c s="34">
        <v>2.592</v>
      </c>
      <c s="35">
        <v>0</v>
      </c>
      <c s="35">
        <f>ROUND(ROUND(H19,2)*ROUND(G19,3),2)</f>
      </c>
      <c r="O19">
        <f>(I19*21)/100</f>
      </c>
      <c t="s">
        <v>28</v>
      </c>
    </row>
    <row r="20" spans="1:5" ht="38.25">
      <c r="A20" s="36" t="s">
        <v>55</v>
      </c>
      <c r="E20" s="37" t="s">
        <v>203</v>
      </c>
    </row>
    <row r="21" spans="1:5" ht="127.5">
      <c r="A21" s="38" t="s">
        <v>57</v>
      </c>
      <c r="E21" s="39" t="s">
        <v>748</v>
      </c>
    </row>
    <row r="22" spans="1:5" ht="318.75">
      <c r="A22" t="s">
        <v>59</v>
      </c>
      <c r="E22" s="37" t="s">
        <v>360</v>
      </c>
    </row>
    <row r="23" spans="1:16" ht="25.5">
      <c r="A23" s="26" t="s">
        <v>50</v>
      </c>
      <c s="31" t="s">
        <v>37</v>
      </c>
      <c s="31" t="s">
        <v>361</v>
      </c>
      <c s="26" t="s">
        <v>52</v>
      </c>
      <c s="32" t="s">
        <v>362</v>
      </c>
      <c s="33" t="s">
        <v>163</v>
      </c>
      <c s="34">
        <v>14.4</v>
      </c>
      <c s="35">
        <v>0</v>
      </c>
      <c s="35">
        <f>ROUND(ROUND(H23,2)*ROUND(G23,3),2)</f>
      </c>
      <c r="O23">
        <f>(I23*21)/100</f>
      </c>
      <c t="s">
        <v>28</v>
      </c>
    </row>
    <row r="24" spans="1:5" ht="38.25">
      <c r="A24" s="36" t="s">
        <v>55</v>
      </c>
      <c r="E24" s="37" t="s">
        <v>203</v>
      </c>
    </row>
    <row r="25" spans="1:5" ht="102">
      <c r="A25" s="38" t="s">
        <v>57</v>
      </c>
      <c r="E25" s="39" t="s">
        <v>749</v>
      </c>
    </row>
    <row r="26" spans="1:5" ht="318.75">
      <c r="A26" t="s">
        <v>59</v>
      </c>
      <c r="E26" s="37" t="s">
        <v>360</v>
      </c>
    </row>
    <row r="27" spans="1:16" ht="12.75">
      <c r="A27" s="26" t="s">
        <v>50</v>
      </c>
      <c s="31" t="s">
        <v>39</v>
      </c>
      <c s="31" t="s">
        <v>364</v>
      </c>
      <c s="26" t="s">
        <v>52</v>
      </c>
      <c s="32" t="s">
        <v>365</v>
      </c>
      <c s="33" t="s">
        <v>163</v>
      </c>
      <c s="34">
        <v>3.552</v>
      </c>
      <c s="35">
        <v>0</v>
      </c>
      <c s="35">
        <f>ROUND(ROUND(H27,2)*ROUND(G27,3),2)</f>
      </c>
      <c r="O27">
        <f>(I27*21)/100</f>
      </c>
      <c t="s">
        <v>28</v>
      </c>
    </row>
    <row r="28" spans="1:5" ht="12.75">
      <c r="A28" s="36" t="s">
        <v>55</v>
      </c>
      <c r="E28" s="37" t="s">
        <v>366</v>
      </c>
    </row>
    <row r="29" spans="1:5" ht="140.25">
      <c r="A29" s="38" t="s">
        <v>57</v>
      </c>
      <c r="E29" s="39" t="s">
        <v>750</v>
      </c>
    </row>
    <row r="30" spans="1:5" ht="229.5">
      <c r="A30" t="s">
        <v>59</v>
      </c>
      <c r="E30" s="37" t="s">
        <v>368</v>
      </c>
    </row>
    <row r="31" spans="1:16" ht="12.75">
      <c r="A31" s="26" t="s">
        <v>50</v>
      </c>
      <c s="31" t="s">
        <v>41</v>
      </c>
      <c s="31" t="s">
        <v>369</v>
      </c>
      <c s="26" t="s">
        <v>52</v>
      </c>
      <c s="32" t="s">
        <v>370</v>
      </c>
      <c s="33" t="s">
        <v>163</v>
      </c>
      <c s="34">
        <v>1.2</v>
      </c>
      <c s="35">
        <v>0</v>
      </c>
      <c s="35">
        <f>ROUND(ROUND(H31,2)*ROUND(G31,3),2)</f>
      </c>
      <c r="O31">
        <f>(I31*21)/100</f>
      </c>
      <c t="s">
        <v>28</v>
      </c>
    </row>
    <row r="32" spans="1:5" ht="12.75">
      <c r="A32" s="36" t="s">
        <v>55</v>
      </c>
      <c r="E32" s="37" t="s">
        <v>366</v>
      </c>
    </row>
    <row r="33" spans="1:5" ht="76.5">
      <c r="A33" s="38" t="s">
        <v>57</v>
      </c>
      <c r="E33" s="39" t="s">
        <v>751</v>
      </c>
    </row>
    <row r="34" spans="1:5" ht="293.25">
      <c r="A34" t="s">
        <v>59</v>
      </c>
      <c r="E34" s="37" t="s">
        <v>372</v>
      </c>
    </row>
    <row r="35" spans="1:18" ht="12.75" customHeight="1">
      <c r="A35" s="6" t="s">
        <v>48</v>
      </c>
      <c s="6"/>
      <c s="42" t="s">
        <v>87</v>
      </c>
      <c s="6"/>
      <c s="29" t="s">
        <v>378</v>
      </c>
      <c s="6"/>
      <c s="6"/>
      <c s="6"/>
      <c s="43">
        <f>0+Q35</f>
      </c>
      <c r="O35">
        <f>0+R35</f>
      </c>
      <c r="Q35">
        <f>0+I36+I40+I44+I48</f>
      </c>
      <c>
        <f>0+O36+O40+O44+O48</f>
      </c>
    </row>
    <row r="36" spans="1:16" ht="12.75">
      <c r="A36" s="26" t="s">
        <v>50</v>
      </c>
      <c s="31" t="s">
        <v>82</v>
      </c>
      <c s="31" t="s">
        <v>379</v>
      </c>
      <c s="26" t="s">
        <v>52</v>
      </c>
      <c s="32" t="s">
        <v>380</v>
      </c>
      <c s="33" t="s">
        <v>140</v>
      </c>
      <c s="34">
        <v>10</v>
      </c>
      <c s="35">
        <v>0</v>
      </c>
      <c s="35">
        <f>ROUND(ROUND(H36,2)*ROUND(G36,3),2)</f>
      </c>
      <c r="O36">
        <f>(I36*21)/100</f>
      </c>
      <c t="s">
        <v>28</v>
      </c>
    </row>
    <row r="37" spans="1:5" ht="12.75">
      <c r="A37" s="36" t="s">
        <v>55</v>
      </c>
      <c r="E37" s="37" t="s">
        <v>381</v>
      </c>
    </row>
    <row r="38" spans="1:5" ht="38.25">
      <c r="A38" s="38" t="s">
        <v>57</v>
      </c>
      <c r="E38" s="39" t="s">
        <v>752</v>
      </c>
    </row>
    <row r="39" spans="1:5" ht="255">
      <c r="A39" t="s">
        <v>59</v>
      </c>
      <c r="E39" s="37" t="s">
        <v>383</v>
      </c>
    </row>
    <row r="40" spans="1:16" ht="12.75">
      <c r="A40" s="26" t="s">
        <v>50</v>
      </c>
      <c s="31" t="s">
        <v>87</v>
      </c>
      <c s="31" t="s">
        <v>388</v>
      </c>
      <c s="26" t="s">
        <v>52</v>
      </c>
      <c s="32" t="s">
        <v>389</v>
      </c>
      <c s="33" t="s">
        <v>74</v>
      </c>
      <c s="34">
        <v>1</v>
      </c>
      <c s="35">
        <v>0</v>
      </c>
      <c s="35">
        <f>ROUND(ROUND(H40,2)*ROUND(G40,3),2)</f>
      </c>
      <c r="O40">
        <f>(I40*21)/100</f>
      </c>
      <c t="s">
        <v>28</v>
      </c>
    </row>
    <row r="41" spans="1:5" ht="12.75">
      <c r="A41" s="36" t="s">
        <v>55</v>
      </c>
      <c r="E41" s="37" t="s">
        <v>52</v>
      </c>
    </row>
    <row r="42" spans="1:5" ht="51">
      <c r="A42" s="38" t="s">
        <v>57</v>
      </c>
      <c r="E42" s="39" t="s">
        <v>753</v>
      </c>
    </row>
    <row r="43" spans="1:5" ht="76.5">
      <c r="A43" t="s">
        <v>59</v>
      </c>
      <c r="E43" s="37" t="s">
        <v>391</v>
      </c>
    </row>
    <row r="44" spans="1:16" ht="12.75">
      <c r="A44" s="26" t="s">
        <v>50</v>
      </c>
      <c s="31" t="s">
        <v>44</v>
      </c>
      <c s="31" t="s">
        <v>392</v>
      </c>
      <c s="26" t="s">
        <v>52</v>
      </c>
      <c s="32" t="s">
        <v>393</v>
      </c>
      <c s="33" t="s">
        <v>74</v>
      </c>
      <c s="34">
        <v>2</v>
      </c>
      <c s="35">
        <v>0</v>
      </c>
      <c s="35">
        <f>ROUND(ROUND(H44,2)*ROUND(G44,3),2)</f>
      </c>
      <c r="O44">
        <f>(I44*21)/100</f>
      </c>
      <c t="s">
        <v>28</v>
      </c>
    </row>
    <row r="45" spans="1:5" ht="12.75">
      <c r="A45" s="36" t="s">
        <v>55</v>
      </c>
      <c r="E45" s="37" t="s">
        <v>754</v>
      </c>
    </row>
    <row r="46" spans="1:5" ht="51">
      <c r="A46" s="38" t="s">
        <v>57</v>
      </c>
      <c r="E46" s="39" t="s">
        <v>755</v>
      </c>
    </row>
    <row r="47" spans="1:5" ht="25.5">
      <c r="A47" t="s">
        <v>59</v>
      </c>
      <c r="E47" s="37" t="s">
        <v>396</v>
      </c>
    </row>
    <row r="48" spans="1:16" ht="12.75">
      <c r="A48" s="26" t="s">
        <v>50</v>
      </c>
      <c s="31" t="s">
        <v>46</v>
      </c>
      <c s="31" t="s">
        <v>400</v>
      </c>
      <c s="26" t="s">
        <v>52</v>
      </c>
      <c s="32" t="s">
        <v>401</v>
      </c>
      <c s="33" t="s">
        <v>140</v>
      </c>
      <c s="34">
        <v>10</v>
      </c>
      <c s="35">
        <v>0</v>
      </c>
      <c s="35">
        <f>ROUND(ROUND(H48,2)*ROUND(G48,3),2)</f>
      </c>
      <c r="O48">
        <f>(I48*21)/100</f>
      </c>
      <c t="s">
        <v>28</v>
      </c>
    </row>
    <row r="49" spans="1:5" ht="12.75">
      <c r="A49" s="36" t="s">
        <v>55</v>
      </c>
      <c r="E49" s="37" t="s">
        <v>559</v>
      </c>
    </row>
    <row r="50" spans="1:5" ht="63.75">
      <c r="A50" s="38" t="s">
        <v>57</v>
      </c>
      <c r="E50" s="39" t="s">
        <v>756</v>
      </c>
    </row>
    <row r="51" spans="1:5" ht="76.5">
      <c r="A51" t="s">
        <v>59</v>
      </c>
      <c r="E51" s="37" t="s">
        <v>173</v>
      </c>
    </row>
    <row r="52" spans="1:18" ht="12.75" customHeight="1">
      <c r="A52" s="6" t="s">
        <v>48</v>
      </c>
      <c s="6"/>
      <c s="42" t="s">
        <v>44</v>
      </c>
      <c s="6"/>
      <c s="29" t="s">
        <v>144</v>
      </c>
      <c s="6"/>
      <c s="6"/>
      <c s="6"/>
      <c s="43">
        <f>0+Q52</f>
      </c>
      <c r="O52">
        <f>0+R52</f>
      </c>
      <c r="Q52">
        <f>0+I53</f>
      </c>
      <c>
        <f>0+O53</f>
      </c>
    </row>
    <row r="53" spans="1:16" ht="12.75">
      <c r="A53" s="26" t="s">
        <v>50</v>
      </c>
      <c s="31" t="s">
        <v>98</v>
      </c>
      <c s="31" t="s">
        <v>397</v>
      </c>
      <c s="26" t="s">
        <v>52</v>
      </c>
      <c s="32" t="s">
        <v>398</v>
      </c>
      <c s="33" t="s">
        <v>74</v>
      </c>
      <c s="34">
        <v>1</v>
      </c>
      <c s="35">
        <v>0</v>
      </c>
      <c s="35">
        <f>ROUND(ROUND(H53,2)*ROUND(G53,3),2)</f>
      </c>
      <c r="O53">
        <f>(I53*21)/100</f>
      </c>
      <c t="s">
        <v>28</v>
      </c>
    </row>
    <row r="54" spans="1:5" ht="12.75">
      <c r="A54" s="36" t="s">
        <v>55</v>
      </c>
      <c r="E54" s="37" t="s">
        <v>559</v>
      </c>
    </row>
    <row r="55" spans="1:5" ht="76.5">
      <c r="A55" s="38" t="s">
        <v>57</v>
      </c>
      <c r="E55" s="39" t="s">
        <v>757</v>
      </c>
    </row>
    <row r="56" spans="1:5" ht="76.5">
      <c r="A56" t="s">
        <v>59</v>
      </c>
      <c r="E56" s="37" t="s">
        <v>173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6.xml><?xml version="1.0" encoding="utf-8"?>
<worksheet xmlns="http://schemas.openxmlformats.org/spreadsheetml/2006/main" xmlns:r="http://schemas.openxmlformats.org/officeDocument/2006/relationships">
  <sheetPr>
    <pageSetUpPr fitToPage="1"/>
  </sheetPr>
  <dimension ref="A1:R33"/>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758</v>
      </c>
      <c s="40">
        <f>0+I9</f>
      </c>
      <c r="O3" t="s">
        <v>24</v>
      </c>
      <c t="s">
        <v>28</v>
      </c>
    </row>
    <row r="4" spans="1:16" ht="15" customHeight="1">
      <c r="A4" t="s">
        <v>17</v>
      </c>
      <c s="12" t="s">
        <v>18</v>
      </c>
      <c s="13" t="s">
        <v>661</v>
      </c>
      <c s="1"/>
      <c s="14" t="s">
        <v>662</v>
      </c>
      <c s="12" t="s">
        <v>23</v>
      </c>
      <c s="1"/>
      <c s="11"/>
      <c s="11"/>
      <c r="O4" t="s">
        <v>25</v>
      </c>
      <c t="s">
        <v>28</v>
      </c>
    </row>
    <row r="5" spans="1:16" ht="12.75" customHeight="1">
      <c r="A5" t="s">
        <v>21</v>
      </c>
      <c s="16" t="s">
        <v>22</v>
      </c>
      <c s="17" t="s">
        <v>758</v>
      </c>
      <c s="6"/>
      <c s="18" t="s">
        <v>404</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44</v>
      </c>
      <c s="27"/>
      <c s="29" t="s">
        <v>144</v>
      </c>
      <c s="27"/>
      <c s="27"/>
      <c s="27"/>
      <c s="30">
        <f>0+Q9</f>
      </c>
      <c r="O9">
        <f>0+R9</f>
      </c>
      <c r="Q9">
        <f>0+I10+I14+I18+I22+I26+I30</f>
      </c>
      <c>
        <f>0+O10+O14+O18+O22+O26+O30</f>
      </c>
    </row>
    <row r="10" spans="1:16" ht="25.5">
      <c r="A10" s="26" t="s">
        <v>50</v>
      </c>
      <c s="31" t="s">
        <v>33</v>
      </c>
      <c s="31" t="s">
        <v>406</v>
      </c>
      <c s="26" t="s">
        <v>52</v>
      </c>
      <c s="32" t="s">
        <v>407</v>
      </c>
      <c s="33" t="s">
        <v>74</v>
      </c>
      <c s="34">
        <v>8</v>
      </c>
      <c s="35">
        <v>0</v>
      </c>
      <c s="35">
        <f>ROUND(ROUND(H10,2)*ROUND(G10,3),2)</f>
      </c>
      <c r="O10">
        <f>(I10*21)/100</f>
      </c>
      <c t="s">
        <v>28</v>
      </c>
    </row>
    <row r="11" spans="1:5" ht="12.75">
      <c r="A11" s="36" t="s">
        <v>55</v>
      </c>
      <c r="E11" s="37" t="s">
        <v>408</v>
      </c>
    </row>
    <row r="12" spans="1:5" ht="51">
      <c r="A12" s="38" t="s">
        <v>57</v>
      </c>
      <c r="E12" s="39" t="s">
        <v>760</v>
      </c>
    </row>
    <row r="13" spans="1:5" ht="25.5">
      <c r="A13" t="s">
        <v>59</v>
      </c>
      <c r="E13" s="37" t="s">
        <v>410</v>
      </c>
    </row>
    <row r="14" spans="1:16" ht="25.5">
      <c r="A14" s="26" t="s">
        <v>50</v>
      </c>
      <c s="31" t="s">
        <v>28</v>
      </c>
      <c s="31" t="s">
        <v>411</v>
      </c>
      <c s="26" t="s">
        <v>52</v>
      </c>
      <c s="32" t="s">
        <v>412</v>
      </c>
      <c s="33" t="s">
        <v>74</v>
      </c>
      <c s="34">
        <v>8</v>
      </c>
      <c s="35">
        <v>0</v>
      </c>
      <c s="35">
        <f>ROUND(ROUND(H14,2)*ROUND(G14,3),2)</f>
      </c>
      <c r="O14">
        <f>(I14*21)/100</f>
      </c>
      <c t="s">
        <v>28</v>
      </c>
    </row>
    <row r="15" spans="1:5" ht="12.75">
      <c r="A15" s="36" t="s">
        <v>55</v>
      </c>
      <c r="E15" s="37" t="s">
        <v>52</v>
      </c>
    </row>
    <row r="16" spans="1:5" ht="38.25">
      <c r="A16" s="38" t="s">
        <v>57</v>
      </c>
      <c r="E16" s="39" t="s">
        <v>761</v>
      </c>
    </row>
    <row r="17" spans="1:5" ht="25.5">
      <c r="A17" t="s">
        <v>59</v>
      </c>
      <c r="E17" s="37" t="s">
        <v>414</v>
      </c>
    </row>
    <row r="18" spans="1:16" ht="25.5">
      <c r="A18" s="26" t="s">
        <v>50</v>
      </c>
      <c s="31" t="s">
        <v>27</v>
      </c>
      <c s="31" t="s">
        <v>415</v>
      </c>
      <c s="26" t="s">
        <v>52</v>
      </c>
      <c s="32" t="s">
        <v>416</v>
      </c>
      <c s="33" t="s">
        <v>74</v>
      </c>
      <c s="34">
        <v>3</v>
      </c>
      <c s="35">
        <v>0</v>
      </c>
      <c s="35">
        <f>ROUND(ROUND(H18,2)*ROUND(G18,3),2)</f>
      </c>
      <c r="O18">
        <f>(I18*21)/100</f>
      </c>
      <c t="s">
        <v>28</v>
      </c>
    </row>
    <row r="19" spans="1:5" ht="25.5">
      <c r="A19" s="36" t="s">
        <v>55</v>
      </c>
      <c r="E19" s="37" t="s">
        <v>225</v>
      </c>
    </row>
    <row r="20" spans="1:5" ht="38.25">
      <c r="A20" s="38" t="s">
        <v>57</v>
      </c>
      <c r="E20" s="39" t="s">
        <v>417</v>
      </c>
    </row>
    <row r="21" spans="1:5" ht="25.5">
      <c r="A21" t="s">
        <v>59</v>
      </c>
      <c r="E21" s="37" t="s">
        <v>418</v>
      </c>
    </row>
    <row r="22" spans="1:16" ht="12.75">
      <c r="A22" s="26" t="s">
        <v>50</v>
      </c>
      <c s="31" t="s">
        <v>37</v>
      </c>
      <c s="31" t="s">
        <v>419</v>
      </c>
      <c s="26" t="s">
        <v>52</v>
      </c>
      <c s="32" t="s">
        <v>420</v>
      </c>
      <c s="33" t="s">
        <v>74</v>
      </c>
      <c s="34">
        <v>3</v>
      </c>
      <c s="35">
        <v>0</v>
      </c>
      <c s="35">
        <f>ROUND(ROUND(H22,2)*ROUND(G22,3),2)</f>
      </c>
      <c r="O22">
        <f>(I22*21)/100</f>
      </c>
      <c t="s">
        <v>28</v>
      </c>
    </row>
    <row r="23" spans="1:5" ht="12.75">
      <c r="A23" s="36" t="s">
        <v>55</v>
      </c>
      <c r="E23" s="37" t="s">
        <v>408</v>
      </c>
    </row>
    <row r="24" spans="1:5" ht="38.25">
      <c r="A24" s="38" t="s">
        <v>57</v>
      </c>
      <c r="E24" s="39" t="s">
        <v>421</v>
      </c>
    </row>
    <row r="25" spans="1:5" ht="25.5">
      <c r="A25" t="s">
        <v>59</v>
      </c>
      <c r="E25" s="37" t="s">
        <v>410</v>
      </c>
    </row>
    <row r="26" spans="1:16" ht="25.5">
      <c r="A26" s="26" t="s">
        <v>50</v>
      </c>
      <c s="31" t="s">
        <v>39</v>
      </c>
      <c s="31" t="s">
        <v>275</v>
      </c>
      <c s="26" t="s">
        <v>52</v>
      </c>
      <c s="32" t="s">
        <v>276</v>
      </c>
      <c s="33" t="s">
        <v>188</v>
      </c>
      <c s="34">
        <v>15.913</v>
      </c>
      <c s="35">
        <v>0</v>
      </c>
      <c s="35">
        <f>ROUND(ROUND(H26,2)*ROUND(G26,3),2)</f>
      </c>
      <c r="O26">
        <f>(I26*21)/100</f>
      </c>
      <c t="s">
        <v>28</v>
      </c>
    </row>
    <row r="27" spans="1:5" ht="12.75">
      <c r="A27" s="36" t="s">
        <v>55</v>
      </c>
      <c r="E27" s="37" t="s">
        <v>52</v>
      </c>
    </row>
    <row r="28" spans="1:5" ht="63.75">
      <c r="A28" s="38" t="s">
        <v>57</v>
      </c>
      <c r="E28" s="39" t="s">
        <v>762</v>
      </c>
    </row>
    <row r="29" spans="1:5" ht="38.25">
      <c r="A29" t="s">
        <v>59</v>
      </c>
      <c r="E29" s="37" t="s">
        <v>278</v>
      </c>
    </row>
    <row r="30" spans="1:16" ht="25.5">
      <c r="A30" s="26" t="s">
        <v>50</v>
      </c>
      <c s="31" t="s">
        <v>41</v>
      </c>
      <c s="31" t="s">
        <v>280</v>
      </c>
      <c s="26" t="s">
        <v>52</v>
      </c>
      <c s="32" t="s">
        <v>281</v>
      </c>
      <c s="33" t="s">
        <v>188</v>
      </c>
      <c s="34">
        <v>15.913</v>
      </c>
      <c s="35">
        <v>0</v>
      </c>
      <c s="35">
        <f>ROUND(ROUND(H30,2)*ROUND(G30,3),2)</f>
      </c>
      <c r="O30">
        <f>(I30*21)/100</f>
      </c>
      <c t="s">
        <v>28</v>
      </c>
    </row>
    <row r="31" spans="1:5" ht="12.75">
      <c r="A31" s="36" t="s">
        <v>55</v>
      </c>
      <c r="E31" s="37" t="s">
        <v>52</v>
      </c>
    </row>
    <row r="32" spans="1:5" ht="63.75">
      <c r="A32" s="38" t="s">
        <v>57</v>
      </c>
      <c r="E32" s="39" t="s">
        <v>762</v>
      </c>
    </row>
    <row r="33" spans="1:5" ht="38.25">
      <c r="A33" t="s">
        <v>59</v>
      </c>
      <c r="E33" s="37" t="s">
        <v>278</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27.xml><?xml version="1.0" encoding="utf-8"?>
<worksheet xmlns="http://schemas.openxmlformats.org/spreadsheetml/2006/main" xmlns:r="http://schemas.openxmlformats.org/officeDocument/2006/relationships">
  <sheetPr>
    <pageSetUpPr fitToPage="1"/>
  </sheetPr>
  <dimension ref="A1:R301"/>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0+O8+O57+O98+O111+O132+O157+O162+O183+O212+O225</f>
      </c>
      <c t="s">
        <v>27</v>
      </c>
    </row>
    <row r="3" spans="1:16" ht="15" customHeight="1">
      <c r="A3" t="s">
        <v>12</v>
      </c>
      <c s="12" t="s">
        <v>14</v>
      </c>
      <c s="13" t="s">
        <v>15</v>
      </c>
      <c s="1"/>
      <c s="14" t="s">
        <v>16</v>
      </c>
      <c s="12" t="s">
        <v>23</v>
      </c>
      <c s="9"/>
      <c s="8" t="s">
        <v>763</v>
      </c>
      <c s="40">
        <f>0+I8+I57+I98+I111+I132+I157+I162+I183+I212+I225</f>
      </c>
      <c r="O3" t="s">
        <v>24</v>
      </c>
      <c t="s">
        <v>28</v>
      </c>
    </row>
    <row r="4" spans="1:16" ht="15" customHeight="1">
      <c r="A4" t="s">
        <v>17</v>
      </c>
      <c s="16" t="s">
        <v>22</v>
      </c>
      <c s="17" t="s">
        <v>763</v>
      </c>
      <c s="6"/>
      <c s="18" t="s">
        <v>764</v>
      </c>
      <c s="16"/>
      <c s="16"/>
      <c s="27"/>
      <c s="27"/>
      <c r="O4" t="s">
        <v>25</v>
      </c>
      <c t="s">
        <v>28</v>
      </c>
    </row>
    <row r="5" spans="1:16" ht="12.75" customHeight="1">
      <c r="A5" s="15" t="s">
        <v>30</v>
      </c>
      <c s="15" t="s">
        <v>32</v>
      </c>
      <c s="15" t="s">
        <v>34</v>
      </c>
      <c s="15" t="s">
        <v>35</v>
      </c>
      <c s="15" t="s">
        <v>36</v>
      </c>
      <c s="15" t="s">
        <v>38</v>
      </c>
      <c s="15" t="s">
        <v>40</v>
      </c>
      <c s="15" t="s">
        <v>42</v>
      </c>
      <c s="15"/>
      <c r="O5" t="s">
        <v>26</v>
      </c>
      <c t="s">
        <v>28</v>
      </c>
    </row>
    <row r="6" spans="1:9" ht="12.75" customHeight="1">
      <c r="A6" s="15"/>
      <c s="15"/>
      <c s="15"/>
      <c s="15"/>
      <c s="15"/>
      <c s="15"/>
      <c s="15"/>
      <c s="15" t="s">
        <v>43</v>
      </c>
      <c s="15" t="s">
        <v>45</v>
      </c>
    </row>
    <row r="7" spans="1:9" ht="12.75" customHeight="1">
      <c r="A7" s="15" t="s">
        <v>31</v>
      </c>
      <c s="15" t="s">
        <v>33</v>
      </c>
      <c s="15" t="s">
        <v>28</v>
      </c>
      <c s="15" t="s">
        <v>27</v>
      </c>
      <c s="15" t="s">
        <v>37</v>
      </c>
      <c s="15" t="s">
        <v>39</v>
      </c>
      <c s="15" t="s">
        <v>41</v>
      </c>
      <c s="15" t="s">
        <v>44</v>
      </c>
      <c s="15" t="s">
        <v>46</v>
      </c>
    </row>
    <row r="8" spans="1:18" ht="12.75" customHeight="1">
      <c r="A8" s="27" t="s">
        <v>48</v>
      </c>
      <c s="27"/>
      <c s="28" t="s">
        <v>31</v>
      </c>
      <c s="27"/>
      <c s="29" t="s">
        <v>49</v>
      </c>
      <c s="27"/>
      <c s="27"/>
      <c s="27"/>
      <c s="30">
        <f>0+Q8</f>
      </c>
      <c r="O8">
        <f>0+R8</f>
      </c>
      <c r="Q8">
        <f>0+I9+I13+I17+I21+I25+I29+I33+I37+I41+I45+I49+I53</f>
      </c>
      <c>
        <f>0+O9+O13+O17+O21+O25+O29+O33+O37+O41+O45+O49+O53</f>
      </c>
    </row>
    <row r="9" spans="1:16" ht="12.75">
      <c r="A9" s="26" t="s">
        <v>50</v>
      </c>
      <c s="31" t="s">
        <v>33</v>
      </c>
      <c s="31" t="s">
        <v>126</v>
      </c>
      <c s="26" t="s">
        <v>33</v>
      </c>
      <c s="32" t="s">
        <v>127</v>
      </c>
      <c s="33" t="s">
        <v>128</v>
      </c>
      <c s="34">
        <v>7.676</v>
      </c>
      <c s="35">
        <v>0</v>
      </c>
      <c s="35">
        <f>ROUND(ROUND(H9,2)*ROUND(G9,3),2)</f>
      </c>
      <c r="O9">
        <f>(I9*21)/100</f>
      </c>
      <c t="s">
        <v>28</v>
      </c>
    </row>
    <row r="10" spans="1:5" ht="38.25">
      <c r="A10" s="36" t="s">
        <v>55</v>
      </c>
      <c r="E10" s="37" t="s">
        <v>129</v>
      </c>
    </row>
    <row r="11" spans="1:5" ht="76.5">
      <c r="A11" s="38" t="s">
        <v>57</v>
      </c>
      <c r="E11" s="39" t="s">
        <v>765</v>
      </c>
    </row>
    <row r="12" spans="1:5" ht="25.5">
      <c r="A12" t="s">
        <v>59</v>
      </c>
      <c r="E12" s="37" t="s">
        <v>131</v>
      </c>
    </row>
    <row r="13" spans="1:16" ht="12.75">
      <c r="A13" s="26" t="s">
        <v>50</v>
      </c>
      <c s="31" t="s">
        <v>28</v>
      </c>
      <c s="31" t="s">
        <v>126</v>
      </c>
      <c s="26" t="s">
        <v>27</v>
      </c>
      <c s="32" t="s">
        <v>127</v>
      </c>
      <c s="33" t="s">
        <v>128</v>
      </c>
      <c s="34">
        <v>35.073</v>
      </c>
      <c s="35">
        <v>0</v>
      </c>
      <c s="35">
        <f>ROUND(ROUND(H13,2)*ROUND(G13,3),2)</f>
      </c>
      <c r="O13">
        <f>(I13*21)/100</f>
      </c>
      <c t="s">
        <v>28</v>
      </c>
    </row>
    <row r="14" spans="1:5" ht="12.75">
      <c r="A14" s="36" t="s">
        <v>55</v>
      </c>
      <c r="E14" s="37" t="s">
        <v>132</v>
      </c>
    </row>
    <row r="15" spans="1:5" ht="76.5">
      <c r="A15" s="38" t="s">
        <v>57</v>
      </c>
      <c r="E15" s="39" t="s">
        <v>766</v>
      </c>
    </row>
    <row r="16" spans="1:5" ht="25.5">
      <c r="A16" t="s">
        <v>59</v>
      </c>
      <c r="E16" s="37" t="s">
        <v>131</v>
      </c>
    </row>
    <row r="17" spans="1:16" ht="12.75">
      <c r="A17" s="26" t="s">
        <v>50</v>
      </c>
      <c s="31" t="s">
        <v>27</v>
      </c>
      <c s="31" t="s">
        <v>126</v>
      </c>
      <c s="26" t="s">
        <v>37</v>
      </c>
      <c s="32" t="s">
        <v>127</v>
      </c>
      <c s="33" t="s">
        <v>128</v>
      </c>
      <c s="34">
        <v>142.79</v>
      </c>
      <c s="35">
        <v>0</v>
      </c>
      <c s="35">
        <f>ROUND(ROUND(H17,2)*ROUND(G17,3),2)</f>
      </c>
      <c r="O17">
        <f>(I17*21)/100</f>
      </c>
      <c t="s">
        <v>28</v>
      </c>
    </row>
    <row r="18" spans="1:5" ht="12.75">
      <c r="A18" s="36" t="s">
        <v>55</v>
      </c>
      <c r="E18" s="37" t="s">
        <v>767</v>
      </c>
    </row>
    <row r="19" spans="1:5" ht="153">
      <c r="A19" s="38" t="s">
        <v>57</v>
      </c>
      <c r="E19" s="39" t="s">
        <v>768</v>
      </c>
    </row>
    <row r="20" spans="1:5" ht="25.5">
      <c r="A20" t="s">
        <v>59</v>
      </c>
      <c r="E20" s="37" t="s">
        <v>131</v>
      </c>
    </row>
    <row r="21" spans="1:16" ht="12.75">
      <c r="A21" s="26" t="s">
        <v>50</v>
      </c>
      <c s="31" t="s">
        <v>37</v>
      </c>
      <c s="31" t="s">
        <v>51</v>
      </c>
      <c s="26" t="s">
        <v>52</v>
      </c>
      <c s="32" t="s">
        <v>53</v>
      </c>
      <c s="33" t="s">
        <v>54</v>
      </c>
      <c s="34">
        <v>1</v>
      </c>
      <c s="35">
        <v>0</v>
      </c>
      <c s="35">
        <f>ROUND(ROUND(H21,2)*ROUND(G21,3),2)</f>
      </c>
      <c r="O21">
        <f>(I21*21)/100</f>
      </c>
      <c t="s">
        <v>28</v>
      </c>
    </row>
    <row r="22" spans="1:5" ht="12.75">
      <c r="A22" s="36" t="s">
        <v>55</v>
      </c>
      <c r="E22" s="37" t="s">
        <v>52</v>
      </c>
    </row>
    <row r="23" spans="1:5" ht="51">
      <c r="A23" s="38" t="s">
        <v>57</v>
      </c>
      <c r="E23" s="39" t="s">
        <v>769</v>
      </c>
    </row>
    <row r="24" spans="1:5" ht="12.75">
      <c r="A24" t="s">
        <v>59</v>
      </c>
      <c r="E24" s="37" t="s">
        <v>60</v>
      </c>
    </row>
    <row r="25" spans="1:16" ht="12.75">
      <c r="A25" s="26" t="s">
        <v>50</v>
      </c>
      <c s="31" t="s">
        <v>39</v>
      </c>
      <c s="31" t="s">
        <v>117</v>
      </c>
      <c s="26" t="s">
        <v>52</v>
      </c>
      <c s="32" t="s">
        <v>118</v>
      </c>
      <c s="33" t="s">
        <v>63</v>
      </c>
      <c s="34">
        <v>1</v>
      </c>
      <c s="35">
        <v>0</v>
      </c>
      <c s="35">
        <f>ROUND(ROUND(H25,2)*ROUND(G25,3),2)</f>
      </c>
      <c r="O25">
        <f>(I25*21)/100</f>
      </c>
      <c t="s">
        <v>28</v>
      </c>
    </row>
    <row r="26" spans="1:5" ht="12.75">
      <c r="A26" s="36" t="s">
        <v>55</v>
      </c>
      <c r="E26" s="37" t="s">
        <v>52</v>
      </c>
    </row>
    <row r="27" spans="1:5" ht="38.25">
      <c r="A27" s="38" t="s">
        <v>57</v>
      </c>
      <c r="E27" s="39" t="s">
        <v>770</v>
      </c>
    </row>
    <row r="28" spans="1:5" ht="12.75">
      <c r="A28" t="s">
        <v>59</v>
      </c>
      <c r="E28" s="37" t="s">
        <v>120</v>
      </c>
    </row>
    <row r="29" spans="1:16" ht="12.75">
      <c r="A29" s="26" t="s">
        <v>50</v>
      </c>
      <c s="31" t="s">
        <v>41</v>
      </c>
      <c s="31" t="s">
        <v>771</v>
      </c>
      <c s="26" t="s">
        <v>52</v>
      </c>
      <c s="32" t="s">
        <v>772</v>
      </c>
      <c s="33" t="s">
        <v>773</v>
      </c>
      <c s="34">
        <v>1</v>
      </c>
      <c s="35">
        <v>0</v>
      </c>
      <c s="35">
        <f>ROUND(ROUND(H29,2)*ROUND(G29,3),2)</f>
      </c>
      <c r="O29">
        <f>(I29*21)/100</f>
      </c>
      <c t="s">
        <v>28</v>
      </c>
    </row>
    <row r="30" spans="1:5" ht="12.75">
      <c r="A30" s="36" t="s">
        <v>55</v>
      </c>
      <c r="E30" s="37" t="s">
        <v>52</v>
      </c>
    </row>
    <row r="31" spans="1:5" ht="38.25">
      <c r="A31" s="38" t="s">
        <v>57</v>
      </c>
      <c r="E31" s="39" t="s">
        <v>774</v>
      </c>
    </row>
    <row r="32" spans="1:5" ht="12.75">
      <c r="A32" t="s">
        <v>59</v>
      </c>
      <c r="E32" s="37" t="s">
        <v>71</v>
      </c>
    </row>
    <row r="33" spans="1:16" ht="12.75">
      <c r="A33" s="26" t="s">
        <v>50</v>
      </c>
      <c s="31" t="s">
        <v>82</v>
      </c>
      <c s="31" t="s">
        <v>775</v>
      </c>
      <c s="26" t="s">
        <v>52</v>
      </c>
      <c s="32" t="s">
        <v>776</v>
      </c>
      <c s="33" t="s">
        <v>54</v>
      </c>
      <c s="34">
        <v>1</v>
      </c>
      <c s="35">
        <v>0</v>
      </c>
      <c s="35">
        <f>ROUND(ROUND(H33,2)*ROUND(G33,3),2)</f>
      </c>
      <c r="O33">
        <f>(I33*21)/100</f>
      </c>
      <c t="s">
        <v>28</v>
      </c>
    </row>
    <row r="34" spans="1:5" ht="12.75">
      <c r="A34" s="36" t="s">
        <v>55</v>
      </c>
      <c r="E34" s="37" t="s">
        <v>52</v>
      </c>
    </row>
    <row r="35" spans="1:5" ht="76.5">
      <c r="A35" s="38" t="s">
        <v>57</v>
      </c>
      <c r="E35" s="39" t="s">
        <v>777</v>
      </c>
    </row>
    <row r="36" spans="1:5" ht="12.75">
      <c r="A36" t="s">
        <v>59</v>
      </c>
      <c r="E36" s="37" t="s">
        <v>71</v>
      </c>
    </row>
    <row r="37" spans="1:16" ht="12.75">
      <c r="A37" s="26" t="s">
        <v>50</v>
      </c>
      <c s="31" t="s">
        <v>87</v>
      </c>
      <c s="31" t="s">
        <v>76</v>
      </c>
      <c s="26" t="s">
        <v>52</v>
      </c>
      <c s="32" t="s">
        <v>77</v>
      </c>
      <c s="33" t="s">
        <v>54</v>
      </c>
      <c s="34">
        <v>1</v>
      </c>
      <c s="35">
        <v>0</v>
      </c>
      <c s="35">
        <f>ROUND(ROUND(H37,2)*ROUND(G37,3),2)</f>
      </c>
      <c r="O37">
        <f>(I37*21)/100</f>
      </c>
      <c t="s">
        <v>28</v>
      </c>
    </row>
    <row r="38" spans="1:5" ht="12.75">
      <c r="A38" s="36" t="s">
        <v>55</v>
      </c>
      <c r="E38" s="37" t="s">
        <v>52</v>
      </c>
    </row>
    <row r="39" spans="1:5" ht="51">
      <c r="A39" s="38" t="s">
        <v>57</v>
      </c>
      <c r="E39" s="39" t="s">
        <v>778</v>
      </c>
    </row>
    <row r="40" spans="1:5" ht="12.75">
      <c r="A40" t="s">
        <v>59</v>
      </c>
      <c r="E40" s="37" t="s">
        <v>71</v>
      </c>
    </row>
    <row r="41" spans="1:16" ht="12.75">
      <c r="A41" s="26" t="s">
        <v>50</v>
      </c>
      <c s="31" t="s">
        <v>44</v>
      </c>
      <c s="31" t="s">
        <v>83</v>
      </c>
      <c s="26" t="s">
        <v>52</v>
      </c>
      <c s="32" t="s">
        <v>84</v>
      </c>
      <c s="33" t="s">
        <v>54</v>
      </c>
      <c s="34">
        <v>1</v>
      </c>
      <c s="35">
        <v>0</v>
      </c>
      <c s="35">
        <f>ROUND(ROUND(H41,2)*ROUND(G41,3),2)</f>
      </c>
      <c r="O41">
        <f>(I41*21)/100</f>
      </c>
      <c t="s">
        <v>28</v>
      </c>
    </row>
    <row r="42" spans="1:5" ht="12.75">
      <c r="A42" s="36" t="s">
        <v>55</v>
      </c>
      <c r="E42" s="37" t="s">
        <v>52</v>
      </c>
    </row>
    <row r="43" spans="1:5" ht="51">
      <c r="A43" s="38" t="s">
        <v>57</v>
      </c>
      <c r="E43" s="39" t="s">
        <v>779</v>
      </c>
    </row>
    <row r="44" spans="1:5" ht="76.5">
      <c r="A44" t="s">
        <v>59</v>
      </c>
      <c r="E44" s="37" t="s">
        <v>780</v>
      </c>
    </row>
    <row r="45" spans="1:16" ht="12.75">
      <c r="A45" s="26" t="s">
        <v>50</v>
      </c>
      <c s="31" t="s">
        <v>46</v>
      </c>
      <c s="31" t="s">
        <v>88</v>
      </c>
      <c s="26" t="s">
        <v>52</v>
      </c>
      <c s="32" t="s">
        <v>89</v>
      </c>
      <c s="33" t="s">
        <v>54</v>
      </c>
      <c s="34">
        <v>1</v>
      </c>
      <c s="35">
        <v>0</v>
      </c>
      <c s="35">
        <f>ROUND(ROUND(H45,2)*ROUND(G45,3),2)</f>
      </c>
      <c r="O45">
        <f>(I45*21)/100</f>
      </c>
      <c t="s">
        <v>28</v>
      </c>
    </row>
    <row r="46" spans="1:5" ht="12.75">
      <c r="A46" s="36" t="s">
        <v>55</v>
      </c>
      <c r="E46" s="37" t="s">
        <v>52</v>
      </c>
    </row>
    <row r="47" spans="1:5" ht="102">
      <c r="A47" s="38" t="s">
        <v>57</v>
      </c>
      <c r="E47" s="39" t="s">
        <v>781</v>
      </c>
    </row>
    <row r="48" spans="1:5" ht="12.75">
      <c r="A48" t="s">
        <v>59</v>
      </c>
      <c r="E48" s="37" t="s">
        <v>71</v>
      </c>
    </row>
    <row r="49" spans="1:16" ht="12.75">
      <c r="A49" s="26" t="s">
        <v>50</v>
      </c>
      <c s="31" t="s">
        <v>98</v>
      </c>
      <c s="31" t="s">
        <v>782</v>
      </c>
      <c s="26" t="s">
        <v>52</v>
      </c>
      <c s="32" t="s">
        <v>783</v>
      </c>
      <c s="33" t="s">
        <v>63</v>
      </c>
      <c s="34">
        <v>4</v>
      </c>
      <c s="35">
        <v>0</v>
      </c>
      <c s="35">
        <f>ROUND(ROUND(H49,2)*ROUND(G49,3),2)</f>
      </c>
      <c r="O49">
        <f>(I49*21)/100</f>
      </c>
      <c t="s">
        <v>28</v>
      </c>
    </row>
    <row r="50" spans="1:5" ht="12.75">
      <c r="A50" s="36" t="s">
        <v>55</v>
      </c>
      <c r="E50" s="37" t="s">
        <v>52</v>
      </c>
    </row>
    <row r="51" spans="1:5" ht="63.75">
      <c r="A51" s="38" t="s">
        <v>57</v>
      </c>
      <c r="E51" s="39" t="s">
        <v>784</v>
      </c>
    </row>
    <row r="52" spans="1:5" ht="12.75">
      <c r="A52" t="s">
        <v>59</v>
      </c>
      <c r="E52" s="37" t="s">
        <v>785</v>
      </c>
    </row>
    <row r="53" spans="1:16" ht="12.75">
      <c r="A53" s="26" t="s">
        <v>50</v>
      </c>
      <c s="31" t="s">
        <v>105</v>
      </c>
      <c s="31" t="s">
        <v>786</v>
      </c>
      <c s="26" t="s">
        <v>52</v>
      </c>
      <c s="32" t="s">
        <v>787</v>
      </c>
      <c s="33" t="s">
        <v>140</v>
      </c>
      <c s="34">
        <v>63.01</v>
      </c>
      <c s="35">
        <v>0</v>
      </c>
      <c s="35">
        <f>ROUND(ROUND(H53,2)*ROUND(G53,3),2)</f>
      </c>
      <c r="O53">
        <f>(I53*21)/100</f>
      </c>
      <c t="s">
        <v>28</v>
      </c>
    </row>
    <row r="54" spans="1:5" ht="12.75">
      <c r="A54" s="36" t="s">
        <v>55</v>
      </c>
      <c r="E54" s="37" t="s">
        <v>52</v>
      </c>
    </row>
    <row r="55" spans="1:5" ht="89.25">
      <c r="A55" s="38" t="s">
        <v>57</v>
      </c>
      <c r="E55" s="39" t="s">
        <v>788</v>
      </c>
    </row>
    <row r="56" spans="1:5" ht="76.5">
      <c r="A56" t="s">
        <v>59</v>
      </c>
      <c r="E56" s="37" t="s">
        <v>655</v>
      </c>
    </row>
    <row r="57" spans="1:18" ht="12.75" customHeight="1">
      <c r="A57" s="6" t="s">
        <v>48</v>
      </c>
      <c s="6"/>
      <c s="42" t="s">
        <v>33</v>
      </c>
      <c s="6"/>
      <c s="29" t="s">
        <v>137</v>
      </c>
      <c s="6"/>
      <c s="6"/>
      <c s="6"/>
      <c s="43">
        <f>0+Q57</f>
      </c>
      <c r="O57">
        <f>0+R57</f>
      </c>
      <c r="Q57">
        <f>0+I58+I62+I66+I70+I74+I78+I82+I86+I90+I94</f>
      </c>
      <c>
        <f>0+O58+O62+O66+O70+O74+O78+O82+O86+O90+O94</f>
      </c>
    </row>
    <row r="58" spans="1:16" ht="12.75">
      <c r="A58" s="26" t="s">
        <v>50</v>
      </c>
      <c s="31" t="s">
        <v>109</v>
      </c>
      <c s="31" t="s">
        <v>789</v>
      </c>
      <c s="26" t="s">
        <v>52</v>
      </c>
      <c s="32" t="s">
        <v>790</v>
      </c>
      <c s="33" t="s">
        <v>188</v>
      </c>
      <c s="34">
        <v>15.1</v>
      </c>
      <c s="35">
        <v>0</v>
      </c>
      <c s="35">
        <f>ROUND(ROUND(H58,2)*ROUND(G58,3),2)</f>
      </c>
      <c r="O58">
        <f>(I58*21)/100</f>
      </c>
      <c t="s">
        <v>28</v>
      </c>
    </row>
    <row r="59" spans="1:5" ht="12.75">
      <c r="A59" s="36" t="s">
        <v>55</v>
      </c>
      <c r="E59" s="37" t="s">
        <v>52</v>
      </c>
    </row>
    <row r="60" spans="1:5" ht="165.75">
      <c r="A60" s="38" t="s">
        <v>57</v>
      </c>
      <c r="E60" s="39" t="s">
        <v>791</v>
      </c>
    </row>
    <row r="61" spans="1:5" ht="12.75">
      <c r="A61" t="s">
        <v>59</v>
      </c>
      <c r="E61" s="37" t="s">
        <v>792</v>
      </c>
    </row>
    <row r="62" spans="1:16" ht="25.5">
      <c r="A62" s="26" t="s">
        <v>50</v>
      </c>
      <c s="31" t="s">
        <v>181</v>
      </c>
      <c s="31" t="s">
        <v>211</v>
      </c>
      <c s="26" t="s">
        <v>52</v>
      </c>
      <c s="32" t="s">
        <v>212</v>
      </c>
      <c s="33" t="s">
        <v>163</v>
      </c>
      <c s="34">
        <v>59.432</v>
      </c>
      <c s="35">
        <v>0</v>
      </c>
      <c s="35">
        <f>ROUND(ROUND(H62,2)*ROUND(G62,3),2)</f>
      </c>
      <c r="O62">
        <f>(I62*21)/100</f>
      </c>
      <c t="s">
        <v>28</v>
      </c>
    </row>
    <row r="63" spans="1:5" ht="12.75">
      <c r="A63" s="36" t="s">
        <v>55</v>
      </c>
      <c r="E63" s="37" t="s">
        <v>52</v>
      </c>
    </row>
    <row r="64" spans="1:5" ht="191.25">
      <c r="A64" s="38" t="s">
        <v>57</v>
      </c>
      <c r="E64" s="39" t="s">
        <v>793</v>
      </c>
    </row>
    <row r="65" spans="1:5" ht="63.75">
      <c r="A65" t="s">
        <v>59</v>
      </c>
      <c r="E65" s="37" t="s">
        <v>143</v>
      </c>
    </row>
    <row r="66" spans="1:16" ht="25.5">
      <c r="A66" s="26" t="s">
        <v>50</v>
      </c>
      <c s="31" t="s">
        <v>185</v>
      </c>
      <c s="31" t="s">
        <v>794</v>
      </c>
      <c s="26" t="s">
        <v>52</v>
      </c>
      <c s="32" t="s">
        <v>795</v>
      </c>
      <c s="33" t="s">
        <v>140</v>
      </c>
      <c s="34">
        <v>74.02</v>
      </c>
      <c s="35">
        <v>0</v>
      </c>
      <c s="35">
        <f>ROUND(ROUND(H66,2)*ROUND(G66,3),2)</f>
      </c>
      <c r="O66">
        <f>(I66*21)/100</f>
      </c>
      <c t="s">
        <v>28</v>
      </c>
    </row>
    <row r="67" spans="1:5" ht="12.75">
      <c r="A67" s="36" t="s">
        <v>55</v>
      </c>
      <c r="E67" s="37" t="s">
        <v>52</v>
      </c>
    </row>
    <row r="68" spans="1:5" ht="102">
      <c r="A68" s="38" t="s">
        <v>57</v>
      </c>
      <c r="E68" s="39" t="s">
        <v>796</v>
      </c>
    </row>
    <row r="69" spans="1:5" ht="25.5">
      <c r="A69" t="s">
        <v>59</v>
      </c>
      <c r="E69" s="37" t="s">
        <v>797</v>
      </c>
    </row>
    <row r="70" spans="1:16" ht="25.5">
      <c r="A70" s="26" t="s">
        <v>50</v>
      </c>
      <c s="31" t="s">
        <v>247</v>
      </c>
      <c s="31" t="s">
        <v>798</v>
      </c>
      <c s="26" t="s">
        <v>52</v>
      </c>
      <c s="32" t="s">
        <v>799</v>
      </c>
      <c s="33" t="s">
        <v>140</v>
      </c>
      <c s="34">
        <v>19.8</v>
      </c>
      <c s="35">
        <v>0</v>
      </c>
      <c s="35">
        <f>ROUND(ROUND(H70,2)*ROUND(G70,3),2)</f>
      </c>
      <c r="O70">
        <f>(I70*21)/100</f>
      </c>
      <c t="s">
        <v>28</v>
      </c>
    </row>
    <row r="71" spans="1:5" ht="12.75">
      <c r="A71" s="36" t="s">
        <v>55</v>
      </c>
      <c r="E71" s="37" t="s">
        <v>52</v>
      </c>
    </row>
    <row r="72" spans="1:5" ht="191.25">
      <c r="A72" s="38" t="s">
        <v>57</v>
      </c>
      <c r="E72" s="39" t="s">
        <v>800</v>
      </c>
    </row>
    <row r="73" spans="1:5" ht="25.5">
      <c r="A73" t="s">
        <v>59</v>
      </c>
      <c r="E73" s="37" t="s">
        <v>797</v>
      </c>
    </row>
    <row r="74" spans="1:16" ht="12.75">
      <c r="A74" s="26" t="s">
        <v>50</v>
      </c>
      <c s="31" t="s">
        <v>251</v>
      </c>
      <c s="31" t="s">
        <v>801</v>
      </c>
      <c s="26" t="s">
        <v>52</v>
      </c>
      <c s="32" t="s">
        <v>802</v>
      </c>
      <c s="33" t="s">
        <v>163</v>
      </c>
      <c s="34">
        <v>1.441</v>
      </c>
      <c s="35">
        <v>0</v>
      </c>
      <c s="35">
        <f>ROUND(ROUND(H74,2)*ROUND(G74,3),2)</f>
      </c>
      <c r="O74">
        <f>(I74*21)/100</f>
      </c>
      <c t="s">
        <v>28</v>
      </c>
    </row>
    <row r="75" spans="1:5" ht="12.75">
      <c r="A75" s="36" t="s">
        <v>55</v>
      </c>
      <c r="E75" s="37" t="s">
        <v>52</v>
      </c>
    </row>
    <row r="76" spans="1:5" ht="102">
      <c r="A76" s="38" t="s">
        <v>57</v>
      </c>
      <c r="E76" s="39" t="s">
        <v>803</v>
      </c>
    </row>
    <row r="77" spans="1:5" ht="38.25">
      <c r="A77" t="s">
        <v>59</v>
      </c>
      <c r="E77" s="37" t="s">
        <v>804</v>
      </c>
    </row>
    <row r="78" spans="1:16" ht="25.5">
      <c r="A78" s="26" t="s">
        <v>50</v>
      </c>
      <c s="31" t="s">
        <v>256</v>
      </c>
      <c s="31" t="s">
        <v>357</v>
      </c>
      <c s="26" t="s">
        <v>52</v>
      </c>
      <c s="32" t="s">
        <v>358</v>
      </c>
      <c s="33" t="s">
        <v>163</v>
      </c>
      <c s="34">
        <v>4.04</v>
      </c>
      <c s="35">
        <v>0</v>
      </c>
      <c s="35">
        <f>ROUND(ROUND(H78,2)*ROUND(G78,3),2)</f>
      </c>
      <c r="O78">
        <f>(I78*21)/100</f>
      </c>
      <c t="s">
        <v>28</v>
      </c>
    </row>
    <row r="79" spans="1:5" ht="12.75">
      <c r="A79" s="36" t="s">
        <v>55</v>
      </c>
      <c r="E79" s="37" t="s">
        <v>52</v>
      </c>
    </row>
    <row r="80" spans="1:5" ht="191.25">
      <c r="A80" s="38" t="s">
        <v>57</v>
      </c>
      <c r="E80" s="39" t="s">
        <v>805</v>
      </c>
    </row>
    <row r="81" spans="1:5" ht="318.75">
      <c r="A81" t="s">
        <v>59</v>
      </c>
      <c r="E81" s="37" t="s">
        <v>360</v>
      </c>
    </row>
    <row r="82" spans="1:16" ht="12.75">
      <c r="A82" s="26" t="s">
        <v>50</v>
      </c>
      <c s="31" t="s">
        <v>261</v>
      </c>
      <c s="31" t="s">
        <v>364</v>
      </c>
      <c s="26" t="s">
        <v>52</v>
      </c>
      <c s="32" t="s">
        <v>365</v>
      </c>
      <c s="33" t="s">
        <v>163</v>
      </c>
      <c s="34">
        <v>4.04</v>
      </c>
      <c s="35">
        <v>0</v>
      </c>
      <c s="35">
        <f>ROUND(ROUND(H82,2)*ROUND(G82,3),2)</f>
      </c>
      <c r="O82">
        <f>(I82*21)/100</f>
      </c>
      <c t="s">
        <v>28</v>
      </c>
    </row>
    <row r="83" spans="1:5" ht="12.75">
      <c r="A83" s="36" t="s">
        <v>55</v>
      </c>
      <c r="E83" s="37" t="s">
        <v>52</v>
      </c>
    </row>
    <row r="84" spans="1:5" ht="178.5">
      <c r="A84" s="38" t="s">
        <v>57</v>
      </c>
      <c r="E84" s="39" t="s">
        <v>806</v>
      </c>
    </row>
    <row r="85" spans="1:5" ht="255">
      <c r="A85" t="s">
        <v>59</v>
      </c>
      <c r="E85" s="37" t="s">
        <v>807</v>
      </c>
    </row>
    <row r="86" spans="1:16" ht="12.75">
      <c r="A86" s="26" t="s">
        <v>50</v>
      </c>
      <c s="31" t="s">
        <v>265</v>
      </c>
      <c s="31" t="s">
        <v>808</v>
      </c>
      <c s="26" t="s">
        <v>52</v>
      </c>
      <c s="32" t="s">
        <v>809</v>
      </c>
      <c s="33" t="s">
        <v>188</v>
      </c>
      <c s="34">
        <v>8.7</v>
      </c>
      <c s="35">
        <v>0</v>
      </c>
      <c s="35">
        <f>ROUND(ROUND(H86,2)*ROUND(G86,3),2)</f>
      </c>
      <c r="O86">
        <f>(I86*21)/100</f>
      </c>
      <c t="s">
        <v>28</v>
      </c>
    </row>
    <row r="87" spans="1:5" ht="12.75">
      <c r="A87" s="36" t="s">
        <v>55</v>
      </c>
      <c r="E87" s="37" t="s">
        <v>52</v>
      </c>
    </row>
    <row r="88" spans="1:5" ht="114.75">
      <c r="A88" s="38" t="s">
        <v>57</v>
      </c>
      <c r="E88" s="39" t="s">
        <v>810</v>
      </c>
    </row>
    <row r="89" spans="1:5" ht="38.25">
      <c r="A89" t="s">
        <v>59</v>
      </c>
      <c r="E89" s="37" t="s">
        <v>811</v>
      </c>
    </row>
    <row r="90" spans="1:16" ht="12.75">
      <c r="A90" s="26" t="s">
        <v>50</v>
      </c>
      <c s="31" t="s">
        <v>269</v>
      </c>
      <c s="31" t="s">
        <v>812</v>
      </c>
      <c s="26" t="s">
        <v>52</v>
      </c>
      <c s="32" t="s">
        <v>813</v>
      </c>
      <c s="33" t="s">
        <v>188</v>
      </c>
      <c s="34">
        <v>8.7</v>
      </c>
      <c s="35">
        <v>0</v>
      </c>
      <c s="35">
        <f>ROUND(ROUND(H90,2)*ROUND(G90,3),2)</f>
      </c>
      <c r="O90">
        <f>(I90*21)/100</f>
      </c>
      <c t="s">
        <v>28</v>
      </c>
    </row>
    <row r="91" spans="1:5" ht="12.75">
      <c r="A91" s="36" t="s">
        <v>55</v>
      </c>
      <c r="E91" s="37" t="s">
        <v>52</v>
      </c>
    </row>
    <row r="92" spans="1:5" ht="102">
      <c r="A92" s="38" t="s">
        <v>57</v>
      </c>
      <c r="E92" s="39" t="s">
        <v>814</v>
      </c>
    </row>
    <row r="93" spans="1:5" ht="25.5">
      <c r="A93" t="s">
        <v>59</v>
      </c>
      <c r="E93" s="37" t="s">
        <v>815</v>
      </c>
    </row>
    <row r="94" spans="1:16" ht="12.75">
      <c r="A94" s="26" t="s">
        <v>50</v>
      </c>
      <c s="31" t="s">
        <v>274</v>
      </c>
      <c s="31" t="s">
        <v>816</v>
      </c>
      <c s="26" t="s">
        <v>52</v>
      </c>
      <c s="32" t="s">
        <v>817</v>
      </c>
      <c s="33" t="s">
        <v>188</v>
      </c>
      <c s="34">
        <v>8.7</v>
      </c>
      <c s="35">
        <v>0</v>
      </c>
      <c s="35">
        <f>ROUND(ROUND(H94,2)*ROUND(G94,3),2)</f>
      </c>
      <c r="O94">
        <f>(I94*21)/100</f>
      </c>
      <c t="s">
        <v>28</v>
      </c>
    </row>
    <row r="95" spans="1:5" ht="12.75">
      <c r="A95" s="36" t="s">
        <v>55</v>
      </c>
      <c r="E95" s="37" t="s">
        <v>52</v>
      </c>
    </row>
    <row r="96" spans="1:5" ht="102">
      <c r="A96" s="38" t="s">
        <v>57</v>
      </c>
      <c r="E96" s="39" t="s">
        <v>818</v>
      </c>
    </row>
    <row r="97" spans="1:5" ht="38.25">
      <c r="A97" t="s">
        <v>59</v>
      </c>
      <c r="E97" s="37" t="s">
        <v>819</v>
      </c>
    </row>
    <row r="98" spans="1:18" ht="12.75" customHeight="1">
      <c r="A98" s="6" t="s">
        <v>48</v>
      </c>
      <c s="6"/>
      <c s="42" t="s">
        <v>28</v>
      </c>
      <c s="6"/>
      <c s="29" t="s">
        <v>222</v>
      </c>
      <c s="6"/>
      <c s="6"/>
      <c s="6"/>
      <c s="43">
        <f>0+Q98</f>
      </c>
      <c r="O98">
        <f>0+R98</f>
      </c>
      <c r="Q98">
        <f>0+I99+I103+I107</f>
      </c>
      <c>
        <f>0+O99+O103+O107</f>
      </c>
    </row>
    <row r="99" spans="1:16" ht="12.75">
      <c r="A99" s="26" t="s">
        <v>50</v>
      </c>
      <c s="31" t="s">
        <v>279</v>
      </c>
      <c s="31" t="s">
        <v>820</v>
      </c>
      <c s="26" t="s">
        <v>52</v>
      </c>
      <c s="32" t="s">
        <v>821</v>
      </c>
      <c s="33" t="s">
        <v>163</v>
      </c>
      <c s="34">
        <v>4.726</v>
      </c>
      <c s="35">
        <v>0</v>
      </c>
      <c s="35">
        <f>ROUND(ROUND(H99,2)*ROUND(G99,3),2)</f>
      </c>
      <c r="O99">
        <f>(I99*21)/100</f>
      </c>
      <c t="s">
        <v>28</v>
      </c>
    </row>
    <row r="100" spans="1:5" ht="12.75">
      <c r="A100" s="36" t="s">
        <v>55</v>
      </c>
      <c r="E100" s="37" t="s">
        <v>52</v>
      </c>
    </row>
    <row r="101" spans="1:5" ht="153">
      <c r="A101" s="38" t="s">
        <v>57</v>
      </c>
      <c r="E101" s="39" t="s">
        <v>822</v>
      </c>
    </row>
    <row r="102" spans="1:5" ht="51">
      <c r="A102" t="s">
        <v>59</v>
      </c>
      <c r="E102" s="37" t="s">
        <v>823</v>
      </c>
    </row>
    <row r="103" spans="1:16" ht="12.75">
      <c r="A103" s="26" t="s">
        <v>50</v>
      </c>
      <c s="31" t="s">
        <v>282</v>
      </c>
      <c s="31" t="s">
        <v>824</v>
      </c>
      <c s="26" t="s">
        <v>52</v>
      </c>
      <c s="32" t="s">
        <v>825</v>
      </c>
      <c s="33" t="s">
        <v>163</v>
      </c>
      <c s="34">
        <v>2.035</v>
      </c>
      <c s="35">
        <v>0</v>
      </c>
      <c s="35">
        <f>ROUND(ROUND(H103,2)*ROUND(G103,3),2)</f>
      </c>
      <c r="O103">
        <f>(I103*21)/100</f>
      </c>
      <c t="s">
        <v>28</v>
      </c>
    </row>
    <row r="104" spans="1:5" ht="12.75">
      <c r="A104" s="36" t="s">
        <v>55</v>
      </c>
      <c r="E104" s="37" t="s">
        <v>52</v>
      </c>
    </row>
    <row r="105" spans="1:5" ht="102">
      <c r="A105" s="38" t="s">
        <v>57</v>
      </c>
      <c r="E105" s="39" t="s">
        <v>826</v>
      </c>
    </row>
    <row r="106" spans="1:5" ht="51">
      <c r="A106" t="s">
        <v>59</v>
      </c>
      <c r="E106" s="37" t="s">
        <v>827</v>
      </c>
    </row>
    <row r="107" spans="1:16" ht="25.5">
      <c r="A107" s="26" t="s">
        <v>50</v>
      </c>
      <c s="31" t="s">
        <v>286</v>
      </c>
      <c s="31" t="s">
        <v>828</v>
      </c>
      <c s="26" t="s">
        <v>52</v>
      </c>
      <c s="32" t="s">
        <v>829</v>
      </c>
      <c s="33" t="s">
        <v>74</v>
      </c>
      <c s="34">
        <v>9768</v>
      </c>
      <c s="35">
        <v>0</v>
      </c>
      <c s="35">
        <f>ROUND(ROUND(H107,2)*ROUND(G107,3),2)</f>
      </c>
      <c r="O107">
        <f>(I107*21)/100</f>
      </c>
      <c t="s">
        <v>28</v>
      </c>
    </row>
    <row r="108" spans="1:5" ht="12.75">
      <c r="A108" s="36" t="s">
        <v>55</v>
      </c>
      <c r="E108" s="37" t="s">
        <v>52</v>
      </c>
    </row>
    <row r="109" spans="1:5" ht="127.5">
      <c r="A109" s="38" t="s">
        <v>57</v>
      </c>
      <c r="E109" s="39" t="s">
        <v>830</v>
      </c>
    </row>
    <row r="110" spans="1:5" ht="63.75">
      <c r="A110" t="s">
        <v>59</v>
      </c>
      <c r="E110" s="37" t="s">
        <v>831</v>
      </c>
    </row>
    <row r="111" spans="1:18" ht="12.75" customHeight="1">
      <c r="A111" s="6" t="s">
        <v>48</v>
      </c>
      <c s="6"/>
      <c s="42" t="s">
        <v>27</v>
      </c>
      <c s="6"/>
      <c s="29" t="s">
        <v>832</v>
      </c>
      <c s="6"/>
      <c s="6"/>
      <c s="6"/>
      <c s="43">
        <f>0+Q111</f>
      </c>
      <c r="O111">
        <f>0+R111</f>
      </c>
      <c r="Q111">
        <f>0+I112+I116+I120+I124+I128</f>
      </c>
      <c>
        <f>0+O112+O116+O120+O124+O128</f>
      </c>
    </row>
    <row r="112" spans="1:16" ht="12.75">
      <c r="A112" s="26" t="s">
        <v>50</v>
      </c>
      <c s="31" t="s">
        <v>290</v>
      </c>
      <c s="31" t="s">
        <v>833</v>
      </c>
      <c s="26" t="s">
        <v>52</v>
      </c>
      <c s="32" t="s">
        <v>834</v>
      </c>
      <c s="33" t="s">
        <v>163</v>
      </c>
      <c s="34">
        <v>64.245</v>
      </c>
      <c s="35">
        <v>0</v>
      </c>
      <c s="35">
        <f>ROUND(ROUND(H112,2)*ROUND(G112,3),2)</f>
      </c>
      <c r="O112">
        <f>(I112*21)/100</f>
      </c>
      <c t="s">
        <v>28</v>
      </c>
    </row>
    <row r="113" spans="1:5" ht="12.75">
      <c r="A113" s="36" t="s">
        <v>55</v>
      </c>
      <c r="E113" s="37" t="s">
        <v>52</v>
      </c>
    </row>
    <row r="114" spans="1:5" ht="318.75">
      <c r="A114" s="38" t="s">
        <v>57</v>
      </c>
      <c r="E114" s="39" t="s">
        <v>835</v>
      </c>
    </row>
    <row r="115" spans="1:5" ht="382.5">
      <c r="A115" t="s">
        <v>59</v>
      </c>
      <c r="E115" s="37" t="s">
        <v>836</v>
      </c>
    </row>
    <row r="116" spans="1:16" ht="12.75">
      <c r="A116" s="26" t="s">
        <v>50</v>
      </c>
      <c s="31" t="s">
        <v>536</v>
      </c>
      <c s="31" t="s">
        <v>837</v>
      </c>
      <c s="26" t="s">
        <v>52</v>
      </c>
      <c s="32" t="s">
        <v>838</v>
      </c>
      <c s="33" t="s">
        <v>128</v>
      </c>
      <c s="34">
        <v>22.486</v>
      </c>
      <c s="35">
        <v>0</v>
      </c>
      <c s="35">
        <f>ROUND(ROUND(H116,2)*ROUND(G116,3),2)</f>
      </c>
      <c r="O116">
        <f>(I116*21)/100</f>
      </c>
      <c t="s">
        <v>28</v>
      </c>
    </row>
    <row r="117" spans="1:5" ht="12.75">
      <c r="A117" s="36" t="s">
        <v>55</v>
      </c>
      <c r="E117" s="37" t="s">
        <v>52</v>
      </c>
    </row>
    <row r="118" spans="1:5" ht="102">
      <c r="A118" s="38" t="s">
        <v>57</v>
      </c>
      <c r="E118" s="39" t="s">
        <v>839</v>
      </c>
    </row>
    <row r="119" spans="1:5" ht="242.25">
      <c r="A119" t="s">
        <v>59</v>
      </c>
      <c r="E119" s="37" t="s">
        <v>840</v>
      </c>
    </row>
    <row r="120" spans="1:16" ht="12.75">
      <c r="A120" s="26" t="s">
        <v>50</v>
      </c>
      <c s="31" t="s">
        <v>540</v>
      </c>
      <c s="31" t="s">
        <v>841</v>
      </c>
      <c s="26" t="s">
        <v>52</v>
      </c>
      <c s="32" t="s">
        <v>842</v>
      </c>
      <c s="33" t="s">
        <v>163</v>
      </c>
      <c s="34">
        <v>33.683</v>
      </c>
      <c s="35">
        <v>0</v>
      </c>
      <c s="35">
        <f>ROUND(ROUND(H120,2)*ROUND(G120,3),2)</f>
      </c>
      <c r="O120">
        <f>(I120*21)/100</f>
      </c>
      <c t="s">
        <v>28</v>
      </c>
    </row>
    <row r="121" spans="1:5" ht="12.75">
      <c r="A121" s="36" t="s">
        <v>55</v>
      </c>
      <c r="E121" s="37" t="s">
        <v>52</v>
      </c>
    </row>
    <row r="122" spans="1:5" ht="280.5">
      <c r="A122" s="38" t="s">
        <v>57</v>
      </c>
      <c r="E122" s="39" t="s">
        <v>843</v>
      </c>
    </row>
    <row r="123" spans="1:5" ht="369.75">
      <c r="A123" t="s">
        <v>59</v>
      </c>
      <c r="E123" s="37" t="s">
        <v>844</v>
      </c>
    </row>
    <row r="124" spans="1:16" ht="12.75">
      <c r="A124" s="26" t="s">
        <v>50</v>
      </c>
      <c s="31" t="s">
        <v>542</v>
      </c>
      <c s="31" t="s">
        <v>845</v>
      </c>
      <c s="26" t="s">
        <v>52</v>
      </c>
      <c s="32" t="s">
        <v>846</v>
      </c>
      <c s="33" t="s">
        <v>128</v>
      </c>
      <c s="34">
        <v>13.473</v>
      </c>
      <c s="35">
        <v>0</v>
      </c>
      <c s="35">
        <f>ROUND(ROUND(H124,2)*ROUND(G124,3),2)</f>
      </c>
      <c r="O124">
        <f>(I124*21)/100</f>
      </c>
      <c t="s">
        <v>28</v>
      </c>
    </row>
    <row r="125" spans="1:5" ht="12.75">
      <c r="A125" s="36" t="s">
        <v>55</v>
      </c>
      <c r="E125" s="37" t="s">
        <v>52</v>
      </c>
    </row>
    <row r="126" spans="1:5" ht="102">
      <c r="A126" s="38" t="s">
        <v>57</v>
      </c>
      <c r="E126" s="39" t="s">
        <v>847</v>
      </c>
    </row>
    <row r="127" spans="1:5" ht="267.75">
      <c r="A127" t="s">
        <v>59</v>
      </c>
      <c r="E127" s="37" t="s">
        <v>848</v>
      </c>
    </row>
    <row r="128" spans="1:16" ht="12.75">
      <c r="A128" s="26" t="s">
        <v>50</v>
      </c>
      <c s="31" t="s">
        <v>544</v>
      </c>
      <c s="31" t="s">
        <v>849</v>
      </c>
      <c s="26" t="s">
        <v>52</v>
      </c>
      <c s="32" t="s">
        <v>850</v>
      </c>
      <c s="33" t="s">
        <v>851</v>
      </c>
      <c s="34">
        <v>7691.2</v>
      </c>
      <c s="35">
        <v>0</v>
      </c>
      <c s="35">
        <f>ROUND(ROUND(H128,2)*ROUND(G128,3),2)</f>
      </c>
      <c r="O128">
        <f>(I128*21)/100</f>
      </c>
      <c t="s">
        <v>28</v>
      </c>
    </row>
    <row r="129" spans="1:5" ht="12.75">
      <c r="A129" s="36" t="s">
        <v>55</v>
      </c>
      <c r="E129" s="37" t="s">
        <v>52</v>
      </c>
    </row>
    <row r="130" spans="1:5" ht="229.5">
      <c r="A130" s="38" t="s">
        <v>57</v>
      </c>
      <c r="E130" s="39" t="s">
        <v>852</v>
      </c>
    </row>
    <row r="131" spans="1:5" ht="357">
      <c r="A131" t="s">
        <v>59</v>
      </c>
      <c r="E131" s="37" t="s">
        <v>853</v>
      </c>
    </row>
    <row r="132" spans="1:18" ht="12.75" customHeight="1">
      <c r="A132" s="6" t="s">
        <v>48</v>
      </c>
      <c s="6"/>
      <c s="42" t="s">
        <v>37</v>
      </c>
      <c s="6"/>
      <c s="29" t="s">
        <v>854</v>
      </c>
      <c s="6"/>
      <c s="6"/>
      <c s="6"/>
      <c s="43">
        <f>0+Q132</f>
      </c>
      <c r="O132">
        <f>0+R132</f>
      </c>
      <c r="Q132">
        <f>0+I133+I137+I141+I145+I149+I153</f>
      </c>
      <c>
        <f>0+O133+O137+O141+O145+O149+O153</f>
      </c>
    </row>
    <row r="133" spans="1:16" ht="12.75">
      <c r="A133" s="26" t="s">
        <v>50</v>
      </c>
      <c s="31" t="s">
        <v>546</v>
      </c>
      <c s="31" t="s">
        <v>855</v>
      </c>
      <c s="26" t="s">
        <v>52</v>
      </c>
      <c s="32" t="s">
        <v>856</v>
      </c>
      <c s="33" t="s">
        <v>163</v>
      </c>
      <c s="34">
        <v>83.6</v>
      </c>
      <c s="35">
        <v>0</v>
      </c>
      <c s="35">
        <f>ROUND(ROUND(H133,2)*ROUND(G133,3),2)</f>
      </c>
      <c r="O133">
        <f>(I133*21)/100</f>
      </c>
      <c t="s">
        <v>28</v>
      </c>
    </row>
    <row r="134" spans="1:5" ht="12.75">
      <c r="A134" s="36" t="s">
        <v>55</v>
      </c>
      <c r="E134" s="37" t="s">
        <v>52</v>
      </c>
    </row>
    <row r="135" spans="1:5" ht="127.5">
      <c r="A135" s="38" t="s">
        <v>57</v>
      </c>
      <c r="E135" s="39" t="s">
        <v>857</v>
      </c>
    </row>
    <row r="136" spans="1:5" ht="369.75">
      <c r="A136" t="s">
        <v>59</v>
      </c>
      <c r="E136" s="37" t="s">
        <v>858</v>
      </c>
    </row>
    <row r="137" spans="1:16" ht="12.75">
      <c r="A137" s="26" t="s">
        <v>50</v>
      </c>
      <c s="31" t="s">
        <v>548</v>
      </c>
      <c s="31" t="s">
        <v>859</v>
      </c>
      <c s="26" t="s">
        <v>52</v>
      </c>
      <c s="32" t="s">
        <v>860</v>
      </c>
      <c s="33" t="s">
        <v>128</v>
      </c>
      <c s="34">
        <v>16.72</v>
      </c>
      <c s="35">
        <v>0</v>
      </c>
      <c s="35">
        <f>ROUND(ROUND(H137,2)*ROUND(G137,3),2)</f>
      </c>
      <c r="O137">
        <f>(I137*21)/100</f>
      </c>
      <c t="s">
        <v>28</v>
      </c>
    </row>
    <row r="138" spans="1:5" ht="12.75">
      <c r="A138" s="36" t="s">
        <v>55</v>
      </c>
      <c r="E138" s="37" t="s">
        <v>52</v>
      </c>
    </row>
    <row r="139" spans="1:5" ht="114.75">
      <c r="A139" s="38" t="s">
        <v>57</v>
      </c>
      <c r="E139" s="39" t="s">
        <v>861</v>
      </c>
    </row>
    <row r="140" spans="1:5" ht="267.75">
      <c r="A140" t="s">
        <v>59</v>
      </c>
      <c r="E140" s="37" t="s">
        <v>862</v>
      </c>
    </row>
    <row r="141" spans="1:16" ht="12.75">
      <c r="A141" s="26" t="s">
        <v>50</v>
      </c>
      <c s="31" t="s">
        <v>553</v>
      </c>
      <c s="31" t="s">
        <v>863</v>
      </c>
      <c s="26" t="s">
        <v>52</v>
      </c>
      <c s="32" t="s">
        <v>864</v>
      </c>
      <c s="33" t="s">
        <v>74</v>
      </c>
      <c s="34">
        <v>8</v>
      </c>
      <c s="35">
        <v>0</v>
      </c>
      <c s="35">
        <f>ROUND(ROUND(H141,2)*ROUND(G141,3),2)</f>
      </c>
      <c r="O141">
        <f>(I141*21)/100</f>
      </c>
      <c t="s">
        <v>28</v>
      </c>
    </row>
    <row r="142" spans="1:5" ht="12.75">
      <c r="A142" s="36" t="s">
        <v>55</v>
      </c>
      <c r="E142" s="37" t="s">
        <v>52</v>
      </c>
    </row>
    <row r="143" spans="1:5" ht="114.75">
      <c r="A143" s="38" t="s">
        <v>57</v>
      </c>
      <c r="E143" s="39" t="s">
        <v>865</v>
      </c>
    </row>
    <row r="144" spans="1:5" ht="89.25">
      <c r="A144" t="s">
        <v>59</v>
      </c>
      <c r="E144" s="37" t="s">
        <v>866</v>
      </c>
    </row>
    <row r="145" spans="1:16" ht="12.75">
      <c r="A145" s="26" t="s">
        <v>50</v>
      </c>
      <c s="31" t="s">
        <v>555</v>
      </c>
      <c s="31" t="s">
        <v>867</v>
      </c>
      <c s="26" t="s">
        <v>52</v>
      </c>
      <c s="32" t="s">
        <v>868</v>
      </c>
      <c s="33" t="s">
        <v>74</v>
      </c>
      <c s="34">
        <v>64</v>
      </c>
      <c s="35">
        <v>0</v>
      </c>
      <c s="35">
        <f>ROUND(ROUND(H145,2)*ROUND(G145,3),2)</f>
      </c>
      <c r="O145">
        <f>(I145*21)/100</f>
      </c>
      <c t="s">
        <v>28</v>
      </c>
    </row>
    <row r="146" spans="1:5" ht="12.75">
      <c r="A146" s="36" t="s">
        <v>55</v>
      </c>
      <c r="E146" s="37" t="s">
        <v>52</v>
      </c>
    </row>
    <row r="147" spans="1:5" ht="127.5">
      <c r="A147" s="38" t="s">
        <v>57</v>
      </c>
      <c r="E147" s="39" t="s">
        <v>869</v>
      </c>
    </row>
    <row r="148" spans="1:5" ht="229.5">
      <c r="A148" t="s">
        <v>59</v>
      </c>
      <c r="E148" s="37" t="s">
        <v>870</v>
      </c>
    </row>
    <row r="149" spans="1:16" ht="12.75">
      <c r="A149" s="26" t="s">
        <v>50</v>
      </c>
      <c s="31" t="s">
        <v>558</v>
      </c>
      <c s="31" t="s">
        <v>871</v>
      </c>
      <c s="26" t="s">
        <v>52</v>
      </c>
      <c s="32" t="s">
        <v>872</v>
      </c>
      <c s="33" t="s">
        <v>163</v>
      </c>
      <c s="34">
        <v>9.095</v>
      </c>
      <c s="35">
        <v>0</v>
      </c>
      <c s="35">
        <f>ROUND(ROUND(H149,2)*ROUND(G149,3),2)</f>
      </c>
      <c r="O149">
        <f>(I149*21)/100</f>
      </c>
      <c t="s">
        <v>28</v>
      </c>
    </row>
    <row r="150" spans="1:5" ht="12.75">
      <c r="A150" s="36" t="s">
        <v>55</v>
      </c>
      <c r="E150" s="37" t="s">
        <v>52</v>
      </c>
    </row>
    <row r="151" spans="1:5" ht="153">
      <c r="A151" s="38" t="s">
        <v>57</v>
      </c>
      <c r="E151" s="39" t="s">
        <v>873</v>
      </c>
    </row>
    <row r="152" spans="1:5" ht="369.75">
      <c r="A152" t="s">
        <v>59</v>
      </c>
      <c r="E152" s="37" t="s">
        <v>858</v>
      </c>
    </row>
    <row r="153" spans="1:16" ht="12.75">
      <c r="A153" s="26" t="s">
        <v>50</v>
      </c>
      <c s="31" t="s">
        <v>561</v>
      </c>
      <c s="31" t="s">
        <v>874</v>
      </c>
      <c s="26" t="s">
        <v>52</v>
      </c>
      <c s="32" t="s">
        <v>875</v>
      </c>
      <c s="33" t="s">
        <v>163</v>
      </c>
      <c s="34">
        <v>0.36</v>
      </c>
      <c s="35">
        <v>0</v>
      </c>
      <c s="35">
        <f>ROUND(ROUND(H153,2)*ROUND(G153,3),2)</f>
      </c>
      <c r="O153">
        <f>(I153*21)/100</f>
      </c>
      <c t="s">
        <v>28</v>
      </c>
    </row>
    <row r="154" spans="1:5" ht="12.75">
      <c r="A154" s="36" t="s">
        <v>55</v>
      </c>
      <c r="E154" s="37" t="s">
        <v>52</v>
      </c>
    </row>
    <row r="155" spans="1:5" ht="89.25">
      <c r="A155" s="38" t="s">
        <v>57</v>
      </c>
      <c r="E155" s="39" t="s">
        <v>876</v>
      </c>
    </row>
    <row r="156" spans="1:5" ht="409.5">
      <c r="A156" t="s">
        <v>59</v>
      </c>
      <c r="E156" s="37" t="s">
        <v>877</v>
      </c>
    </row>
    <row r="157" spans="1:18" ht="12.75" customHeight="1">
      <c r="A157" s="6" t="s">
        <v>48</v>
      </c>
      <c s="6"/>
      <c s="42" t="s">
        <v>39</v>
      </c>
      <c s="6"/>
      <c s="29" t="s">
        <v>228</v>
      </c>
      <c s="6"/>
      <c s="6"/>
      <c s="6"/>
      <c s="43">
        <f>0+Q157</f>
      </c>
      <c r="O157">
        <f>0+R157</f>
      </c>
      <c r="Q157">
        <f>0+I158</f>
      </c>
      <c>
        <f>0+O158</f>
      </c>
    </row>
    <row r="158" spans="1:16" ht="12.75">
      <c r="A158" s="26" t="s">
        <v>50</v>
      </c>
      <c s="31" t="s">
        <v>563</v>
      </c>
      <c s="31" t="s">
        <v>878</v>
      </c>
      <c s="26" t="s">
        <v>52</v>
      </c>
      <c s="32" t="s">
        <v>879</v>
      </c>
      <c s="33" t="s">
        <v>188</v>
      </c>
      <c s="34">
        <v>673.2</v>
      </c>
      <c s="35">
        <v>0</v>
      </c>
      <c s="35">
        <f>ROUND(ROUND(H158,2)*ROUND(G158,3),2)</f>
      </c>
      <c r="O158">
        <f>(I158*21)/100</f>
      </c>
      <c t="s">
        <v>28</v>
      </c>
    </row>
    <row r="159" spans="1:5" ht="12.75">
      <c r="A159" s="36" t="s">
        <v>55</v>
      </c>
      <c r="E159" s="37" t="s">
        <v>52</v>
      </c>
    </row>
    <row r="160" spans="1:5" ht="89.25">
      <c r="A160" s="38" t="s">
        <v>57</v>
      </c>
      <c r="E160" s="39" t="s">
        <v>880</v>
      </c>
    </row>
    <row r="161" spans="1:5" ht="140.25">
      <c r="A161" t="s">
        <v>59</v>
      </c>
      <c r="E161" s="37" t="s">
        <v>260</v>
      </c>
    </row>
    <row r="162" spans="1:18" ht="12.75" customHeight="1">
      <c r="A162" s="6" t="s">
        <v>48</v>
      </c>
      <c s="6"/>
      <c s="42" t="s">
        <v>41</v>
      </c>
      <c s="6"/>
      <c s="29" t="s">
        <v>881</v>
      </c>
      <c s="6"/>
      <c s="6"/>
      <c s="6"/>
      <c s="43">
        <f>0+Q162</f>
      </c>
      <c r="O162">
        <f>0+R162</f>
      </c>
      <c r="Q162">
        <f>0+I163+I167+I171+I175+I179</f>
      </c>
      <c>
        <f>0+O163+O167+O171+O175+O179</f>
      </c>
    </row>
    <row r="163" spans="1:16" ht="12.75">
      <c r="A163" s="26" t="s">
        <v>50</v>
      </c>
      <c s="31" t="s">
        <v>565</v>
      </c>
      <c s="31" t="s">
        <v>882</v>
      </c>
      <c s="26" t="s">
        <v>52</v>
      </c>
      <c s="32" t="s">
        <v>883</v>
      </c>
      <c s="33" t="s">
        <v>188</v>
      </c>
      <c s="34">
        <v>196.864</v>
      </c>
      <c s="35">
        <v>0</v>
      </c>
      <c s="35">
        <f>ROUND(ROUND(H163,2)*ROUND(G163,3),2)</f>
      </c>
      <c r="O163">
        <f>(I163*21)/100</f>
      </c>
      <c t="s">
        <v>28</v>
      </c>
    </row>
    <row r="164" spans="1:5" ht="12.75">
      <c r="A164" s="36" t="s">
        <v>55</v>
      </c>
      <c r="E164" s="37" t="s">
        <v>52</v>
      </c>
    </row>
    <row r="165" spans="1:5" ht="102">
      <c r="A165" s="38" t="s">
        <v>57</v>
      </c>
      <c r="E165" s="39" t="s">
        <v>884</v>
      </c>
    </row>
    <row r="166" spans="1:5" ht="25.5">
      <c r="A166" t="s">
        <v>59</v>
      </c>
      <c r="E166" s="37" t="s">
        <v>885</v>
      </c>
    </row>
    <row r="167" spans="1:16" ht="12.75">
      <c r="A167" s="26" t="s">
        <v>50</v>
      </c>
      <c s="31" t="s">
        <v>566</v>
      </c>
      <c s="31" t="s">
        <v>886</v>
      </c>
      <c s="26" t="s">
        <v>28</v>
      </c>
      <c s="32" t="s">
        <v>887</v>
      </c>
      <c s="33" t="s">
        <v>188</v>
      </c>
      <c s="34">
        <v>57.41</v>
      </c>
      <c s="35">
        <v>0</v>
      </c>
      <c s="35">
        <f>ROUND(ROUND(H167,2)*ROUND(G167,3),2)</f>
      </c>
      <c r="O167">
        <f>(I167*21)/100</f>
      </c>
      <c t="s">
        <v>28</v>
      </c>
    </row>
    <row r="168" spans="1:5" ht="12.75">
      <c r="A168" s="36" t="s">
        <v>55</v>
      </c>
      <c r="E168" s="37" t="s">
        <v>52</v>
      </c>
    </row>
    <row r="169" spans="1:5" ht="280.5">
      <c r="A169" s="38" t="s">
        <v>57</v>
      </c>
      <c r="E169" s="39" t="s">
        <v>888</v>
      </c>
    </row>
    <row r="170" spans="1:5" ht="76.5">
      <c r="A170" t="s">
        <v>59</v>
      </c>
      <c r="E170" s="37" t="s">
        <v>889</v>
      </c>
    </row>
    <row r="171" spans="1:16" ht="12.75">
      <c r="A171" s="26" t="s">
        <v>50</v>
      </c>
      <c s="31" t="s">
        <v>568</v>
      </c>
      <c s="31" t="s">
        <v>886</v>
      </c>
      <c s="26" t="s">
        <v>37</v>
      </c>
      <c s="32" t="s">
        <v>887</v>
      </c>
      <c s="33" t="s">
        <v>188</v>
      </c>
      <c s="34">
        <v>104.88</v>
      </c>
      <c s="35">
        <v>0</v>
      </c>
      <c s="35">
        <f>ROUND(ROUND(H171,2)*ROUND(G171,3),2)</f>
      </c>
      <c r="O171">
        <f>(I171*21)/100</f>
      </c>
      <c t="s">
        <v>28</v>
      </c>
    </row>
    <row r="172" spans="1:5" ht="12.75">
      <c r="A172" s="36" t="s">
        <v>55</v>
      </c>
      <c r="E172" s="37" t="s">
        <v>52</v>
      </c>
    </row>
    <row r="173" spans="1:5" ht="318.75">
      <c r="A173" s="38" t="s">
        <v>57</v>
      </c>
      <c r="E173" s="39" t="s">
        <v>890</v>
      </c>
    </row>
    <row r="174" spans="1:5" ht="76.5">
      <c r="A174" t="s">
        <v>59</v>
      </c>
      <c r="E174" s="37" t="s">
        <v>889</v>
      </c>
    </row>
    <row r="175" spans="1:16" ht="12.75">
      <c r="A175" s="26" t="s">
        <v>50</v>
      </c>
      <c s="31" t="s">
        <v>570</v>
      </c>
      <c s="31" t="s">
        <v>891</v>
      </c>
      <c s="26" t="s">
        <v>37</v>
      </c>
      <c s="32" t="s">
        <v>892</v>
      </c>
      <c s="33" t="s">
        <v>188</v>
      </c>
      <c s="34">
        <v>51</v>
      </c>
      <c s="35">
        <v>0</v>
      </c>
      <c s="35">
        <f>ROUND(ROUND(H175,2)*ROUND(G175,3),2)</f>
      </c>
      <c r="O175">
        <f>(I175*21)/100</f>
      </c>
      <c t="s">
        <v>28</v>
      </c>
    </row>
    <row r="176" spans="1:5" ht="12.75">
      <c r="A176" s="36" t="s">
        <v>55</v>
      </c>
      <c r="E176" s="37" t="s">
        <v>52</v>
      </c>
    </row>
    <row r="177" spans="1:5" ht="267.75">
      <c r="A177" s="38" t="s">
        <v>57</v>
      </c>
      <c r="E177" s="39" t="s">
        <v>893</v>
      </c>
    </row>
    <row r="178" spans="1:5" ht="76.5">
      <c r="A178" t="s">
        <v>59</v>
      </c>
      <c r="E178" s="37" t="s">
        <v>889</v>
      </c>
    </row>
    <row r="179" spans="1:16" ht="12.75">
      <c r="A179" s="26" t="s">
        <v>50</v>
      </c>
      <c s="31" t="s">
        <v>571</v>
      </c>
      <c s="31" t="s">
        <v>894</v>
      </c>
      <c s="26" t="s">
        <v>52</v>
      </c>
      <c s="32" t="s">
        <v>895</v>
      </c>
      <c s="33" t="s">
        <v>140</v>
      </c>
      <c s="34">
        <v>255</v>
      </c>
      <c s="35">
        <v>0</v>
      </c>
      <c s="35">
        <f>ROUND(ROUND(H179,2)*ROUND(G179,3),2)</f>
      </c>
      <c r="O179">
        <f>(I179*21)/100</f>
      </c>
      <c t="s">
        <v>28</v>
      </c>
    </row>
    <row r="180" spans="1:5" ht="12.75">
      <c r="A180" s="36" t="s">
        <v>55</v>
      </c>
      <c r="E180" s="37" t="s">
        <v>52</v>
      </c>
    </row>
    <row r="181" spans="1:5" ht="140.25">
      <c r="A181" s="38" t="s">
        <v>57</v>
      </c>
      <c r="E181" s="39" t="s">
        <v>896</v>
      </c>
    </row>
    <row r="182" spans="1:5" ht="76.5">
      <c r="A182" t="s">
        <v>59</v>
      </c>
      <c r="E182" s="37" t="s">
        <v>897</v>
      </c>
    </row>
    <row r="183" spans="1:18" ht="12.75" customHeight="1">
      <c r="A183" s="6" t="s">
        <v>48</v>
      </c>
      <c s="6"/>
      <c s="42" t="s">
        <v>82</v>
      </c>
      <c s="6"/>
      <c s="29" t="s">
        <v>898</v>
      </c>
      <c s="6"/>
      <c s="6"/>
      <c s="6"/>
      <c s="43">
        <f>0+Q183</f>
      </c>
      <c r="O183">
        <f>0+R183</f>
      </c>
      <c r="Q183">
        <f>0+I184+I188+I192+I196+I200+I204+I208</f>
      </c>
      <c>
        <f>0+O184+O188+O192+O196+O200+O204+O208</f>
      </c>
    </row>
    <row r="184" spans="1:16" ht="12.75">
      <c r="A184" s="26" t="s">
        <v>50</v>
      </c>
      <c s="31" t="s">
        <v>573</v>
      </c>
      <c s="31" t="s">
        <v>899</v>
      </c>
      <c s="26" t="s">
        <v>52</v>
      </c>
      <c s="32" t="s">
        <v>900</v>
      </c>
      <c s="33" t="s">
        <v>188</v>
      </c>
      <c s="34">
        <v>1023</v>
      </c>
      <c s="35">
        <v>0</v>
      </c>
      <c s="35">
        <f>ROUND(ROUND(H184,2)*ROUND(G184,3),2)</f>
      </c>
      <c r="O184">
        <f>(I184*21)/100</f>
      </c>
      <c t="s">
        <v>28</v>
      </c>
    </row>
    <row r="185" spans="1:5" ht="12.75">
      <c r="A185" s="36" t="s">
        <v>55</v>
      </c>
      <c r="E185" s="37" t="s">
        <v>52</v>
      </c>
    </row>
    <row r="186" spans="1:5" ht="229.5">
      <c r="A186" s="38" t="s">
        <v>57</v>
      </c>
      <c r="E186" s="39" t="s">
        <v>901</v>
      </c>
    </row>
    <row r="187" spans="1:5" ht="191.25">
      <c r="A187" t="s">
        <v>59</v>
      </c>
      <c r="E187" s="37" t="s">
        <v>902</v>
      </c>
    </row>
    <row r="188" spans="1:16" ht="25.5">
      <c r="A188" s="26" t="s">
        <v>50</v>
      </c>
      <c s="31" t="s">
        <v>575</v>
      </c>
      <c s="31" t="s">
        <v>903</v>
      </c>
      <c s="26" t="s">
        <v>52</v>
      </c>
      <c s="32" t="s">
        <v>904</v>
      </c>
      <c s="33" t="s">
        <v>188</v>
      </c>
      <c s="34">
        <v>673.2</v>
      </c>
      <c s="35">
        <v>0</v>
      </c>
      <c s="35">
        <f>ROUND(ROUND(H188,2)*ROUND(G188,3),2)</f>
      </c>
      <c r="O188">
        <f>(I188*21)/100</f>
      </c>
      <c t="s">
        <v>28</v>
      </c>
    </row>
    <row r="189" spans="1:5" ht="12.75">
      <c r="A189" s="36" t="s">
        <v>55</v>
      </c>
      <c r="E189" s="37" t="s">
        <v>52</v>
      </c>
    </row>
    <row r="190" spans="1:5" ht="102">
      <c r="A190" s="38" t="s">
        <v>57</v>
      </c>
      <c r="E190" s="39" t="s">
        <v>905</v>
      </c>
    </row>
    <row r="191" spans="1:5" ht="191.25">
      <c r="A191" t="s">
        <v>59</v>
      </c>
      <c r="E191" s="37" t="s">
        <v>906</v>
      </c>
    </row>
    <row r="192" spans="1:16" ht="12.75">
      <c r="A192" s="26" t="s">
        <v>50</v>
      </c>
      <c s="31" t="s">
        <v>577</v>
      </c>
      <c s="31" t="s">
        <v>907</v>
      </c>
      <c s="26" t="s">
        <v>52</v>
      </c>
      <c s="32" t="s">
        <v>908</v>
      </c>
      <c s="33" t="s">
        <v>188</v>
      </c>
      <c s="34">
        <v>42.5</v>
      </c>
      <c s="35">
        <v>0</v>
      </c>
      <c s="35">
        <f>ROUND(ROUND(H192,2)*ROUND(G192,3),2)</f>
      </c>
      <c r="O192">
        <f>(I192*21)/100</f>
      </c>
      <c t="s">
        <v>28</v>
      </c>
    </row>
    <row r="193" spans="1:5" ht="12.75">
      <c r="A193" s="36" t="s">
        <v>55</v>
      </c>
      <c r="E193" s="37" t="s">
        <v>52</v>
      </c>
    </row>
    <row r="194" spans="1:5" ht="140.25">
      <c r="A194" s="38" t="s">
        <v>57</v>
      </c>
      <c r="E194" s="39" t="s">
        <v>909</v>
      </c>
    </row>
    <row r="195" spans="1:5" ht="38.25">
      <c r="A195" t="s">
        <v>59</v>
      </c>
      <c r="E195" s="37" t="s">
        <v>910</v>
      </c>
    </row>
    <row r="196" spans="1:16" ht="12.75">
      <c r="A196" s="26" t="s">
        <v>50</v>
      </c>
      <c s="31" t="s">
        <v>911</v>
      </c>
      <c s="31" t="s">
        <v>912</v>
      </c>
      <c s="26" t="s">
        <v>52</v>
      </c>
      <c s="32" t="s">
        <v>913</v>
      </c>
      <c s="33" t="s">
        <v>140</v>
      </c>
      <c s="34">
        <v>106.8</v>
      </c>
      <c s="35">
        <v>0</v>
      </c>
      <c s="35">
        <f>ROUND(ROUND(H196,2)*ROUND(G196,3),2)</f>
      </c>
      <c r="O196">
        <f>(I196*21)/100</f>
      </c>
      <c t="s">
        <v>28</v>
      </c>
    </row>
    <row r="197" spans="1:5" ht="12.75">
      <c r="A197" s="36" t="s">
        <v>55</v>
      </c>
      <c r="E197" s="37" t="s">
        <v>52</v>
      </c>
    </row>
    <row r="198" spans="1:5" ht="76.5">
      <c r="A198" s="38" t="s">
        <v>57</v>
      </c>
      <c r="E198" s="39" t="s">
        <v>914</v>
      </c>
    </row>
    <row r="199" spans="1:5" ht="63.75">
      <c r="A199" t="s">
        <v>59</v>
      </c>
      <c r="E199" s="37" t="s">
        <v>915</v>
      </c>
    </row>
    <row r="200" spans="1:16" ht="25.5">
      <c r="A200" s="26" t="s">
        <v>50</v>
      </c>
      <c s="31" t="s">
        <v>916</v>
      </c>
      <c s="31" t="s">
        <v>917</v>
      </c>
      <c s="26" t="s">
        <v>52</v>
      </c>
      <c s="32" t="s">
        <v>918</v>
      </c>
      <c s="33" t="s">
        <v>74</v>
      </c>
      <c s="34">
        <v>4</v>
      </c>
      <c s="35">
        <v>0</v>
      </c>
      <c s="35">
        <f>ROUND(ROUND(H200,2)*ROUND(G200,3),2)</f>
      </c>
      <c r="O200">
        <f>(I200*21)/100</f>
      </c>
      <c t="s">
        <v>28</v>
      </c>
    </row>
    <row r="201" spans="1:5" ht="12.75">
      <c r="A201" s="36" t="s">
        <v>55</v>
      </c>
      <c r="E201" s="37" t="s">
        <v>52</v>
      </c>
    </row>
    <row r="202" spans="1:5" ht="63.75">
      <c r="A202" s="38" t="s">
        <v>57</v>
      </c>
      <c r="E202" s="39" t="s">
        <v>919</v>
      </c>
    </row>
    <row r="203" spans="1:5" ht="127.5">
      <c r="A203" t="s">
        <v>59</v>
      </c>
      <c r="E203" s="37" t="s">
        <v>920</v>
      </c>
    </row>
    <row r="204" spans="1:16" ht="12.75">
      <c r="A204" s="26" t="s">
        <v>50</v>
      </c>
      <c s="31" t="s">
        <v>921</v>
      </c>
      <c s="31" t="s">
        <v>922</v>
      </c>
      <c s="26" t="s">
        <v>52</v>
      </c>
      <c s="32" t="s">
        <v>923</v>
      </c>
      <c s="33" t="s">
        <v>188</v>
      </c>
      <c s="34">
        <v>950.39</v>
      </c>
      <c s="35">
        <v>0</v>
      </c>
      <c s="35">
        <f>ROUND(ROUND(H204,2)*ROUND(G204,3),2)</f>
      </c>
      <c r="O204">
        <f>(I204*21)/100</f>
      </c>
      <c t="s">
        <v>28</v>
      </c>
    </row>
    <row r="205" spans="1:5" ht="12.75">
      <c r="A205" s="36" t="s">
        <v>55</v>
      </c>
      <c r="E205" s="37" t="s">
        <v>52</v>
      </c>
    </row>
    <row r="206" spans="1:5" ht="357">
      <c r="A206" s="38" t="s">
        <v>57</v>
      </c>
      <c r="E206" s="39" t="s">
        <v>924</v>
      </c>
    </row>
    <row r="207" spans="1:5" ht="51">
      <c r="A207" t="s">
        <v>59</v>
      </c>
      <c r="E207" s="37" t="s">
        <v>925</v>
      </c>
    </row>
    <row r="208" spans="1:16" ht="12.75">
      <c r="A208" s="26" t="s">
        <v>50</v>
      </c>
      <c s="31" t="s">
        <v>926</v>
      </c>
      <c s="31" t="s">
        <v>927</v>
      </c>
      <c s="26" t="s">
        <v>52</v>
      </c>
      <c s="32" t="s">
        <v>928</v>
      </c>
      <c s="33" t="s">
        <v>188</v>
      </c>
      <c s="34">
        <v>291.347</v>
      </c>
      <c s="35">
        <v>0</v>
      </c>
      <c s="35">
        <f>ROUND(ROUND(H208,2)*ROUND(G208,3),2)</f>
      </c>
      <c r="O208">
        <f>(I208*21)/100</f>
      </c>
      <c t="s">
        <v>28</v>
      </c>
    </row>
    <row r="209" spans="1:5" ht="12.75">
      <c r="A209" s="36" t="s">
        <v>55</v>
      </c>
      <c r="E209" s="37" t="s">
        <v>52</v>
      </c>
    </row>
    <row r="210" spans="1:5" ht="178.5">
      <c r="A210" s="38" t="s">
        <v>57</v>
      </c>
      <c r="E210" s="39" t="s">
        <v>929</v>
      </c>
    </row>
    <row r="211" spans="1:5" ht="51">
      <c r="A211" t="s">
        <v>59</v>
      </c>
      <c r="E211" s="37" t="s">
        <v>925</v>
      </c>
    </row>
    <row r="212" spans="1:18" ht="12.75" customHeight="1">
      <c r="A212" s="6" t="s">
        <v>48</v>
      </c>
      <c s="6"/>
      <c s="42" t="s">
        <v>87</v>
      </c>
      <c s="6"/>
      <c s="29" t="s">
        <v>378</v>
      </c>
      <c s="6"/>
      <c s="6"/>
      <c s="6"/>
      <c s="43">
        <f>0+Q212</f>
      </c>
      <c r="O212">
        <f>0+R212</f>
      </c>
      <c r="Q212">
        <f>0+I213+I217+I221</f>
      </c>
      <c>
        <f>0+O213+O217+O221</f>
      </c>
    </row>
    <row r="213" spans="1:16" ht="12.75">
      <c r="A213" s="26" t="s">
        <v>50</v>
      </c>
      <c s="31" t="s">
        <v>930</v>
      </c>
      <c s="31" t="s">
        <v>931</v>
      </c>
      <c s="26" t="s">
        <v>52</v>
      </c>
      <c s="32" t="s">
        <v>932</v>
      </c>
      <c s="33" t="s">
        <v>140</v>
      </c>
      <c s="34">
        <v>181.15</v>
      </c>
      <c s="35">
        <v>0</v>
      </c>
      <c s="35">
        <f>ROUND(ROUND(H213,2)*ROUND(G213,3),2)</f>
      </c>
      <c r="O213">
        <f>(I213*21)/100</f>
      </c>
      <c t="s">
        <v>28</v>
      </c>
    </row>
    <row r="214" spans="1:5" ht="12.75">
      <c r="A214" s="36" t="s">
        <v>55</v>
      </c>
      <c r="E214" s="37" t="s">
        <v>52</v>
      </c>
    </row>
    <row r="215" spans="1:5" ht="127.5">
      <c r="A215" s="38" t="s">
        <v>57</v>
      </c>
      <c r="E215" s="39" t="s">
        <v>933</v>
      </c>
    </row>
    <row r="216" spans="1:5" ht="242.25">
      <c r="A216" t="s">
        <v>59</v>
      </c>
      <c r="E216" s="37" t="s">
        <v>934</v>
      </c>
    </row>
    <row r="217" spans="1:16" ht="12.75">
      <c r="A217" s="26" t="s">
        <v>50</v>
      </c>
      <c s="31" t="s">
        <v>935</v>
      </c>
      <c s="31" t="s">
        <v>936</v>
      </c>
      <c s="26" t="s">
        <v>52</v>
      </c>
      <c s="32" t="s">
        <v>937</v>
      </c>
      <c s="33" t="s">
        <v>140</v>
      </c>
      <c s="34">
        <v>312</v>
      </c>
      <c s="35">
        <v>0</v>
      </c>
      <c s="35">
        <f>ROUND(ROUND(H217,2)*ROUND(G217,3),2)</f>
      </c>
      <c r="O217">
        <f>(I217*21)/100</f>
      </c>
      <c t="s">
        <v>28</v>
      </c>
    </row>
    <row r="218" spans="1:5" ht="12.75">
      <c r="A218" s="36" t="s">
        <v>55</v>
      </c>
      <c r="E218" s="37" t="s">
        <v>52</v>
      </c>
    </row>
    <row r="219" spans="1:5" ht="89.25">
      <c r="A219" s="38" t="s">
        <v>57</v>
      </c>
      <c r="E219" s="39" t="s">
        <v>938</v>
      </c>
    </row>
    <row r="220" spans="1:5" ht="267.75">
      <c r="A220" t="s">
        <v>59</v>
      </c>
      <c r="E220" s="37" t="s">
        <v>939</v>
      </c>
    </row>
    <row r="221" spans="1:16" ht="12.75">
      <c r="A221" s="26" t="s">
        <v>50</v>
      </c>
      <c s="31" t="s">
        <v>940</v>
      </c>
      <c s="31" t="s">
        <v>941</v>
      </c>
      <c s="26" t="s">
        <v>52</v>
      </c>
      <c s="32" t="s">
        <v>942</v>
      </c>
      <c s="33" t="s">
        <v>140</v>
      </c>
      <c s="34">
        <v>39</v>
      </c>
      <c s="35">
        <v>0</v>
      </c>
      <c s="35">
        <f>ROUND(ROUND(H221,2)*ROUND(G221,3),2)</f>
      </c>
      <c r="O221">
        <f>(I221*21)/100</f>
      </c>
      <c t="s">
        <v>28</v>
      </c>
    </row>
    <row r="222" spans="1:5" ht="12.75">
      <c r="A222" s="36" t="s">
        <v>55</v>
      </c>
      <c r="E222" s="37" t="s">
        <v>52</v>
      </c>
    </row>
    <row r="223" spans="1:5" ht="89.25">
      <c r="A223" s="38" t="s">
        <v>57</v>
      </c>
      <c r="E223" s="39" t="s">
        <v>943</v>
      </c>
    </row>
    <row r="224" spans="1:5" ht="242.25">
      <c r="A224" t="s">
        <v>59</v>
      </c>
      <c r="E224" s="37" t="s">
        <v>944</v>
      </c>
    </row>
    <row r="225" spans="1:18" ht="12.75" customHeight="1">
      <c r="A225" s="6" t="s">
        <v>48</v>
      </c>
      <c s="6"/>
      <c s="42" t="s">
        <v>44</v>
      </c>
      <c s="6"/>
      <c s="29" t="s">
        <v>144</v>
      </c>
      <c s="6"/>
      <c s="6"/>
      <c s="6"/>
      <c s="43">
        <f>0+Q225</f>
      </c>
      <c r="O225">
        <f>0+R225</f>
      </c>
      <c r="Q225">
        <f>0+I226+I230+I234+I238+I242+I246+I250+I254+I258+I262+I266+I270+I274+I278+I282+I286+I290+I294+I298</f>
      </c>
      <c>
        <f>0+O226+O230+O234+O238+O242+O246+O250+O254+O258+O262+O266+O270+O274+O278+O282+O286+O290+O294+O298</f>
      </c>
    </row>
    <row r="226" spans="1:16" ht="12.75">
      <c r="A226" s="26" t="s">
        <v>50</v>
      </c>
      <c s="31" t="s">
        <v>945</v>
      </c>
      <c s="31" t="s">
        <v>946</v>
      </c>
      <c s="26" t="s">
        <v>52</v>
      </c>
      <c s="32" t="s">
        <v>947</v>
      </c>
      <c s="33" t="s">
        <v>140</v>
      </c>
      <c s="34">
        <v>88.73</v>
      </c>
      <c s="35">
        <v>0</v>
      </c>
      <c s="35">
        <f>ROUND(ROUND(H226,2)*ROUND(G226,3),2)</f>
      </c>
      <c r="O226">
        <f>(I226*21)/100</f>
      </c>
      <c t="s">
        <v>28</v>
      </c>
    </row>
    <row r="227" spans="1:5" ht="12.75">
      <c r="A227" s="36" t="s">
        <v>55</v>
      </c>
      <c r="E227" s="37" t="s">
        <v>52</v>
      </c>
    </row>
    <row r="228" spans="1:5" ht="178.5">
      <c r="A228" s="38" t="s">
        <v>57</v>
      </c>
      <c r="E228" s="39" t="s">
        <v>948</v>
      </c>
    </row>
    <row r="229" spans="1:5" ht="63.75">
      <c r="A229" t="s">
        <v>59</v>
      </c>
      <c r="E229" s="37" t="s">
        <v>949</v>
      </c>
    </row>
    <row r="230" spans="1:16" ht="12.75">
      <c r="A230" s="26" t="s">
        <v>50</v>
      </c>
      <c s="31" t="s">
        <v>950</v>
      </c>
      <c s="31" t="s">
        <v>951</v>
      </c>
      <c s="26" t="s">
        <v>52</v>
      </c>
      <c s="32" t="s">
        <v>952</v>
      </c>
      <c s="33" t="s">
        <v>74</v>
      </c>
      <c s="34">
        <v>2</v>
      </c>
      <c s="35">
        <v>0</v>
      </c>
      <c s="35">
        <f>ROUND(ROUND(H230,2)*ROUND(G230,3),2)</f>
      </c>
      <c r="O230">
        <f>(I230*21)/100</f>
      </c>
      <c t="s">
        <v>28</v>
      </c>
    </row>
    <row r="231" spans="1:5" ht="12.75">
      <c r="A231" s="36" t="s">
        <v>55</v>
      </c>
      <c r="E231" s="37" t="s">
        <v>52</v>
      </c>
    </row>
    <row r="232" spans="1:5" ht="38.25">
      <c r="A232" s="38" t="s">
        <v>57</v>
      </c>
      <c r="E232" s="39" t="s">
        <v>953</v>
      </c>
    </row>
    <row r="233" spans="1:5" ht="25.5">
      <c r="A233" t="s">
        <v>59</v>
      </c>
      <c r="E233" s="37" t="s">
        <v>954</v>
      </c>
    </row>
    <row r="234" spans="1:16" ht="12.75">
      <c r="A234" s="26" t="s">
        <v>50</v>
      </c>
      <c s="31" t="s">
        <v>955</v>
      </c>
      <c s="31" t="s">
        <v>956</v>
      </c>
      <c s="26" t="s">
        <v>52</v>
      </c>
      <c s="32" t="s">
        <v>957</v>
      </c>
      <c s="33" t="s">
        <v>140</v>
      </c>
      <c s="34">
        <v>38</v>
      </c>
      <c s="35">
        <v>0</v>
      </c>
      <c s="35">
        <f>ROUND(ROUND(H234,2)*ROUND(G234,3),2)</f>
      </c>
      <c r="O234">
        <f>(I234*21)/100</f>
      </c>
      <c t="s">
        <v>28</v>
      </c>
    </row>
    <row r="235" spans="1:5" ht="12.75">
      <c r="A235" s="36" t="s">
        <v>55</v>
      </c>
      <c r="E235" s="37" t="s">
        <v>52</v>
      </c>
    </row>
    <row r="236" spans="1:5" ht="89.25">
      <c r="A236" s="38" t="s">
        <v>57</v>
      </c>
      <c r="E236" s="39" t="s">
        <v>958</v>
      </c>
    </row>
    <row r="237" spans="1:5" ht="51">
      <c r="A237" t="s">
        <v>59</v>
      </c>
      <c r="E237" s="37" t="s">
        <v>959</v>
      </c>
    </row>
    <row r="238" spans="1:16" ht="12.75">
      <c r="A238" s="26" t="s">
        <v>50</v>
      </c>
      <c s="31" t="s">
        <v>960</v>
      </c>
      <c s="31" t="s">
        <v>961</v>
      </c>
      <c s="26" t="s">
        <v>52</v>
      </c>
      <c s="32" t="s">
        <v>962</v>
      </c>
      <c s="33" t="s">
        <v>140</v>
      </c>
      <c s="34">
        <v>38</v>
      </c>
      <c s="35">
        <v>0</v>
      </c>
      <c s="35">
        <f>ROUND(ROUND(H238,2)*ROUND(G238,3),2)</f>
      </c>
      <c r="O238">
        <f>(I238*21)/100</f>
      </c>
      <c t="s">
        <v>28</v>
      </c>
    </row>
    <row r="239" spans="1:5" ht="12.75">
      <c r="A239" s="36" t="s">
        <v>55</v>
      </c>
      <c r="E239" s="37" t="s">
        <v>52</v>
      </c>
    </row>
    <row r="240" spans="1:5" ht="89.25">
      <c r="A240" s="38" t="s">
        <v>57</v>
      </c>
      <c r="E240" s="39" t="s">
        <v>963</v>
      </c>
    </row>
    <row r="241" spans="1:5" ht="63.75">
      <c r="A241" t="s">
        <v>59</v>
      </c>
      <c r="E241" s="37" t="s">
        <v>964</v>
      </c>
    </row>
    <row r="242" spans="1:16" ht="12.75">
      <c r="A242" s="26" t="s">
        <v>50</v>
      </c>
      <c s="31" t="s">
        <v>965</v>
      </c>
      <c s="31" t="s">
        <v>966</v>
      </c>
      <c s="26" t="s">
        <v>52</v>
      </c>
      <c s="32" t="s">
        <v>967</v>
      </c>
      <c s="33" t="s">
        <v>140</v>
      </c>
      <c s="34">
        <v>38</v>
      </c>
      <c s="35">
        <v>0</v>
      </c>
      <c s="35">
        <f>ROUND(ROUND(H242,2)*ROUND(G242,3),2)</f>
      </c>
      <c r="O242">
        <f>(I242*21)/100</f>
      </c>
      <c t="s">
        <v>28</v>
      </c>
    </row>
    <row r="243" spans="1:5" ht="12.75">
      <c r="A243" s="36" t="s">
        <v>55</v>
      </c>
      <c r="E243" s="37" t="s">
        <v>52</v>
      </c>
    </row>
    <row r="244" spans="1:5" ht="89.25">
      <c r="A244" s="38" t="s">
        <v>57</v>
      </c>
      <c r="E244" s="39" t="s">
        <v>958</v>
      </c>
    </row>
    <row r="245" spans="1:5" ht="25.5">
      <c r="A245" t="s">
        <v>59</v>
      </c>
      <c r="E245" s="37" t="s">
        <v>968</v>
      </c>
    </row>
    <row r="246" spans="1:16" ht="12.75">
      <c r="A246" s="26" t="s">
        <v>50</v>
      </c>
      <c s="31" t="s">
        <v>969</v>
      </c>
      <c s="31" t="s">
        <v>970</v>
      </c>
      <c s="26" t="s">
        <v>52</v>
      </c>
      <c s="32" t="s">
        <v>971</v>
      </c>
      <c s="33" t="s">
        <v>972</v>
      </c>
      <c s="34">
        <v>9880</v>
      </c>
      <c s="35">
        <v>0</v>
      </c>
      <c s="35">
        <f>ROUND(ROUND(H246,2)*ROUND(G246,3),2)</f>
      </c>
      <c r="O246">
        <f>(I246*21)/100</f>
      </c>
      <c t="s">
        <v>28</v>
      </c>
    </row>
    <row r="247" spans="1:5" ht="12.75">
      <c r="A247" s="36" t="s">
        <v>55</v>
      </c>
      <c r="E247" s="37" t="s">
        <v>52</v>
      </c>
    </row>
    <row r="248" spans="1:5" ht="89.25">
      <c r="A248" s="38" t="s">
        <v>57</v>
      </c>
      <c r="E248" s="39" t="s">
        <v>973</v>
      </c>
    </row>
    <row r="249" spans="1:5" ht="25.5">
      <c r="A249" t="s">
        <v>59</v>
      </c>
      <c r="E249" s="37" t="s">
        <v>974</v>
      </c>
    </row>
    <row r="250" spans="1:16" ht="25.5">
      <c r="A250" s="26" t="s">
        <v>50</v>
      </c>
      <c s="31" t="s">
        <v>975</v>
      </c>
      <c s="31" t="s">
        <v>976</v>
      </c>
      <c s="26" t="s">
        <v>52</v>
      </c>
      <c s="32" t="s">
        <v>977</v>
      </c>
      <c s="33" t="s">
        <v>140</v>
      </c>
      <c s="34">
        <v>9.9</v>
      </c>
      <c s="35">
        <v>0</v>
      </c>
      <c s="35">
        <f>ROUND(ROUND(H250,2)*ROUND(G250,3),2)</f>
      </c>
      <c r="O250">
        <f>(I250*21)/100</f>
      </c>
      <c t="s">
        <v>28</v>
      </c>
    </row>
    <row r="251" spans="1:5" ht="12.75">
      <c r="A251" s="36" t="s">
        <v>55</v>
      </c>
      <c r="E251" s="37" t="s">
        <v>52</v>
      </c>
    </row>
    <row r="252" spans="1:5" ht="102">
      <c r="A252" s="38" t="s">
        <v>57</v>
      </c>
      <c r="E252" s="39" t="s">
        <v>978</v>
      </c>
    </row>
    <row r="253" spans="1:5" ht="25.5">
      <c r="A253" t="s">
        <v>59</v>
      </c>
      <c r="E253" s="37" t="s">
        <v>979</v>
      </c>
    </row>
    <row r="254" spans="1:16" ht="12.75">
      <c r="A254" s="26" t="s">
        <v>50</v>
      </c>
      <c s="31" t="s">
        <v>980</v>
      </c>
      <c s="31" t="s">
        <v>981</v>
      </c>
      <c s="26" t="s">
        <v>52</v>
      </c>
      <c s="32" t="s">
        <v>982</v>
      </c>
      <c s="33" t="s">
        <v>140</v>
      </c>
      <c s="34">
        <v>74.02</v>
      </c>
      <c s="35">
        <v>0</v>
      </c>
      <c s="35">
        <f>ROUND(ROUND(H254,2)*ROUND(G254,3),2)</f>
      </c>
      <c r="O254">
        <f>(I254*21)/100</f>
      </c>
      <c t="s">
        <v>28</v>
      </c>
    </row>
    <row r="255" spans="1:5" ht="12.75">
      <c r="A255" s="36" t="s">
        <v>55</v>
      </c>
      <c r="E255" s="37" t="s">
        <v>52</v>
      </c>
    </row>
    <row r="256" spans="1:5" ht="63.75">
      <c r="A256" s="38" t="s">
        <v>57</v>
      </c>
      <c r="E256" s="39" t="s">
        <v>983</v>
      </c>
    </row>
    <row r="257" spans="1:5" ht="38.25">
      <c r="A257" t="s">
        <v>59</v>
      </c>
      <c r="E257" s="37" t="s">
        <v>984</v>
      </c>
    </row>
    <row r="258" spans="1:16" ht="12.75">
      <c r="A258" s="26" t="s">
        <v>50</v>
      </c>
      <c s="31" t="s">
        <v>985</v>
      </c>
      <c s="31" t="s">
        <v>986</v>
      </c>
      <c s="26" t="s">
        <v>52</v>
      </c>
      <c s="32" t="s">
        <v>987</v>
      </c>
      <c s="33" t="s">
        <v>140</v>
      </c>
      <c s="34">
        <v>9.9</v>
      </c>
      <c s="35">
        <v>0</v>
      </c>
      <c s="35">
        <f>ROUND(ROUND(H258,2)*ROUND(G258,3),2)</f>
      </c>
      <c r="O258">
        <f>(I258*21)/100</f>
      </c>
      <c t="s">
        <v>28</v>
      </c>
    </row>
    <row r="259" spans="1:5" ht="12.75">
      <c r="A259" s="36" t="s">
        <v>55</v>
      </c>
      <c r="E259" s="37" t="s">
        <v>52</v>
      </c>
    </row>
    <row r="260" spans="1:5" ht="63.75">
      <c r="A260" s="38" t="s">
        <v>57</v>
      </c>
      <c r="E260" s="39" t="s">
        <v>988</v>
      </c>
    </row>
    <row r="261" spans="1:5" ht="38.25">
      <c r="A261" t="s">
        <v>59</v>
      </c>
      <c r="E261" s="37" t="s">
        <v>984</v>
      </c>
    </row>
    <row r="262" spans="1:16" ht="25.5">
      <c r="A262" s="26" t="s">
        <v>50</v>
      </c>
      <c s="31" t="s">
        <v>989</v>
      </c>
      <c s="31" t="s">
        <v>990</v>
      </c>
      <c s="26" t="s">
        <v>52</v>
      </c>
      <c s="32" t="s">
        <v>991</v>
      </c>
      <c s="33" t="s">
        <v>140</v>
      </c>
      <c s="34">
        <v>9.9</v>
      </c>
      <c s="35">
        <v>0</v>
      </c>
      <c s="35">
        <f>ROUND(ROUND(H262,2)*ROUND(G262,3),2)</f>
      </c>
      <c r="O262">
        <f>(I262*21)/100</f>
      </c>
      <c t="s">
        <v>28</v>
      </c>
    </row>
    <row r="263" spans="1:5" ht="12.75">
      <c r="A263" s="36" t="s">
        <v>55</v>
      </c>
      <c r="E263" s="37" t="s">
        <v>52</v>
      </c>
    </row>
    <row r="264" spans="1:5" ht="89.25">
      <c r="A264" s="38" t="s">
        <v>57</v>
      </c>
      <c r="E264" s="39" t="s">
        <v>992</v>
      </c>
    </row>
    <row r="265" spans="1:5" ht="38.25">
      <c r="A265" t="s">
        <v>59</v>
      </c>
      <c r="E265" s="37" t="s">
        <v>993</v>
      </c>
    </row>
    <row r="266" spans="1:16" ht="12.75">
      <c r="A266" s="26" t="s">
        <v>50</v>
      </c>
      <c s="31" t="s">
        <v>994</v>
      </c>
      <c s="31" t="s">
        <v>995</v>
      </c>
      <c s="26" t="s">
        <v>52</v>
      </c>
      <c s="32" t="s">
        <v>996</v>
      </c>
      <c s="33" t="s">
        <v>140</v>
      </c>
      <c s="34">
        <v>35.71</v>
      </c>
      <c s="35">
        <v>0</v>
      </c>
      <c s="35">
        <f>ROUND(ROUND(H266,2)*ROUND(G266,3),2)</f>
      </c>
      <c r="O266">
        <f>(I266*21)/100</f>
      </c>
      <c t="s">
        <v>28</v>
      </c>
    </row>
    <row r="267" spans="1:5" ht="12.75">
      <c r="A267" s="36" t="s">
        <v>55</v>
      </c>
      <c r="E267" s="37" t="s">
        <v>52</v>
      </c>
    </row>
    <row r="268" spans="1:5" ht="140.25">
      <c r="A268" s="38" t="s">
        <v>57</v>
      </c>
      <c r="E268" s="39" t="s">
        <v>997</v>
      </c>
    </row>
    <row r="269" spans="1:5" ht="280.5">
      <c r="A269" t="s">
        <v>59</v>
      </c>
      <c r="E269" s="37" t="s">
        <v>998</v>
      </c>
    </row>
    <row r="270" spans="1:16" ht="12.75">
      <c r="A270" s="26" t="s">
        <v>50</v>
      </c>
      <c s="31" t="s">
        <v>999</v>
      </c>
      <c s="31" t="s">
        <v>1000</v>
      </c>
      <c s="26" t="s">
        <v>52</v>
      </c>
      <c s="32" t="s">
        <v>1001</v>
      </c>
      <c s="33" t="s">
        <v>163</v>
      </c>
      <c s="34">
        <v>0.712</v>
      </c>
      <c s="35">
        <v>0</v>
      </c>
      <c s="35">
        <f>ROUND(ROUND(H270,2)*ROUND(G270,3),2)</f>
      </c>
      <c r="O270">
        <f>(I270*21)/100</f>
      </c>
      <c t="s">
        <v>28</v>
      </c>
    </row>
    <row r="271" spans="1:5" ht="12.75">
      <c r="A271" s="36" t="s">
        <v>55</v>
      </c>
      <c r="E271" s="37" t="s">
        <v>52</v>
      </c>
    </row>
    <row r="272" spans="1:5" ht="165.75">
      <c r="A272" s="38" t="s">
        <v>57</v>
      </c>
      <c r="E272" s="39" t="s">
        <v>1002</v>
      </c>
    </row>
    <row r="273" spans="1:5" ht="229.5">
      <c r="A273" t="s">
        <v>59</v>
      </c>
      <c r="E273" s="37" t="s">
        <v>1003</v>
      </c>
    </row>
    <row r="274" spans="1:16" ht="12.75">
      <c r="A274" s="26" t="s">
        <v>50</v>
      </c>
      <c s="31" t="s">
        <v>1004</v>
      </c>
      <c s="31" t="s">
        <v>1005</v>
      </c>
      <c s="26" t="s">
        <v>52</v>
      </c>
      <c s="32" t="s">
        <v>1006</v>
      </c>
      <c s="33" t="s">
        <v>851</v>
      </c>
      <c s="34">
        <v>1511.824</v>
      </c>
      <c s="35">
        <v>0</v>
      </c>
      <c s="35">
        <f>ROUND(ROUND(H274,2)*ROUND(G274,3),2)</f>
      </c>
      <c r="O274">
        <f>(I274*21)/100</f>
      </c>
      <c t="s">
        <v>28</v>
      </c>
    </row>
    <row r="275" spans="1:5" ht="12.75">
      <c r="A275" s="36" t="s">
        <v>55</v>
      </c>
      <c r="E275" s="37" t="s">
        <v>52</v>
      </c>
    </row>
    <row r="276" spans="1:5" ht="293.25">
      <c r="A276" s="38" t="s">
        <v>57</v>
      </c>
      <c r="E276" s="39" t="s">
        <v>1007</v>
      </c>
    </row>
    <row r="277" spans="1:5" ht="409.5">
      <c r="A277" t="s">
        <v>59</v>
      </c>
      <c r="E277" s="37" t="s">
        <v>1008</v>
      </c>
    </row>
    <row r="278" spans="1:16" ht="12.75">
      <c r="A278" s="26" t="s">
        <v>50</v>
      </c>
      <c s="31" t="s">
        <v>1009</v>
      </c>
      <c s="31" t="s">
        <v>1010</v>
      </c>
      <c s="26" t="s">
        <v>52</v>
      </c>
      <c s="32" t="s">
        <v>1011</v>
      </c>
      <c s="33" t="s">
        <v>851</v>
      </c>
      <c s="34">
        <v>175.352</v>
      </c>
      <c s="35">
        <v>0</v>
      </c>
      <c s="35">
        <f>ROUND(ROUND(H278,2)*ROUND(G278,3),2)</f>
      </c>
      <c r="O278">
        <f>(I278*21)/100</f>
      </c>
      <c t="s">
        <v>28</v>
      </c>
    </row>
    <row r="279" spans="1:5" ht="12.75">
      <c r="A279" s="36" t="s">
        <v>55</v>
      </c>
      <c r="E279" s="37" t="s">
        <v>52</v>
      </c>
    </row>
    <row r="280" spans="1:5" ht="409.5">
      <c r="A280" s="38" t="s">
        <v>57</v>
      </c>
      <c r="E280" s="39" t="s">
        <v>1012</v>
      </c>
    </row>
    <row r="281" spans="1:5" ht="357">
      <c r="A281" t="s">
        <v>59</v>
      </c>
      <c r="E281" s="37" t="s">
        <v>1013</v>
      </c>
    </row>
    <row r="282" spans="1:16" ht="12.75">
      <c r="A282" s="26" t="s">
        <v>50</v>
      </c>
      <c s="31" t="s">
        <v>1014</v>
      </c>
      <c s="31" t="s">
        <v>1015</v>
      </c>
      <c s="26" t="s">
        <v>52</v>
      </c>
      <c s="32" t="s">
        <v>1016</v>
      </c>
      <c s="33" t="s">
        <v>188</v>
      </c>
      <c s="34">
        <v>610.82</v>
      </c>
      <c s="35">
        <v>0</v>
      </c>
      <c s="35">
        <f>ROUND(ROUND(H282,2)*ROUND(G282,3),2)</f>
      </c>
      <c r="O282">
        <f>(I282*21)/100</f>
      </c>
      <c t="s">
        <v>28</v>
      </c>
    </row>
    <row r="283" spans="1:5" ht="12.75">
      <c r="A283" s="36" t="s">
        <v>55</v>
      </c>
      <c r="E283" s="37" t="s">
        <v>52</v>
      </c>
    </row>
    <row r="284" spans="1:5" ht="216.75">
      <c r="A284" s="38" t="s">
        <v>57</v>
      </c>
      <c r="E284" s="39" t="s">
        <v>1017</v>
      </c>
    </row>
    <row r="285" spans="1:5" ht="25.5">
      <c r="A285" t="s">
        <v>59</v>
      </c>
      <c r="E285" s="37" t="s">
        <v>1018</v>
      </c>
    </row>
    <row r="286" spans="1:16" ht="12.75">
      <c r="A286" s="26" t="s">
        <v>50</v>
      </c>
      <c s="31" t="s">
        <v>1019</v>
      </c>
      <c s="31" t="s">
        <v>1020</v>
      </c>
      <c s="26" t="s">
        <v>52</v>
      </c>
      <c s="32" t="s">
        <v>1021</v>
      </c>
      <c s="33" t="s">
        <v>188</v>
      </c>
      <c s="34">
        <v>155.88</v>
      </c>
      <c s="35">
        <v>0</v>
      </c>
      <c s="35">
        <f>ROUND(ROUND(H286,2)*ROUND(G286,3),2)</f>
      </c>
      <c r="O286">
        <f>(I286*21)/100</f>
      </c>
      <c t="s">
        <v>28</v>
      </c>
    </row>
    <row r="287" spans="1:5" ht="12.75">
      <c r="A287" s="36" t="s">
        <v>55</v>
      </c>
      <c r="E287" s="37" t="s">
        <v>52</v>
      </c>
    </row>
    <row r="288" spans="1:5" ht="178.5">
      <c r="A288" s="38" t="s">
        <v>57</v>
      </c>
      <c r="E288" s="39" t="s">
        <v>1022</v>
      </c>
    </row>
    <row r="289" spans="1:5" ht="25.5">
      <c r="A289" t="s">
        <v>59</v>
      </c>
      <c r="E289" s="37" t="s">
        <v>1018</v>
      </c>
    </row>
    <row r="290" spans="1:16" ht="12.75">
      <c r="A290" s="26" t="s">
        <v>50</v>
      </c>
      <c s="31" t="s">
        <v>1023</v>
      </c>
      <c s="31" t="s">
        <v>1024</v>
      </c>
      <c s="26" t="s">
        <v>52</v>
      </c>
      <c s="32" t="s">
        <v>1025</v>
      </c>
      <c s="33" t="s">
        <v>188</v>
      </c>
      <c s="34">
        <v>610.5</v>
      </c>
      <c s="35">
        <v>0</v>
      </c>
      <c s="35">
        <f>ROUND(ROUND(H290,2)*ROUND(G290,3),2)</f>
      </c>
      <c r="O290">
        <f>(I290*21)/100</f>
      </c>
      <c t="s">
        <v>28</v>
      </c>
    </row>
    <row r="291" spans="1:5" ht="12.75">
      <c r="A291" s="36" t="s">
        <v>55</v>
      </c>
      <c r="E291" s="37" t="s">
        <v>52</v>
      </c>
    </row>
    <row r="292" spans="1:5" ht="140.25">
      <c r="A292" s="38" t="s">
        <v>57</v>
      </c>
      <c r="E292" s="39" t="s">
        <v>1026</v>
      </c>
    </row>
    <row r="293" spans="1:5" ht="25.5">
      <c r="A293" t="s">
        <v>59</v>
      </c>
      <c r="E293" s="37" t="s">
        <v>1018</v>
      </c>
    </row>
    <row r="294" spans="1:16" ht="12.75">
      <c r="A294" s="26" t="s">
        <v>50</v>
      </c>
      <c s="31" t="s">
        <v>1027</v>
      </c>
      <c s="31" t="s">
        <v>1028</v>
      </c>
      <c s="26" t="s">
        <v>52</v>
      </c>
      <c s="32" t="s">
        <v>1029</v>
      </c>
      <c s="33" t="s">
        <v>1030</v>
      </c>
      <c s="34">
        <v>2318</v>
      </c>
      <c s="35">
        <v>0</v>
      </c>
      <c s="35">
        <f>ROUND(ROUND(H294,2)*ROUND(G294,3),2)</f>
      </c>
      <c r="O294">
        <f>(I294*21)/100</f>
      </c>
      <c t="s">
        <v>28</v>
      </c>
    </row>
    <row r="295" spans="1:5" ht="12.75">
      <c r="A295" s="36" t="s">
        <v>55</v>
      </c>
      <c r="E295" s="37" t="s">
        <v>52</v>
      </c>
    </row>
    <row r="296" spans="1:5" ht="242.25">
      <c r="A296" s="38" t="s">
        <v>57</v>
      </c>
      <c r="E296" s="39" t="s">
        <v>1031</v>
      </c>
    </row>
    <row r="297" spans="1:5" ht="25.5">
      <c r="A297" t="s">
        <v>59</v>
      </c>
      <c r="E297" s="37" t="s">
        <v>1032</v>
      </c>
    </row>
    <row r="298" spans="1:16" ht="25.5">
      <c r="A298" s="26" t="s">
        <v>50</v>
      </c>
      <c s="31" t="s">
        <v>1033</v>
      </c>
      <c s="31" t="s">
        <v>1034</v>
      </c>
      <c s="26" t="s">
        <v>52</v>
      </c>
      <c s="32" t="s">
        <v>1035</v>
      </c>
      <c s="33" t="s">
        <v>163</v>
      </c>
      <c s="34">
        <v>14.029</v>
      </c>
      <c s="35">
        <v>0</v>
      </c>
      <c s="35">
        <f>ROUND(ROUND(H298,2)*ROUND(G298,3),2)</f>
      </c>
      <c r="O298">
        <f>(I298*21)/100</f>
      </c>
      <c t="s">
        <v>28</v>
      </c>
    </row>
    <row r="299" spans="1:5" ht="12.75">
      <c r="A299" s="36" t="s">
        <v>55</v>
      </c>
      <c r="E299" s="37" t="s">
        <v>52</v>
      </c>
    </row>
    <row r="300" spans="1:5" ht="204">
      <c r="A300" s="38" t="s">
        <v>57</v>
      </c>
      <c r="E300" s="39" t="s">
        <v>1036</v>
      </c>
    </row>
    <row r="301" spans="1:5" ht="76.5">
      <c r="A301" t="s">
        <v>59</v>
      </c>
      <c r="E301" s="37" t="s">
        <v>1037</v>
      </c>
    </row>
  </sheetData>
  <mergeCells count="11">
    <mergeCell ref="C3:D3"/>
    <mergeCell ref="F3:G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28.xml><?xml version="1.0" encoding="utf-8"?>
<worksheet xmlns="http://schemas.openxmlformats.org/spreadsheetml/2006/main" xmlns:r="http://schemas.openxmlformats.org/officeDocument/2006/relationships">
  <sheetPr>
    <pageSetUpPr fitToPage="1"/>
  </sheetPr>
  <dimension ref="A1:R161"/>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0+O8+O29+O50+O59+O64+O153</f>
      </c>
      <c t="s">
        <v>27</v>
      </c>
    </row>
    <row r="3" spans="1:16" ht="15" customHeight="1">
      <c r="A3" t="s">
        <v>12</v>
      </c>
      <c s="12" t="s">
        <v>14</v>
      </c>
      <c s="13" t="s">
        <v>15</v>
      </c>
      <c s="1"/>
      <c s="14" t="s">
        <v>16</v>
      </c>
      <c s="12" t="s">
        <v>23</v>
      </c>
      <c s="9"/>
      <c s="8" t="s">
        <v>1038</v>
      </c>
      <c s="40">
        <f>0+I8+I29+I50+I59+I64+I153</f>
      </c>
      <c r="O3" t="s">
        <v>24</v>
      </c>
      <c t="s">
        <v>28</v>
      </c>
    </row>
    <row r="4" spans="1:16" ht="15" customHeight="1">
      <c r="A4" t="s">
        <v>17</v>
      </c>
      <c s="16" t="s">
        <v>22</v>
      </c>
      <c s="17" t="s">
        <v>1038</v>
      </c>
      <c s="6"/>
      <c s="18" t="s">
        <v>1039</v>
      </c>
      <c s="16"/>
      <c s="16"/>
      <c s="27"/>
      <c s="27"/>
      <c r="O4" t="s">
        <v>25</v>
      </c>
      <c t="s">
        <v>28</v>
      </c>
    </row>
    <row r="5" spans="1:16" ht="12.75" customHeight="1">
      <c r="A5" s="15" t="s">
        <v>30</v>
      </c>
      <c s="15" t="s">
        <v>32</v>
      </c>
      <c s="15" t="s">
        <v>34</v>
      </c>
      <c s="15" t="s">
        <v>35</v>
      </c>
      <c s="15" t="s">
        <v>36</v>
      </c>
      <c s="15" t="s">
        <v>38</v>
      </c>
      <c s="15" t="s">
        <v>40</v>
      </c>
      <c s="15" t="s">
        <v>42</v>
      </c>
      <c s="15"/>
      <c r="O5" t="s">
        <v>26</v>
      </c>
      <c t="s">
        <v>28</v>
      </c>
    </row>
    <row r="6" spans="1:9" ht="12.75" customHeight="1">
      <c r="A6" s="15"/>
      <c s="15"/>
      <c s="15"/>
      <c s="15"/>
      <c s="15"/>
      <c s="15"/>
      <c s="15"/>
      <c s="15" t="s">
        <v>43</v>
      </c>
      <c s="15" t="s">
        <v>45</v>
      </c>
    </row>
    <row r="7" spans="1:9" ht="12.75" customHeight="1">
      <c r="A7" s="15" t="s">
        <v>31</v>
      </c>
      <c s="15" t="s">
        <v>33</v>
      </c>
      <c s="15" t="s">
        <v>28</v>
      </c>
      <c s="15" t="s">
        <v>27</v>
      </c>
      <c s="15" t="s">
        <v>37</v>
      </c>
      <c s="15" t="s">
        <v>39</v>
      </c>
      <c s="15" t="s">
        <v>41</v>
      </c>
      <c s="15" t="s">
        <v>44</v>
      </c>
      <c s="15" t="s">
        <v>46</v>
      </c>
    </row>
    <row r="8" spans="1:18" ht="12.75" customHeight="1">
      <c r="A8" s="27" t="s">
        <v>48</v>
      </c>
      <c s="27"/>
      <c s="28" t="s">
        <v>31</v>
      </c>
      <c s="27"/>
      <c s="29" t="s">
        <v>49</v>
      </c>
      <c s="27"/>
      <c s="27"/>
      <c s="27"/>
      <c s="30">
        <f>0+Q8</f>
      </c>
      <c r="O8">
        <f>0+R8</f>
      </c>
      <c r="Q8">
        <f>0+I9+I13+I17+I21+I25</f>
      </c>
      <c>
        <f>0+O9+O13+O17+O21+O25</f>
      </c>
    </row>
    <row r="9" spans="1:16" ht="12.75">
      <c r="A9" s="26" t="s">
        <v>50</v>
      </c>
      <c s="31" t="s">
        <v>33</v>
      </c>
      <c s="31" t="s">
        <v>126</v>
      </c>
      <c s="26" t="s">
        <v>33</v>
      </c>
      <c s="32" t="s">
        <v>127</v>
      </c>
      <c s="33" t="s">
        <v>128</v>
      </c>
      <c s="34">
        <v>12.88</v>
      </c>
      <c s="35">
        <v>0</v>
      </c>
      <c s="35">
        <f>ROUND(ROUND(H9,2)*ROUND(G9,3),2)</f>
      </c>
      <c r="O9">
        <f>(I9*21)/100</f>
      </c>
      <c t="s">
        <v>28</v>
      </c>
    </row>
    <row r="10" spans="1:5" ht="12.75">
      <c r="A10" s="36" t="s">
        <v>55</v>
      </c>
      <c r="E10" s="37" t="s">
        <v>1040</v>
      </c>
    </row>
    <row r="11" spans="1:5" ht="76.5">
      <c r="A11" s="38" t="s">
        <v>57</v>
      </c>
      <c r="E11" s="39" t="s">
        <v>1041</v>
      </c>
    </row>
    <row r="12" spans="1:5" ht="25.5">
      <c r="A12" t="s">
        <v>59</v>
      </c>
      <c r="E12" s="37" t="s">
        <v>131</v>
      </c>
    </row>
    <row r="13" spans="1:16" ht="12.75">
      <c r="A13" s="26" t="s">
        <v>50</v>
      </c>
      <c s="31" t="s">
        <v>28</v>
      </c>
      <c s="31" t="s">
        <v>61</v>
      </c>
      <c s="26" t="s">
        <v>52</v>
      </c>
      <c s="32" t="s">
        <v>62</v>
      </c>
      <c s="33" t="s">
        <v>63</v>
      </c>
      <c s="34">
        <v>1</v>
      </c>
      <c s="35">
        <v>0</v>
      </c>
      <c s="35">
        <f>ROUND(ROUND(H13,2)*ROUND(G13,3),2)</f>
      </c>
      <c r="O13">
        <f>(I13*21)/100</f>
      </c>
      <c t="s">
        <v>28</v>
      </c>
    </row>
    <row r="14" spans="1:5" ht="38.25">
      <c r="A14" s="36" t="s">
        <v>55</v>
      </c>
      <c r="E14" s="37" t="s">
        <v>1042</v>
      </c>
    </row>
    <row r="15" spans="1:5" ht="51">
      <c r="A15" s="38" t="s">
        <v>57</v>
      </c>
      <c r="E15" s="39" t="s">
        <v>1043</v>
      </c>
    </row>
    <row r="16" spans="1:5" ht="38.25">
      <c r="A16" t="s">
        <v>59</v>
      </c>
      <c r="E16" s="37" t="s">
        <v>1044</v>
      </c>
    </row>
    <row r="17" spans="1:16" ht="12.75">
      <c r="A17" s="26" t="s">
        <v>50</v>
      </c>
      <c s="31" t="s">
        <v>27</v>
      </c>
      <c s="31" t="s">
        <v>121</v>
      </c>
      <c s="26" t="s">
        <v>52</v>
      </c>
      <c s="32" t="s">
        <v>122</v>
      </c>
      <c s="33" t="s">
        <v>74</v>
      </c>
      <c s="34">
        <v>1</v>
      </c>
      <c s="35">
        <v>0</v>
      </c>
      <c s="35">
        <f>ROUND(ROUND(H17,2)*ROUND(G17,3),2)</f>
      </c>
      <c r="O17">
        <f>(I17*21)/100</f>
      </c>
      <c t="s">
        <v>28</v>
      </c>
    </row>
    <row r="18" spans="1:5" ht="12.75">
      <c r="A18" s="36" t="s">
        <v>55</v>
      </c>
      <c r="E18" s="37" t="s">
        <v>1045</v>
      </c>
    </row>
    <row r="19" spans="1:5" ht="51">
      <c r="A19" s="38" t="s">
        <v>57</v>
      </c>
      <c r="E19" s="39" t="s">
        <v>1043</v>
      </c>
    </row>
    <row r="20" spans="1:5" ht="12.75">
      <c r="A20" t="s">
        <v>59</v>
      </c>
      <c r="E20" s="37" t="s">
        <v>71</v>
      </c>
    </row>
    <row r="21" spans="1:16" ht="12.75">
      <c r="A21" s="26" t="s">
        <v>50</v>
      </c>
      <c s="31" t="s">
        <v>37</v>
      </c>
      <c s="31" t="s">
        <v>1046</v>
      </c>
      <c s="26" t="s">
        <v>52</v>
      </c>
      <c s="32" t="s">
        <v>1047</v>
      </c>
      <c s="33" t="s">
        <v>1048</v>
      </c>
      <c s="34">
        <v>5</v>
      </c>
      <c s="35">
        <v>0</v>
      </c>
      <c s="35">
        <f>ROUND(ROUND(H21,2)*ROUND(G21,3),2)</f>
      </c>
      <c r="O21">
        <f>(I21*21)/100</f>
      </c>
      <c t="s">
        <v>28</v>
      </c>
    </row>
    <row r="22" spans="1:5" ht="12.75">
      <c r="A22" s="36" t="s">
        <v>55</v>
      </c>
      <c r="E22" s="37" t="s">
        <v>1049</v>
      </c>
    </row>
    <row r="23" spans="1:5" ht="51">
      <c r="A23" s="38" t="s">
        <v>57</v>
      </c>
      <c r="E23" s="39" t="s">
        <v>1050</v>
      </c>
    </row>
    <row r="24" spans="1:5" ht="12.75">
      <c r="A24" t="s">
        <v>59</v>
      </c>
      <c r="E24" s="37" t="s">
        <v>1051</v>
      </c>
    </row>
    <row r="25" spans="1:16" ht="12.75">
      <c r="A25" s="26" t="s">
        <v>50</v>
      </c>
      <c s="31" t="s">
        <v>39</v>
      </c>
      <c s="31" t="s">
        <v>782</v>
      </c>
      <c s="26" t="s">
        <v>52</v>
      </c>
      <c s="32" t="s">
        <v>783</v>
      </c>
      <c s="33" t="s">
        <v>63</v>
      </c>
      <c s="34">
        <v>1</v>
      </c>
      <c s="35">
        <v>0</v>
      </c>
      <c s="35">
        <f>ROUND(ROUND(H25,2)*ROUND(G25,3),2)</f>
      </c>
      <c r="O25">
        <f>(I25*21)/100</f>
      </c>
      <c t="s">
        <v>28</v>
      </c>
    </row>
    <row r="26" spans="1:5" ht="12.75">
      <c r="A26" s="36" t="s">
        <v>55</v>
      </c>
      <c r="E26" s="37" t="s">
        <v>1052</v>
      </c>
    </row>
    <row r="27" spans="1:5" ht="51">
      <c r="A27" s="38" t="s">
        <v>57</v>
      </c>
      <c r="E27" s="39" t="s">
        <v>1043</v>
      </c>
    </row>
    <row r="28" spans="1:5" ht="12.75">
      <c r="A28" t="s">
        <v>59</v>
      </c>
      <c r="E28" s="37" t="s">
        <v>785</v>
      </c>
    </row>
    <row r="29" spans="1:18" ht="12.75" customHeight="1">
      <c r="A29" s="6" t="s">
        <v>48</v>
      </c>
      <c s="6"/>
      <c s="42" t="s">
        <v>33</v>
      </c>
      <c s="6"/>
      <c s="29" t="s">
        <v>137</v>
      </c>
      <c s="6"/>
      <c s="6"/>
      <c s="6"/>
      <c s="43">
        <f>0+Q29</f>
      </c>
      <c r="O29">
        <f>0+R29</f>
      </c>
      <c r="Q29">
        <f>0+I30+I34+I38+I42+I46</f>
      </c>
      <c>
        <f>0+O30+O34+O38+O42+O46</f>
      </c>
    </row>
    <row r="30" spans="1:16" ht="12.75">
      <c r="A30" s="26" t="s">
        <v>50</v>
      </c>
      <c s="31" t="s">
        <v>41</v>
      </c>
      <c s="31" t="s">
        <v>1053</v>
      </c>
      <c s="26" t="s">
        <v>52</v>
      </c>
      <c s="32" t="s">
        <v>1054</v>
      </c>
      <c s="33" t="s">
        <v>163</v>
      </c>
      <c s="34">
        <v>7</v>
      </c>
      <c s="35">
        <v>0</v>
      </c>
      <c s="35">
        <f>ROUND(ROUND(H30,2)*ROUND(G30,3),2)</f>
      </c>
      <c r="O30">
        <f>(I30*21)/100</f>
      </c>
      <c t="s">
        <v>28</v>
      </c>
    </row>
    <row r="31" spans="1:5" ht="38.25">
      <c r="A31" s="36" t="s">
        <v>55</v>
      </c>
      <c r="E31" s="37" t="s">
        <v>1055</v>
      </c>
    </row>
    <row r="32" spans="1:5" ht="63.75">
      <c r="A32" s="38" t="s">
        <v>57</v>
      </c>
      <c r="E32" s="39" t="s">
        <v>1056</v>
      </c>
    </row>
    <row r="33" spans="1:5" ht="318.75">
      <c r="A33" t="s">
        <v>59</v>
      </c>
      <c r="E33" s="37" t="s">
        <v>1057</v>
      </c>
    </row>
    <row r="34" spans="1:16" ht="12.75">
      <c r="A34" s="26" t="s">
        <v>50</v>
      </c>
      <c s="31" t="s">
        <v>82</v>
      </c>
      <c s="31" t="s">
        <v>1058</v>
      </c>
      <c s="26" t="s">
        <v>52</v>
      </c>
      <c s="32" t="s">
        <v>1059</v>
      </c>
      <c s="33" t="s">
        <v>163</v>
      </c>
      <c s="34">
        <v>25.76</v>
      </c>
      <c s="35">
        <v>0</v>
      </c>
      <c s="35">
        <f>ROUND(ROUND(H34,2)*ROUND(G34,3),2)</f>
      </c>
      <c r="O34">
        <f>(I34*21)/100</f>
      </c>
      <c t="s">
        <v>28</v>
      </c>
    </row>
    <row r="35" spans="1:5" ht="12.75">
      <c r="A35" s="36" t="s">
        <v>55</v>
      </c>
      <c r="E35" s="37" t="s">
        <v>1060</v>
      </c>
    </row>
    <row r="36" spans="1:5" ht="76.5">
      <c r="A36" s="38" t="s">
        <v>57</v>
      </c>
      <c r="E36" s="39" t="s">
        <v>1061</v>
      </c>
    </row>
    <row r="37" spans="1:5" ht="318.75">
      <c r="A37" t="s">
        <v>59</v>
      </c>
      <c r="E37" s="37" t="s">
        <v>1057</v>
      </c>
    </row>
    <row r="38" spans="1:16" ht="12.75">
      <c r="A38" s="26" t="s">
        <v>50</v>
      </c>
      <c s="31" t="s">
        <v>87</v>
      </c>
      <c s="31" t="s">
        <v>1062</v>
      </c>
      <c s="26" t="s">
        <v>52</v>
      </c>
      <c s="32" t="s">
        <v>1063</v>
      </c>
      <c s="33" t="s">
        <v>140</v>
      </c>
      <c s="34">
        <v>8</v>
      </c>
      <c s="35">
        <v>0</v>
      </c>
      <c s="35">
        <f>ROUND(ROUND(H38,2)*ROUND(G38,3),2)</f>
      </c>
      <c r="O38">
        <f>(I38*21)/100</f>
      </c>
      <c t="s">
        <v>28</v>
      </c>
    </row>
    <row r="39" spans="1:5" ht="25.5">
      <c r="A39" s="36" t="s">
        <v>55</v>
      </c>
      <c r="E39" s="37" t="s">
        <v>1064</v>
      </c>
    </row>
    <row r="40" spans="1:5" ht="89.25">
      <c r="A40" s="38" t="s">
        <v>57</v>
      </c>
      <c r="E40" s="39" t="s">
        <v>1065</v>
      </c>
    </row>
    <row r="41" spans="1:5" ht="25.5">
      <c r="A41" t="s">
        <v>59</v>
      </c>
      <c r="E41" s="37" t="s">
        <v>1066</v>
      </c>
    </row>
    <row r="42" spans="1:16" ht="12.75">
      <c r="A42" s="26" t="s">
        <v>50</v>
      </c>
      <c s="31" t="s">
        <v>44</v>
      </c>
      <c s="31" t="s">
        <v>1067</v>
      </c>
      <c s="26" t="s">
        <v>52</v>
      </c>
      <c s="32" t="s">
        <v>1068</v>
      </c>
      <c s="33" t="s">
        <v>163</v>
      </c>
      <c s="34">
        <v>26.32</v>
      </c>
      <c s="35">
        <v>0</v>
      </c>
      <c s="35">
        <f>ROUND(ROUND(H42,2)*ROUND(G42,3),2)</f>
      </c>
      <c r="O42">
        <f>(I42*21)/100</f>
      </c>
      <c t="s">
        <v>28</v>
      </c>
    </row>
    <row r="43" spans="1:5" ht="12.75">
      <c r="A43" s="36" t="s">
        <v>55</v>
      </c>
      <c r="E43" s="37" t="s">
        <v>1069</v>
      </c>
    </row>
    <row r="44" spans="1:5" ht="127.5">
      <c r="A44" s="38" t="s">
        <v>57</v>
      </c>
      <c r="E44" s="39" t="s">
        <v>1070</v>
      </c>
    </row>
    <row r="45" spans="1:5" ht="229.5">
      <c r="A45" t="s">
        <v>59</v>
      </c>
      <c r="E45" s="37" t="s">
        <v>1071</v>
      </c>
    </row>
    <row r="46" spans="1:16" ht="12.75">
      <c r="A46" s="26" t="s">
        <v>50</v>
      </c>
      <c s="31" t="s">
        <v>46</v>
      </c>
      <c s="31" t="s">
        <v>1072</v>
      </c>
      <c s="26" t="s">
        <v>52</v>
      </c>
      <c s="32" t="s">
        <v>1073</v>
      </c>
      <c s="33" t="s">
        <v>188</v>
      </c>
      <c s="34">
        <v>138</v>
      </c>
      <c s="35">
        <v>0</v>
      </c>
      <c s="35">
        <f>ROUND(ROUND(H46,2)*ROUND(G46,3),2)</f>
      </c>
      <c r="O46">
        <f>(I46*21)/100</f>
      </c>
      <c t="s">
        <v>28</v>
      </c>
    </row>
    <row r="47" spans="1:5" ht="12.75">
      <c r="A47" s="36" t="s">
        <v>55</v>
      </c>
      <c r="E47" s="37" t="s">
        <v>1074</v>
      </c>
    </row>
    <row r="48" spans="1:5" ht="25.5">
      <c r="A48" s="38" t="s">
        <v>57</v>
      </c>
      <c r="E48" s="39" t="s">
        <v>1075</v>
      </c>
    </row>
    <row r="49" spans="1:5" ht="12.75">
      <c r="A49" t="s">
        <v>59</v>
      </c>
      <c r="E49" s="37" t="s">
        <v>1076</v>
      </c>
    </row>
    <row r="50" spans="1:18" ht="12.75" customHeight="1">
      <c r="A50" s="6" t="s">
        <v>48</v>
      </c>
      <c s="6"/>
      <c s="42" t="s">
        <v>28</v>
      </c>
      <c s="6"/>
      <c s="29" t="s">
        <v>222</v>
      </c>
      <c s="6"/>
      <c s="6"/>
      <c s="6"/>
      <c s="43">
        <f>0+Q50</f>
      </c>
      <c r="O50">
        <f>0+R50</f>
      </c>
      <c r="Q50">
        <f>0+I51+I55</f>
      </c>
      <c>
        <f>0+O51+O55</f>
      </c>
    </row>
    <row r="51" spans="1:16" ht="12.75">
      <c r="A51" s="26" t="s">
        <v>50</v>
      </c>
      <c s="31" t="s">
        <v>98</v>
      </c>
      <c s="31" t="s">
        <v>1077</v>
      </c>
      <c s="26" t="s">
        <v>33</v>
      </c>
      <c s="32" t="s">
        <v>1078</v>
      </c>
      <c s="33" t="s">
        <v>163</v>
      </c>
      <c s="34">
        <v>1.592</v>
      </c>
      <c s="35">
        <v>0</v>
      </c>
      <c s="35">
        <f>ROUND(ROUND(H51,2)*ROUND(G51,3),2)</f>
      </c>
      <c r="O51">
        <f>(I51*21)/100</f>
      </c>
      <c t="s">
        <v>28</v>
      </c>
    </row>
    <row r="52" spans="1:5" ht="25.5">
      <c r="A52" s="36" t="s">
        <v>55</v>
      </c>
      <c r="E52" s="37" t="s">
        <v>1079</v>
      </c>
    </row>
    <row r="53" spans="1:5" ht="89.25">
      <c r="A53" s="38" t="s">
        <v>57</v>
      </c>
      <c r="E53" s="39" t="s">
        <v>1080</v>
      </c>
    </row>
    <row r="54" spans="1:5" ht="229.5">
      <c r="A54" t="s">
        <v>59</v>
      </c>
      <c r="E54" s="37" t="s">
        <v>1081</v>
      </c>
    </row>
    <row r="55" spans="1:16" ht="12.75">
      <c r="A55" s="26" t="s">
        <v>50</v>
      </c>
      <c s="31" t="s">
        <v>105</v>
      </c>
      <c s="31" t="s">
        <v>1077</v>
      </c>
      <c s="26" t="s">
        <v>28</v>
      </c>
      <c s="32" t="s">
        <v>1078</v>
      </c>
      <c s="33" t="s">
        <v>163</v>
      </c>
      <c s="34">
        <v>8</v>
      </c>
      <c s="35">
        <v>0</v>
      </c>
      <c s="35">
        <f>ROUND(ROUND(H55,2)*ROUND(G55,3),2)</f>
      </c>
      <c r="O55">
        <f>(I55*21)/100</f>
      </c>
      <c t="s">
        <v>28</v>
      </c>
    </row>
    <row r="56" spans="1:5" ht="38.25">
      <c r="A56" s="36" t="s">
        <v>55</v>
      </c>
      <c r="E56" s="37" t="s">
        <v>1082</v>
      </c>
    </row>
    <row r="57" spans="1:5" ht="89.25">
      <c r="A57" s="38" t="s">
        <v>57</v>
      </c>
      <c r="E57" s="39" t="s">
        <v>1065</v>
      </c>
    </row>
    <row r="58" spans="1:5" ht="229.5">
      <c r="A58" t="s">
        <v>59</v>
      </c>
      <c r="E58" s="37" t="s">
        <v>1081</v>
      </c>
    </row>
    <row r="59" spans="1:18" ht="12.75" customHeight="1">
      <c r="A59" s="6" t="s">
        <v>48</v>
      </c>
      <c s="6"/>
      <c s="42" t="s">
        <v>37</v>
      </c>
      <c s="6"/>
      <c s="29" t="s">
        <v>854</v>
      </c>
      <c s="6"/>
      <c s="6"/>
      <c s="6"/>
      <c s="43">
        <f>0+Q59</f>
      </c>
      <c r="O59">
        <f>0+R59</f>
      </c>
      <c r="Q59">
        <f>0+I60</f>
      </c>
      <c>
        <f>0+O60</f>
      </c>
    </row>
    <row r="60" spans="1:16" ht="12.75">
      <c r="A60" s="26" t="s">
        <v>50</v>
      </c>
      <c s="31" t="s">
        <v>109</v>
      </c>
      <c s="31" t="s">
        <v>1083</v>
      </c>
      <c s="26" t="s">
        <v>52</v>
      </c>
      <c s="32" t="s">
        <v>1084</v>
      </c>
      <c s="33" t="s">
        <v>163</v>
      </c>
      <c s="34">
        <v>6.44</v>
      </c>
      <c s="35">
        <v>0</v>
      </c>
      <c s="35">
        <f>ROUND(ROUND(H60,2)*ROUND(G60,3),2)</f>
      </c>
      <c r="O60">
        <f>(I60*21)/100</f>
      </c>
      <c t="s">
        <v>28</v>
      </c>
    </row>
    <row r="61" spans="1:5" ht="12.75">
      <c r="A61" s="36" t="s">
        <v>55</v>
      </c>
      <c r="E61" s="37" t="s">
        <v>1085</v>
      </c>
    </row>
    <row r="62" spans="1:5" ht="102">
      <c r="A62" s="38" t="s">
        <v>57</v>
      </c>
      <c r="E62" s="39" t="s">
        <v>1086</v>
      </c>
    </row>
    <row r="63" spans="1:5" ht="38.25">
      <c r="A63" t="s">
        <v>59</v>
      </c>
      <c r="E63" s="37" t="s">
        <v>1087</v>
      </c>
    </row>
    <row r="64" spans="1:18" ht="12.75" customHeight="1">
      <c r="A64" s="6" t="s">
        <v>48</v>
      </c>
      <c s="6"/>
      <c s="42" t="s">
        <v>82</v>
      </c>
      <c s="6"/>
      <c s="29" t="s">
        <v>898</v>
      </c>
      <c s="6"/>
      <c s="6"/>
      <c s="6"/>
      <c s="43">
        <f>0+Q64</f>
      </c>
      <c r="O64">
        <f>0+R64</f>
      </c>
      <c r="Q64">
        <f>0+I65+I69+I73+I77+I81+I85+I89+I93+I97+I101+I105+I109+I113+I117+I121+I125+I129+I133+I137+I141+I145+I149</f>
      </c>
      <c>
        <f>0+O65+O69+O73+O77+O81+O85+O89+O93+O97+O101+O105+O109+O113+O117+O121+O125+O129+O133+O137+O141+O145+O149</f>
      </c>
    </row>
    <row r="65" spans="1:16" ht="12.75">
      <c r="A65" s="26" t="s">
        <v>50</v>
      </c>
      <c s="31" t="s">
        <v>181</v>
      </c>
      <c s="31" t="s">
        <v>1088</v>
      </c>
      <c s="26" t="s">
        <v>52</v>
      </c>
      <c s="32" t="s">
        <v>1089</v>
      </c>
      <c s="33" t="s">
        <v>140</v>
      </c>
      <c s="34">
        <v>100</v>
      </c>
      <c s="35">
        <v>0</v>
      </c>
      <c s="35">
        <f>ROUND(ROUND(H65,2)*ROUND(G65,3),2)</f>
      </c>
      <c r="O65">
        <f>(I65*21)/100</f>
      </c>
      <c t="s">
        <v>28</v>
      </c>
    </row>
    <row r="66" spans="1:5" ht="25.5">
      <c r="A66" s="36" t="s">
        <v>55</v>
      </c>
      <c r="E66" s="37" t="s">
        <v>1090</v>
      </c>
    </row>
    <row r="67" spans="1:5" ht="76.5">
      <c r="A67" s="38" t="s">
        <v>57</v>
      </c>
      <c r="E67" s="39" t="s">
        <v>1091</v>
      </c>
    </row>
    <row r="68" spans="1:5" ht="140.25">
      <c r="A68" t="s">
        <v>59</v>
      </c>
      <c r="E68" s="37" t="s">
        <v>1092</v>
      </c>
    </row>
    <row r="69" spans="1:16" ht="12.75">
      <c r="A69" s="26" t="s">
        <v>50</v>
      </c>
      <c s="31" t="s">
        <v>185</v>
      </c>
      <c s="31" t="s">
        <v>1093</v>
      </c>
      <c s="26" t="s">
        <v>52</v>
      </c>
      <c s="32" t="s">
        <v>1094</v>
      </c>
      <c s="33" t="s">
        <v>74</v>
      </c>
      <c s="34">
        <v>6</v>
      </c>
      <c s="35">
        <v>0</v>
      </c>
      <c s="35">
        <f>ROUND(ROUND(H69,2)*ROUND(G69,3),2)</f>
      </c>
      <c r="O69">
        <f>(I69*21)/100</f>
      </c>
      <c t="s">
        <v>28</v>
      </c>
    </row>
    <row r="70" spans="1:5" ht="38.25">
      <c r="A70" s="36" t="s">
        <v>55</v>
      </c>
      <c r="E70" s="37" t="s">
        <v>1095</v>
      </c>
    </row>
    <row r="71" spans="1:5" ht="63.75">
      <c r="A71" s="38" t="s">
        <v>57</v>
      </c>
      <c r="E71" s="39" t="s">
        <v>1096</v>
      </c>
    </row>
    <row r="72" spans="1:5" ht="89.25">
      <c r="A72" t="s">
        <v>59</v>
      </c>
      <c r="E72" s="37" t="s">
        <v>1097</v>
      </c>
    </row>
    <row r="73" spans="1:16" ht="12.75">
      <c r="A73" s="26" t="s">
        <v>50</v>
      </c>
      <c s="31" t="s">
        <v>247</v>
      </c>
      <c s="31" t="s">
        <v>1098</v>
      </c>
      <c s="26" t="s">
        <v>52</v>
      </c>
      <c s="32" t="s">
        <v>1099</v>
      </c>
      <c s="33" t="s">
        <v>140</v>
      </c>
      <c s="34">
        <v>121</v>
      </c>
      <c s="35">
        <v>0</v>
      </c>
      <c s="35">
        <f>ROUND(ROUND(H73,2)*ROUND(G73,3),2)</f>
      </c>
      <c r="O73">
        <f>(I73*21)/100</f>
      </c>
      <c t="s">
        <v>28</v>
      </c>
    </row>
    <row r="74" spans="1:5" ht="25.5">
      <c r="A74" s="36" t="s">
        <v>55</v>
      </c>
      <c r="E74" s="37" t="s">
        <v>1100</v>
      </c>
    </row>
    <row r="75" spans="1:5" ht="63.75">
      <c r="A75" s="38" t="s">
        <v>57</v>
      </c>
      <c r="E75" s="39" t="s">
        <v>1101</v>
      </c>
    </row>
    <row r="76" spans="1:5" ht="127.5">
      <c r="A76" t="s">
        <v>59</v>
      </c>
      <c r="E76" s="37" t="s">
        <v>1102</v>
      </c>
    </row>
    <row r="77" spans="1:16" ht="12.75">
      <c r="A77" s="26" t="s">
        <v>50</v>
      </c>
      <c s="31" t="s">
        <v>251</v>
      </c>
      <c s="31" t="s">
        <v>1103</v>
      </c>
      <c s="26" t="s">
        <v>52</v>
      </c>
      <c s="32" t="s">
        <v>1104</v>
      </c>
      <c s="33" t="s">
        <v>74</v>
      </c>
      <c s="34">
        <v>35</v>
      </c>
      <c s="35">
        <v>0</v>
      </c>
      <c s="35">
        <f>ROUND(ROUND(H77,2)*ROUND(G77,3),2)</f>
      </c>
      <c r="O77">
        <f>(I77*21)/100</f>
      </c>
      <c t="s">
        <v>28</v>
      </c>
    </row>
    <row r="78" spans="1:5" ht="25.5">
      <c r="A78" s="36" t="s">
        <v>55</v>
      </c>
      <c r="E78" s="37" t="s">
        <v>1105</v>
      </c>
    </row>
    <row r="79" spans="1:5" ht="63.75">
      <c r="A79" s="38" t="s">
        <v>57</v>
      </c>
      <c r="E79" s="39" t="s">
        <v>1106</v>
      </c>
    </row>
    <row r="80" spans="1:5" ht="76.5">
      <c r="A80" t="s">
        <v>59</v>
      </c>
      <c r="E80" s="37" t="s">
        <v>1107</v>
      </c>
    </row>
    <row r="81" spans="1:16" ht="12.75">
      <c r="A81" s="26" t="s">
        <v>50</v>
      </c>
      <c s="31" t="s">
        <v>256</v>
      </c>
      <c s="31" t="s">
        <v>1108</v>
      </c>
      <c s="26" t="s">
        <v>52</v>
      </c>
      <c s="32" t="s">
        <v>1109</v>
      </c>
      <c s="33" t="s">
        <v>140</v>
      </c>
      <c s="34">
        <v>102</v>
      </c>
      <c s="35">
        <v>0</v>
      </c>
      <c s="35">
        <f>ROUND(ROUND(H81,2)*ROUND(G81,3),2)</f>
      </c>
      <c r="O81">
        <f>(I81*21)/100</f>
      </c>
      <c t="s">
        <v>28</v>
      </c>
    </row>
    <row r="82" spans="1:5" ht="25.5">
      <c r="A82" s="36" t="s">
        <v>55</v>
      </c>
      <c r="E82" s="37" t="s">
        <v>1110</v>
      </c>
    </row>
    <row r="83" spans="1:5" ht="63.75">
      <c r="A83" s="38" t="s">
        <v>57</v>
      </c>
      <c r="E83" s="39" t="s">
        <v>1111</v>
      </c>
    </row>
    <row r="84" spans="1:5" ht="89.25">
      <c r="A84" t="s">
        <v>59</v>
      </c>
      <c r="E84" s="37" t="s">
        <v>1112</v>
      </c>
    </row>
    <row r="85" spans="1:16" ht="12.75">
      <c r="A85" s="26" t="s">
        <v>50</v>
      </c>
      <c s="31" t="s">
        <v>261</v>
      </c>
      <c s="31" t="s">
        <v>1113</v>
      </c>
      <c s="26" t="s">
        <v>52</v>
      </c>
      <c s="32" t="s">
        <v>1114</v>
      </c>
      <c s="33" t="s">
        <v>140</v>
      </c>
      <c s="34">
        <v>170</v>
      </c>
      <c s="35">
        <v>0</v>
      </c>
      <c s="35">
        <f>ROUND(ROUND(H85,2)*ROUND(G85,3),2)</f>
      </c>
      <c r="O85">
        <f>(I85*21)/100</f>
      </c>
      <c t="s">
        <v>28</v>
      </c>
    </row>
    <row r="86" spans="1:5" ht="25.5">
      <c r="A86" s="36" t="s">
        <v>55</v>
      </c>
      <c r="E86" s="37" t="s">
        <v>1115</v>
      </c>
    </row>
    <row r="87" spans="1:5" ht="63.75">
      <c r="A87" s="38" t="s">
        <v>57</v>
      </c>
      <c r="E87" s="39" t="s">
        <v>1116</v>
      </c>
    </row>
    <row r="88" spans="1:5" ht="89.25">
      <c r="A88" t="s">
        <v>59</v>
      </c>
      <c r="E88" s="37" t="s">
        <v>1112</v>
      </c>
    </row>
    <row r="89" spans="1:16" ht="12.75">
      <c r="A89" s="26" t="s">
        <v>50</v>
      </c>
      <c s="31" t="s">
        <v>265</v>
      </c>
      <c s="31" t="s">
        <v>1117</v>
      </c>
      <c s="26" t="s">
        <v>33</v>
      </c>
      <c s="32" t="s">
        <v>1118</v>
      </c>
      <c s="33" t="s">
        <v>140</v>
      </c>
      <c s="34">
        <v>153</v>
      </c>
      <c s="35">
        <v>0</v>
      </c>
      <c s="35">
        <f>ROUND(ROUND(H89,2)*ROUND(G89,3),2)</f>
      </c>
      <c r="O89">
        <f>(I89*21)/100</f>
      </c>
      <c t="s">
        <v>28</v>
      </c>
    </row>
    <row r="90" spans="1:5" ht="25.5">
      <c r="A90" s="36" t="s">
        <v>55</v>
      </c>
      <c r="E90" s="37" t="s">
        <v>1119</v>
      </c>
    </row>
    <row r="91" spans="1:5" ht="63.75">
      <c r="A91" s="38" t="s">
        <v>57</v>
      </c>
      <c r="E91" s="39" t="s">
        <v>1120</v>
      </c>
    </row>
    <row r="92" spans="1:5" ht="89.25">
      <c r="A92" t="s">
        <v>59</v>
      </c>
      <c r="E92" s="37" t="s">
        <v>1112</v>
      </c>
    </row>
    <row r="93" spans="1:16" ht="12.75">
      <c r="A93" s="26" t="s">
        <v>50</v>
      </c>
      <c s="31" t="s">
        <v>269</v>
      </c>
      <c s="31" t="s">
        <v>1117</v>
      </c>
      <c s="26" t="s">
        <v>28</v>
      </c>
      <c s="32" t="s">
        <v>1118</v>
      </c>
      <c s="33" t="s">
        <v>140</v>
      </c>
      <c s="34">
        <v>75</v>
      </c>
      <c s="35">
        <v>0</v>
      </c>
      <c s="35">
        <f>ROUND(ROUND(H93,2)*ROUND(G93,3),2)</f>
      </c>
      <c r="O93">
        <f>(I93*21)/100</f>
      </c>
      <c t="s">
        <v>28</v>
      </c>
    </row>
    <row r="94" spans="1:5" ht="25.5">
      <c r="A94" s="36" t="s">
        <v>55</v>
      </c>
      <c r="E94" s="37" t="s">
        <v>1121</v>
      </c>
    </row>
    <row r="95" spans="1:5" ht="63.75">
      <c r="A95" s="38" t="s">
        <v>57</v>
      </c>
      <c r="E95" s="39" t="s">
        <v>1122</v>
      </c>
    </row>
    <row r="96" spans="1:5" ht="89.25">
      <c r="A96" t="s">
        <v>59</v>
      </c>
      <c r="E96" s="37" t="s">
        <v>1112</v>
      </c>
    </row>
    <row r="97" spans="1:16" ht="12.75">
      <c r="A97" s="26" t="s">
        <v>50</v>
      </c>
      <c s="31" t="s">
        <v>274</v>
      </c>
      <c s="31" t="s">
        <v>1123</v>
      </c>
      <c s="26" t="s">
        <v>52</v>
      </c>
      <c s="32" t="s">
        <v>1124</v>
      </c>
      <c s="33" t="s">
        <v>74</v>
      </c>
      <c s="34">
        <v>6</v>
      </c>
      <c s="35">
        <v>0</v>
      </c>
      <c s="35">
        <f>ROUND(ROUND(H97,2)*ROUND(G97,3),2)</f>
      </c>
      <c r="O97">
        <f>(I97*21)/100</f>
      </c>
      <c t="s">
        <v>28</v>
      </c>
    </row>
    <row r="98" spans="1:5" ht="38.25">
      <c r="A98" s="36" t="s">
        <v>55</v>
      </c>
      <c r="E98" s="37" t="s">
        <v>1125</v>
      </c>
    </row>
    <row r="99" spans="1:5" ht="51">
      <c r="A99" s="38" t="s">
        <v>57</v>
      </c>
      <c r="E99" s="39" t="s">
        <v>1126</v>
      </c>
    </row>
    <row r="100" spans="1:5" ht="114.75">
      <c r="A100" t="s">
        <v>59</v>
      </c>
      <c r="E100" s="37" t="s">
        <v>1127</v>
      </c>
    </row>
    <row r="101" spans="1:16" ht="12.75">
      <c r="A101" s="26" t="s">
        <v>50</v>
      </c>
      <c s="31" t="s">
        <v>279</v>
      </c>
      <c s="31" t="s">
        <v>1128</v>
      </c>
      <c s="26" t="s">
        <v>33</v>
      </c>
      <c s="32" t="s">
        <v>1129</v>
      </c>
      <c s="33" t="s">
        <v>74</v>
      </c>
      <c s="34">
        <v>7</v>
      </c>
      <c s="35">
        <v>0</v>
      </c>
      <c s="35">
        <f>ROUND(ROUND(H101,2)*ROUND(G101,3),2)</f>
      </c>
      <c r="O101">
        <f>(I101*21)/100</f>
      </c>
      <c t="s">
        <v>28</v>
      </c>
    </row>
    <row r="102" spans="1:5" ht="51">
      <c r="A102" s="36" t="s">
        <v>55</v>
      </c>
      <c r="E102" s="37" t="s">
        <v>1130</v>
      </c>
    </row>
    <row r="103" spans="1:5" ht="63.75">
      <c r="A103" s="38" t="s">
        <v>57</v>
      </c>
      <c r="E103" s="39" t="s">
        <v>1131</v>
      </c>
    </row>
    <row r="104" spans="1:5" ht="89.25">
      <c r="A104" t="s">
        <v>59</v>
      </c>
      <c r="E104" s="37" t="s">
        <v>1132</v>
      </c>
    </row>
    <row r="105" spans="1:16" ht="12.75">
      <c r="A105" s="26" t="s">
        <v>50</v>
      </c>
      <c s="31" t="s">
        <v>282</v>
      </c>
      <c s="31" t="s">
        <v>1128</v>
      </c>
      <c s="26" t="s">
        <v>28</v>
      </c>
      <c s="32" t="s">
        <v>1129</v>
      </c>
      <c s="33" t="s">
        <v>74</v>
      </c>
      <c s="34">
        <v>4</v>
      </c>
      <c s="35">
        <v>0</v>
      </c>
      <c s="35">
        <f>ROUND(ROUND(H105,2)*ROUND(G105,3),2)</f>
      </c>
      <c r="O105">
        <f>(I105*21)/100</f>
      </c>
      <c t="s">
        <v>28</v>
      </c>
    </row>
    <row r="106" spans="1:5" ht="51">
      <c r="A106" s="36" t="s">
        <v>55</v>
      </c>
      <c r="E106" s="37" t="s">
        <v>1133</v>
      </c>
    </row>
    <row r="107" spans="1:5" ht="63.75">
      <c r="A107" s="38" t="s">
        <v>57</v>
      </c>
      <c r="E107" s="39" t="s">
        <v>1134</v>
      </c>
    </row>
    <row r="108" spans="1:5" ht="89.25">
      <c r="A108" t="s">
        <v>59</v>
      </c>
      <c r="E108" s="37" t="s">
        <v>1132</v>
      </c>
    </row>
    <row r="109" spans="1:16" ht="12.75">
      <c r="A109" s="26" t="s">
        <v>50</v>
      </c>
      <c s="31" t="s">
        <v>286</v>
      </c>
      <c s="31" t="s">
        <v>1135</v>
      </c>
      <c s="26" t="s">
        <v>33</v>
      </c>
      <c s="32" t="s">
        <v>1136</v>
      </c>
      <c s="33" t="s">
        <v>74</v>
      </c>
      <c s="34">
        <v>3</v>
      </c>
      <c s="35">
        <v>0</v>
      </c>
      <c s="35">
        <f>ROUND(ROUND(H109,2)*ROUND(G109,3),2)</f>
      </c>
      <c r="O109">
        <f>(I109*21)/100</f>
      </c>
      <c t="s">
        <v>28</v>
      </c>
    </row>
    <row r="110" spans="1:5" ht="51">
      <c r="A110" s="36" t="s">
        <v>55</v>
      </c>
      <c r="E110" s="37" t="s">
        <v>1137</v>
      </c>
    </row>
    <row r="111" spans="1:5" ht="51">
      <c r="A111" s="38" t="s">
        <v>57</v>
      </c>
      <c r="E111" s="39" t="s">
        <v>1138</v>
      </c>
    </row>
    <row r="112" spans="1:5" ht="89.25">
      <c r="A112" t="s">
        <v>59</v>
      </c>
      <c r="E112" s="37" t="s">
        <v>1132</v>
      </c>
    </row>
    <row r="113" spans="1:16" ht="12.75">
      <c r="A113" s="26" t="s">
        <v>50</v>
      </c>
      <c s="31" t="s">
        <v>290</v>
      </c>
      <c s="31" t="s">
        <v>1135</v>
      </c>
      <c s="26" t="s">
        <v>28</v>
      </c>
      <c s="32" t="s">
        <v>1136</v>
      </c>
      <c s="33" t="s">
        <v>74</v>
      </c>
      <c s="34">
        <v>1</v>
      </c>
      <c s="35">
        <v>0</v>
      </c>
      <c s="35">
        <f>ROUND(ROUND(H113,2)*ROUND(G113,3),2)</f>
      </c>
      <c r="O113">
        <f>(I113*21)/100</f>
      </c>
      <c t="s">
        <v>28</v>
      </c>
    </row>
    <row r="114" spans="1:5" ht="51">
      <c r="A114" s="36" t="s">
        <v>55</v>
      </c>
      <c r="E114" s="37" t="s">
        <v>1139</v>
      </c>
    </row>
    <row r="115" spans="1:5" ht="63.75">
      <c r="A115" s="38" t="s">
        <v>57</v>
      </c>
      <c r="E115" s="39" t="s">
        <v>1140</v>
      </c>
    </row>
    <row r="116" spans="1:5" ht="89.25">
      <c r="A116" t="s">
        <v>59</v>
      </c>
      <c r="E116" s="37" t="s">
        <v>1132</v>
      </c>
    </row>
    <row r="117" spans="1:16" ht="25.5">
      <c r="A117" s="26" t="s">
        <v>50</v>
      </c>
      <c s="31" t="s">
        <v>536</v>
      </c>
      <c s="31" t="s">
        <v>1141</v>
      </c>
      <c s="26" t="s">
        <v>52</v>
      </c>
      <c s="32" t="s">
        <v>1142</v>
      </c>
      <c s="33" t="s">
        <v>74</v>
      </c>
      <c s="34">
        <v>6</v>
      </c>
      <c s="35">
        <v>0</v>
      </c>
      <c s="35">
        <f>ROUND(ROUND(H117,2)*ROUND(G117,3),2)</f>
      </c>
      <c r="O117">
        <f>(I117*21)/100</f>
      </c>
      <c t="s">
        <v>28</v>
      </c>
    </row>
    <row r="118" spans="1:5" ht="38.25">
      <c r="A118" s="36" t="s">
        <v>55</v>
      </c>
      <c r="E118" s="37" t="s">
        <v>1143</v>
      </c>
    </row>
    <row r="119" spans="1:5" ht="51">
      <c r="A119" s="38" t="s">
        <v>57</v>
      </c>
      <c r="E119" s="39" t="s">
        <v>1144</v>
      </c>
    </row>
    <row r="120" spans="1:5" ht="102">
      <c r="A120" t="s">
        <v>59</v>
      </c>
      <c r="E120" s="37" t="s">
        <v>1145</v>
      </c>
    </row>
    <row r="121" spans="1:16" ht="12.75">
      <c r="A121" s="26" t="s">
        <v>50</v>
      </c>
      <c s="31" t="s">
        <v>540</v>
      </c>
      <c s="31" t="s">
        <v>1146</v>
      </c>
      <c s="26" t="s">
        <v>33</v>
      </c>
      <c s="32" t="s">
        <v>1147</v>
      </c>
      <c s="33" t="s">
        <v>74</v>
      </c>
      <c s="34">
        <v>6</v>
      </c>
      <c s="35">
        <v>0</v>
      </c>
      <c s="35">
        <f>ROUND(ROUND(H121,2)*ROUND(G121,3),2)</f>
      </c>
      <c r="O121">
        <f>(I121*21)/100</f>
      </c>
      <c t="s">
        <v>28</v>
      </c>
    </row>
    <row r="122" spans="1:5" ht="38.25">
      <c r="A122" s="36" t="s">
        <v>55</v>
      </c>
      <c r="E122" s="37" t="s">
        <v>1148</v>
      </c>
    </row>
    <row r="123" spans="1:5" ht="51">
      <c r="A123" s="38" t="s">
        <v>57</v>
      </c>
      <c r="E123" s="39" t="s">
        <v>1126</v>
      </c>
    </row>
    <row r="124" spans="1:5" ht="89.25">
      <c r="A124" t="s">
        <v>59</v>
      </c>
      <c r="E124" s="37" t="s">
        <v>1149</v>
      </c>
    </row>
    <row r="125" spans="1:16" ht="12.75">
      <c r="A125" s="26" t="s">
        <v>50</v>
      </c>
      <c s="31" t="s">
        <v>542</v>
      </c>
      <c s="31" t="s">
        <v>1146</v>
      </c>
      <c s="26" t="s">
        <v>28</v>
      </c>
      <c s="32" t="s">
        <v>1147</v>
      </c>
      <c s="33" t="s">
        <v>74</v>
      </c>
      <c s="34">
        <v>6</v>
      </c>
      <c s="35">
        <v>0</v>
      </c>
      <c s="35">
        <f>ROUND(ROUND(H125,2)*ROUND(G125,3),2)</f>
      </c>
      <c r="O125">
        <f>(I125*21)/100</f>
      </c>
      <c t="s">
        <v>28</v>
      </c>
    </row>
    <row r="126" spans="1:5" ht="38.25">
      <c r="A126" s="36" t="s">
        <v>55</v>
      </c>
      <c r="E126" s="37" t="s">
        <v>1150</v>
      </c>
    </row>
    <row r="127" spans="1:5" ht="63.75">
      <c r="A127" s="38" t="s">
        <v>57</v>
      </c>
      <c r="E127" s="39" t="s">
        <v>1151</v>
      </c>
    </row>
    <row r="128" spans="1:5" ht="89.25">
      <c r="A128" t="s">
        <v>59</v>
      </c>
      <c r="E128" s="37" t="s">
        <v>1149</v>
      </c>
    </row>
    <row r="129" spans="1:16" ht="12.75">
      <c r="A129" s="26" t="s">
        <v>50</v>
      </c>
      <c s="31" t="s">
        <v>544</v>
      </c>
      <c s="31" t="s">
        <v>1152</v>
      </c>
      <c s="26" t="s">
        <v>52</v>
      </c>
      <c s="32" t="s">
        <v>1153</v>
      </c>
      <c s="33" t="s">
        <v>74</v>
      </c>
      <c s="34">
        <v>7</v>
      </c>
      <c s="35">
        <v>0</v>
      </c>
      <c s="35">
        <f>ROUND(ROUND(H129,2)*ROUND(G129,3),2)</f>
      </c>
      <c r="O129">
        <f>(I129*21)/100</f>
      </c>
      <c t="s">
        <v>28</v>
      </c>
    </row>
    <row r="130" spans="1:5" ht="38.25">
      <c r="A130" s="36" t="s">
        <v>55</v>
      </c>
      <c r="E130" s="37" t="s">
        <v>1154</v>
      </c>
    </row>
    <row r="131" spans="1:5" ht="51">
      <c r="A131" s="38" t="s">
        <v>57</v>
      </c>
      <c r="E131" s="39" t="s">
        <v>1155</v>
      </c>
    </row>
    <row r="132" spans="1:5" ht="89.25">
      <c r="A132" t="s">
        <v>59</v>
      </c>
      <c r="E132" s="37" t="s">
        <v>1149</v>
      </c>
    </row>
    <row r="133" spans="1:16" ht="12.75">
      <c r="A133" s="26" t="s">
        <v>50</v>
      </c>
      <c s="31" t="s">
        <v>546</v>
      </c>
      <c s="31" t="s">
        <v>1156</v>
      </c>
      <c s="26" t="s">
        <v>52</v>
      </c>
      <c s="32" t="s">
        <v>1157</v>
      </c>
      <c s="33" t="s">
        <v>74</v>
      </c>
      <c s="34">
        <v>7</v>
      </c>
      <c s="35">
        <v>0</v>
      </c>
      <c s="35">
        <f>ROUND(ROUND(H133,2)*ROUND(G133,3),2)</f>
      </c>
      <c r="O133">
        <f>(I133*21)/100</f>
      </c>
      <c t="s">
        <v>28</v>
      </c>
    </row>
    <row r="134" spans="1:5" ht="12.75">
      <c r="A134" s="36" t="s">
        <v>55</v>
      </c>
      <c r="E134" s="37" t="s">
        <v>1158</v>
      </c>
    </row>
    <row r="135" spans="1:5" ht="63.75">
      <c r="A135" s="38" t="s">
        <v>57</v>
      </c>
      <c r="E135" s="39" t="s">
        <v>1131</v>
      </c>
    </row>
    <row r="136" spans="1:5" ht="114.75">
      <c r="A136" t="s">
        <v>59</v>
      </c>
      <c r="E136" s="37" t="s">
        <v>1159</v>
      </c>
    </row>
    <row r="137" spans="1:16" ht="12.75">
      <c r="A137" s="26" t="s">
        <v>50</v>
      </c>
      <c s="31" t="s">
        <v>548</v>
      </c>
      <c s="31" t="s">
        <v>1160</v>
      </c>
      <c s="26" t="s">
        <v>52</v>
      </c>
      <c s="32" t="s">
        <v>1161</v>
      </c>
      <c s="33" t="s">
        <v>74</v>
      </c>
      <c s="34">
        <v>9</v>
      </c>
      <c s="35">
        <v>0</v>
      </c>
      <c s="35">
        <f>ROUND(ROUND(H137,2)*ROUND(G137,3),2)</f>
      </c>
      <c r="O137">
        <f>(I137*21)/100</f>
      </c>
      <c t="s">
        <v>28</v>
      </c>
    </row>
    <row r="138" spans="1:5" ht="12.75">
      <c r="A138" s="36" t="s">
        <v>55</v>
      </c>
      <c r="E138" s="37" t="s">
        <v>1162</v>
      </c>
    </row>
    <row r="139" spans="1:5" ht="63.75">
      <c r="A139" s="38" t="s">
        <v>57</v>
      </c>
      <c r="E139" s="39" t="s">
        <v>1163</v>
      </c>
    </row>
    <row r="140" spans="1:5" ht="114.75">
      <c r="A140" t="s">
        <v>59</v>
      </c>
      <c r="E140" s="37" t="s">
        <v>1159</v>
      </c>
    </row>
    <row r="141" spans="1:16" ht="12.75">
      <c r="A141" s="26" t="s">
        <v>50</v>
      </c>
      <c s="31" t="s">
        <v>553</v>
      </c>
      <c s="31" t="s">
        <v>1164</v>
      </c>
      <c s="26" t="s">
        <v>33</v>
      </c>
      <c s="32" t="s">
        <v>1165</v>
      </c>
      <c s="33" t="s">
        <v>74</v>
      </c>
      <c s="34">
        <v>46</v>
      </c>
      <c s="35">
        <v>0</v>
      </c>
      <c s="35">
        <f>ROUND(ROUND(H141,2)*ROUND(G141,3),2)</f>
      </c>
      <c r="O141">
        <f>(I141*21)/100</f>
      </c>
      <c t="s">
        <v>28</v>
      </c>
    </row>
    <row r="142" spans="1:5" ht="25.5">
      <c r="A142" s="36" t="s">
        <v>55</v>
      </c>
      <c r="E142" s="37" t="s">
        <v>1166</v>
      </c>
    </row>
    <row r="143" spans="1:5" ht="76.5">
      <c r="A143" s="38" t="s">
        <v>57</v>
      </c>
      <c r="E143" s="39" t="s">
        <v>1167</v>
      </c>
    </row>
    <row r="144" spans="1:5" ht="127.5">
      <c r="A144" t="s">
        <v>59</v>
      </c>
      <c r="E144" s="37" t="s">
        <v>920</v>
      </c>
    </row>
    <row r="145" spans="1:16" ht="12.75">
      <c r="A145" s="26" t="s">
        <v>50</v>
      </c>
      <c s="31" t="s">
        <v>555</v>
      </c>
      <c s="31" t="s">
        <v>1164</v>
      </c>
      <c s="26" t="s">
        <v>28</v>
      </c>
      <c s="32" t="s">
        <v>1165</v>
      </c>
      <c s="33" t="s">
        <v>74</v>
      </c>
      <c s="34">
        <v>7</v>
      </c>
      <c s="35">
        <v>0</v>
      </c>
      <c s="35">
        <f>ROUND(ROUND(H145,2)*ROUND(G145,3),2)</f>
      </c>
      <c r="O145">
        <f>(I145*21)/100</f>
      </c>
      <c t="s">
        <v>28</v>
      </c>
    </row>
    <row r="146" spans="1:5" ht="25.5">
      <c r="A146" s="36" t="s">
        <v>55</v>
      </c>
      <c r="E146" s="37" t="s">
        <v>1168</v>
      </c>
    </row>
    <row r="147" spans="1:5" ht="63.75">
      <c r="A147" s="38" t="s">
        <v>57</v>
      </c>
      <c r="E147" s="39" t="s">
        <v>1131</v>
      </c>
    </row>
    <row r="148" spans="1:5" ht="127.5">
      <c r="A148" t="s">
        <v>59</v>
      </c>
      <c r="E148" s="37" t="s">
        <v>920</v>
      </c>
    </row>
    <row r="149" spans="1:16" ht="12.75">
      <c r="A149" s="26" t="s">
        <v>50</v>
      </c>
      <c s="31" t="s">
        <v>558</v>
      </c>
      <c s="31" t="s">
        <v>1164</v>
      </c>
      <c s="26" t="s">
        <v>27</v>
      </c>
      <c s="32" t="s">
        <v>1165</v>
      </c>
      <c s="33" t="s">
        <v>74</v>
      </c>
      <c s="34">
        <v>12</v>
      </c>
      <c s="35">
        <v>0</v>
      </c>
      <c s="35">
        <f>ROUND(ROUND(H149,2)*ROUND(G149,3),2)</f>
      </c>
      <c r="O149">
        <f>(I149*21)/100</f>
      </c>
      <c t="s">
        <v>28</v>
      </c>
    </row>
    <row r="150" spans="1:5" ht="25.5">
      <c r="A150" s="36" t="s">
        <v>55</v>
      </c>
      <c r="E150" s="37" t="s">
        <v>1169</v>
      </c>
    </row>
    <row r="151" spans="1:5" ht="63.75">
      <c r="A151" s="38" t="s">
        <v>57</v>
      </c>
      <c r="E151" s="39" t="s">
        <v>1170</v>
      </c>
    </row>
    <row r="152" spans="1:5" ht="127.5">
      <c r="A152" t="s">
        <v>59</v>
      </c>
      <c r="E152" s="37" t="s">
        <v>920</v>
      </c>
    </row>
    <row r="153" spans="1:18" ht="12.75" customHeight="1">
      <c r="A153" s="6" t="s">
        <v>48</v>
      </c>
      <c s="6"/>
      <c s="42" t="s">
        <v>87</v>
      </c>
      <c s="6"/>
      <c s="29" t="s">
        <v>378</v>
      </c>
      <c s="6"/>
      <c s="6"/>
      <c s="6"/>
      <c s="43">
        <f>0+Q153</f>
      </c>
      <c r="O153">
        <f>0+R153</f>
      </c>
      <c r="Q153">
        <f>0+I154+I158</f>
      </c>
      <c>
        <f>0+O154+O158</f>
      </c>
    </row>
    <row r="154" spans="1:16" ht="12.75">
      <c r="A154" s="26" t="s">
        <v>50</v>
      </c>
      <c s="31" t="s">
        <v>561</v>
      </c>
      <c s="31" t="s">
        <v>1171</v>
      </c>
      <c s="26" t="s">
        <v>33</v>
      </c>
      <c s="32" t="s">
        <v>1172</v>
      </c>
      <c s="33" t="s">
        <v>140</v>
      </c>
      <c s="34">
        <v>138</v>
      </c>
      <c s="35">
        <v>0</v>
      </c>
      <c s="35">
        <f>ROUND(ROUND(H154,2)*ROUND(G154,3),2)</f>
      </c>
      <c r="O154">
        <f>(I154*21)/100</f>
      </c>
      <c t="s">
        <v>28</v>
      </c>
    </row>
    <row r="155" spans="1:5" ht="25.5">
      <c r="A155" s="36" t="s">
        <v>55</v>
      </c>
      <c r="E155" s="37" t="s">
        <v>1173</v>
      </c>
    </row>
    <row r="156" spans="1:5" ht="63.75">
      <c r="A156" s="38" t="s">
        <v>57</v>
      </c>
      <c r="E156" s="39" t="s">
        <v>1174</v>
      </c>
    </row>
    <row r="157" spans="1:5" ht="102">
      <c r="A157" t="s">
        <v>59</v>
      </c>
      <c r="E157" s="37" t="s">
        <v>1175</v>
      </c>
    </row>
    <row r="158" spans="1:16" ht="12.75">
      <c r="A158" s="26" t="s">
        <v>50</v>
      </c>
      <c s="31" t="s">
        <v>563</v>
      </c>
      <c s="31" t="s">
        <v>1171</v>
      </c>
      <c s="26" t="s">
        <v>28</v>
      </c>
      <c s="32" t="s">
        <v>1172</v>
      </c>
      <c s="33" t="s">
        <v>140</v>
      </c>
      <c s="34">
        <v>20</v>
      </c>
      <c s="35">
        <v>0</v>
      </c>
      <c s="35">
        <f>ROUND(ROUND(H158,2)*ROUND(G158,3),2)</f>
      </c>
      <c r="O158">
        <f>(I158*21)/100</f>
      </c>
      <c t="s">
        <v>28</v>
      </c>
    </row>
    <row r="159" spans="1:5" ht="25.5">
      <c r="A159" s="36" t="s">
        <v>55</v>
      </c>
      <c r="E159" s="37" t="s">
        <v>1176</v>
      </c>
    </row>
    <row r="160" spans="1:5" ht="63.75">
      <c r="A160" s="38" t="s">
        <v>57</v>
      </c>
      <c r="E160" s="39" t="s">
        <v>1177</v>
      </c>
    </row>
    <row r="161" spans="1:5" ht="102">
      <c r="A161" t="s">
        <v>59</v>
      </c>
      <c r="E161" s="37" t="s">
        <v>1175</v>
      </c>
    </row>
  </sheetData>
  <mergeCells count="11">
    <mergeCell ref="C3:D3"/>
    <mergeCell ref="F3:G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29.xml><?xml version="1.0" encoding="utf-8"?>
<worksheet xmlns="http://schemas.openxmlformats.org/spreadsheetml/2006/main" xmlns:r="http://schemas.openxmlformats.org/officeDocument/2006/relationships">
  <sheetPr>
    <pageSetUpPr fitToPage="1"/>
  </sheetPr>
  <dimension ref="A1:R29"/>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1180</v>
      </c>
      <c s="40">
        <f>0+I9</f>
      </c>
      <c r="O3" t="s">
        <v>24</v>
      </c>
      <c t="s">
        <v>28</v>
      </c>
    </row>
    <row r="4" spans="1:16" ht="15" customHeight="1">
      <c r="A4" t="s">
        <v>17</v>
      </c>
      <c s="12" t="s">
        <v>18</v>
      </c>
      <c s="13" t="s">
        <v>1178</v>
      </c>
      <c s="1"/>
      <c s="14" t="s">
        <v>1179</v>
      </c>
      <c s="12" t="s">
        <v>23</v>
      </c>
      <c s="1"/>
      <c s="11"/>
      <c s="11"/>
      <c r="O4" t="s">
        <v>25</v>
      </c>
      <c t="s">
        <v>28</v>
      </c>
    </row>
    <row r="5" spans="1:16" ht="12.75" customHeight="1">
      <c r="A5" t="s">
        <v>21</v>
      </c>
      <c s="16" t="s">
        <v>22</v>
      </c>
      <c s="17" t="s">
        <v>1180</v>
      </c>
      <c s="6"/>
      <c s="18" t="s">
        <v>1181</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33</v>
      </c>
      <c s="27"/>
      <c s="29" t="s">
        <v>137</v>
      </c>
      <c s="27"/>
      <c s="27"/>
      <c s="27"/>
      <c s="30">
        <f>0+Q9</f>
      </c>
      <c r="O9">
        <f>0+R9</f>
      </c>
      <c r="Q9">
        <f>0+I10+I14+I18+I22+I26</f>
      </c>
      <c>
        <f>0+O10+O14+O18+O22+O26</f>
      </c>
    </row>
    <row r="10" spans="1:16" ht="12.75">
      <c r="A10" s="26" t="s">
        <v>50</v>
      </c>
      <c s="31" t="s">
        <v>33</v>
      </c>
      <c s="31" t="s">
        <v>1183</v>
      </c>
      <c s="26" t="s">
        <v>52</v>
      </c>
      <c s="32" t="s">
        <v>1184</v>
      </c>
      <c s="33" t="s">
        <v>188</v>
      </c>
      <c s="34">
        <v>42.5</v>
      </c>
      <c s="35">
        <v>0</v>
      </c>
      <c s="35">
        <f>ROUND(ROUND(H10,2)*ROUND(G10,3),2)</f>
      </c>
      <c r="O10">
        <f>(I10*21)/100</f>
      </c>
      <c t="s">
        <v>28</v>
      </c>
    </row>
    <row r="11" spans="1:5" ht="12.75">
      <c r="A11" s="36" t="s">
        <v>55</v>
      </c>
      <c r="E11" s="37" t="s">
        <v>1185</v>
      </c>
    </row>
    <row r="12" spans="1:5" ht="76.5">
      <c r="A12" s="38" t="s">
        <v>57</v>
      </c>
      <c r="E12" s="39" t="s">
        <v>1186</v>
      </c>
    </row>
    <row r="13" spans="1:5" ht="38.25">
      <c r="A13" t="s">
        <v>59</v>
      </c>
      <c r="E13" s="37" t="s">
        <v>1187</v>
      </c>
    </row>
    <row r="14" spans="1:16" ht="25.5">
      <c r="A14" s="26" t="s">
        <v>50</v>
      </c>
      <c s="31" t="s">
        <v>28</v>
      </c>
      <c s="31" t="s">
        <v>1188</v>
      </c>
      <c s="26" t="s">
        <v>52</v>
      </c>
      <c s="32" t="s">
        <v>1189</v>
      </c>
      <c s="33" t="s">
        <v>163</v>
      </c>
      <c s="34">
        <v>10.625</v>
      </c>
      <c s="35">
        <v>0</v>
      </c>
      <c s="35">
        <f>ROUND(ROUND(H14,2)*ROUND(G14,3),2)</f>
      </c>
      <c r="O14">
        <f>(I14*21)/100</f>
      </c>
      <c t="s">
        <v>28</v>
      </c>
    </row>
    <row r="15" spans="1:5" ht="12.75">
      <c r="A15" s="36" t="s">
        <v>55</v>
      </c>
      <c r="E15" s="37" t="s">
        <v>1190</v>
      </c>
    </row>
    <row r="16" spans="1:5" ht="76.5">
      <c r="A16" s="38" t="s">
        <v>57</v>
      </c>
      <c r="E16" s="39" t="s">
        <v>1191</v>
      </c>
    </row>
    <row r="17" spans="1:5" ht="38.25">
      <c r="A17" t="s">
        <v>59</v>
      </c>
      <c r="E17" s="37" t="s">
        <v>804</v>
      </c>
    </row>
    <row r="18" spans="1:16" ht="12.75">
      <c r="A18" s="26" t="s">
        <v>50</v>
      </c>
      <c s="31" t="s">
        <v>27</v>
      </c>
      <c s="31" t="s">
        <v>1192</v>
      </c>
      <c s="26" t="s">
        <v>52</v>
      </c>
      <c s="32" t="s">
        <v>1193</v>
      </c>
      <c s="33" t="s">
        <v>163</v>
      </c>
      <c s="34">
        <v>4.25</v>
      </c>
      <c s="35">
        <v>0</v>
      </c>
      <c s="35">
        <f>ROUND(ROUND(H18,2)*ROUND(G18,3),2)</f>
      </c>
      <c r="O18">
        <f>(I18*21)/100</f>
      </c>
      <c t="s">
        <v>28</v>
      </c>
    </row>
    <row r="19" spans="1:5" ht="12.75">
      <c r="A19" s="36" t="s">
        <v>55</v>
      </c>
      <c r="E19" s="37" t="s">
        <v>1194</v>
      </c>
    </row>
    <row r="20" spans="1:5" ht="89.25">
      <c r="A20" s="38" t="s">
        <v>57</v>
      </c>
      <c r="E20" s="39" t="s">
        <v>1195</v>
      </c>
    </row>
    <row r="21" spans="1:5" ht="229.5">
      <c r="A21" t="s">
        <v>59</v>
      </c>
      <c r="E21" s="37" t="s">
        <v>1196</v>
      </c>
    </row>
    <row r="22" spans="1:16" ht="12.75">
      <c r="A22" s="26" t="s">
        <v>50</v>
      </c>
      <c s="31" t="s">
        <v>37</v>
      </c>
      <c s="31" t="s">
        <v>1197</v>
      </c>
      <c s="26" t="s">
        <v>52</v>
      </c>
      <c s="32" t="s">
        <v>1198</v>
      </c>
      <c s="33" t="s">
        <v>188</v>
      </c>
      <c s="34">
        <v>42.5</v>
      </c>
      <c s="35">
        <v>0</v>
      </c>
      <c s="35">
        <f>ROUND(ROUND(H22,2)*ROUND(G22,3),2)</f>
      </c>
      <c r="O22">
        <f>(I22*21)/100</f>
      </c>
      <c t="s">
        <v>28</v>
      </c>
    </row>
    <row r="23" spans="1:5" ht="12.75">
      <c r="A23" s="36" t="s">
        <v>55</v>
      </c>
      <c r="E23" s="37" t="s">
        <v>1199</v>
      </c>
    </row>
    <row r="24" spans="1:5" ht="76.5">
      <c r="A24" s="38" t="s">
        <v>57</v>
      </c>
      <c r="E24" s="39" t="s">
        <v>1200</v>
      </c>
    </row>
    <row r="25" spans="1:5" ht="38.25">
      <c r="A25" t="s">
        <v>59</v>
      </c>
      <c r="E25" s="37" t="s">
        <v>1201</v>
      </c>
    </row>
    <row r="26" spans="1:16" ht="12.75">
      <c r="A26" s="26" t="s">
        <v>50</v>
      </c>
      <c s="31" t="s">
        <v>39</v>
      </c>
      <c s="31" t="s">
        <v>1202</v>
      </c>
      <c s="26" t="s">
        <v>52</v>
      </c>
      <c s="32" t="s">
        <v>1203</v>
      </c>
      <c s="33" t="s">
        <v>74</v>
      </c>
      <c s="34">
        <v>14</v>
      </c>
      <c s="35">
        <v>0</v>
      </c>
      <c s="35">
        <f>ROUND(ROUND(H26,2)*ROUND(G26,3),2)</f>
      </c>
      <c r="O26">
        <f>(I26*21)/100</f>
      </c>
      <c t="s">
        <v>28</v>
      </c>
    </row>
    <row r="27" spans="1:5" ht="12.75">
      <c r="A27" s="36" t="s">
        <v>55</v>
      </c>
      <c r="E27" s="37" t="s">
        <v>52</v>
      </c>
    </row>
    <row r="28" spans="1:5" ht="76.5">
      <c r="A28" s="38" t="s">
        <v>57</v>
      </c>
      <c r="E28" s="39" t="s">
        <v>1204</v>
      </c>
    </row>
    <row r="29" spans="1:5" ht="89.25">
      <c r="A29" t="s">
        <v>59</v>
      </c>
      <c r="E29" s="37" t="s">
        <v>1205</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3.xml><?xml version="1.0" encoding="utf-8"?>
<worksheet xmlns="http://schemas.openxmlformats.org/spreadsheetml/2006/main" xmlns:r="http://schemas.openxmlformats.org/officeDocument/2006/relationships">
  <sheetPr>
    <pageSetUpPr fitToPage="1"/>
  </sheetPr>
  <dimension ref="A1:R17"/>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115</v>
      </c>
      <c s="40">
        <f>0+I9</f>
      </c>
      <c r="O3" t="s">
        <v>24</v>
      </c>
      <c t="s">
        <v>28</v>
      </c>
    </row>
    <row r="4" spans="1:16" ht="15" customHeight="1">
      <c r="A4" t="s">
        <v>17</v>
      </c>
      <c s="12" t="s">
        <v>18</v>
      </c>
      <c s="13" t="s">
        <v>19</v>
      </c>
      <c s="1"/>
      <c s="14" t="s">
        <v>20</v>
      </c>
      <c s="12" t="s">
        <v>23</v>
      </c>
      <c s="1"/>
      <c s="11"/>
      <c s="11"/>
      <c r="O4" t="s">
        <v>25</v>
      </c>
      <c t="s">
        <v>28</v>
      </c>
    </row>
    <row r="5" spans="1:16" ht="12.75" customHeight="1">
      <c r="A5" t="s">
        <v>21</v>
      </c>
      <c s="16" t="s">
        <v>22</v>
      </c>
      <c s="17" t="s">
        <v>115</v>
      </c>
      <c s="6"/>
      <c s="18" t="s">
        <v>20</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117</v>
      </c>
      <c s="26" t="s">
        <v>52</v>
      </c>
      <c s="32" t="s">
        <v>118</v>
      </c>
      <c s="33" t="s">
        <v>63</v>
      </c>
      <c s="34">
        <v>1</v>
      </c>
      <c s="35">
        <v>0</v>
      </c>
      <c s="35">
        <f>ROUND(ROUND(H10,2)*ROUND(G10,3),2)</f>
      </c>
      <c r="O10">
        <f>(I10*21)/100</f>
      </c>
      <c t="s">
        <v>28</v>
      </c>
    </row>
    <row r="11" spans="1:5" ht="76.5">
      <c r="A11" s="36" t="s">
        <v>55</v>
      </c>
      <c r="E11" s="37" t="s">
        <v>119</v>
      </c>
    </row>
    <row r="12" spans="1:5" ht="12.75">
      <c r="A12" s="38" t="s">
        <v>57</v>
      </c>
      <c r="E12" s="39" t="s">
        <v>58</v>
      </c>
    </row>
    <row r="13" spans="1:5" ht="12.75">
      <c r="A13" t="s">
        <v>59</v>
      </c>
      <c r="E13" s="37" t="s">
        <v>120</v>
      </c>
    </row>
    <row r="14" spans="1:16" ht="12.75">
      <c r="A14" s="26" t="s">
        <v>50</v>
      </c>
      <c s="31" t="s">
        <v>28</v>
      </c>
      <c s="31" t="s">
        <v>121</v>
      </c>
      <c s="26" t="s">
        <v>52</v>
      </c>
      <c s="32" t="s">
        <v>122</v>
      </c>
      <c s="33" t="s">
        <v>74</v>
      </c>
      <c s="34">
        <v>1</v>
      </c>
      <c s="35">
        <v>0</v>
      </c>
      <c s="35">
        <f>ROUND(ROUND(H14,2)*ROUND(G14,3),2)</f>
      </c>
      <c r="O14">
        <f>(I14*21)/100</f>
      </c>
      <c t="s">
        <v>28</v>
      </c>
    </row>
    <row r="15" spans="1:5" ht="12.75">
      <c r="A15" s="36" t="s">
        <v>55</v>
      </c>
      <c r="E15" s="37" t="s">
        <v>123</v>
      </c>
    </row>
    <row r="16" spans="1:5" ht="12.75">
      <c r="A16" s="38" t="s">
        <v>57</v>
      </c>
      <c r="E16" s="39" t="s">
        <v>58</v>
      </c>
    </row>
    <row r="17" spans="1:5" ht="12.75">
      <c r="A17" t="s">
        <v>59</v>
      </c>
      <c r="E17" s="37" t="s">
        <v>71</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30.xml><?xml version="1.0" encoding="utf-8"?>
<worksheet xmlns="http://schemas.openxmlformats.org/spreadsheetml/2006/main" xmlns:r="http://schemas.openxmlformats.org/officeDocument/2006/relationships">
  <sheetPr>
    <pageSetUpPr fitToPage="1"/>
  </sheetPr>
  <dimension ref="A1:R29"/>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1206</v>
      </c>
      <c s="40">
        <f>0+I9</f>
      </c>
      <c r="O3" t="s">
        <v>24</v>
      </c>
      <c t="s">
        <v>28</v>
      </c>
    </row>
    <row r="4" spans="1:16" ht="15" customHeight="1">
      <c r="A4" t="s">
        <v>17</v>
      </c>
      <c s="12" t="s">
        <v>18</v>
      </c>
      <c s="13" t="s">
        <v>1178</v>
      </c>
      <c s="1"/>
      <c s="14" t="s">
        <v>1179</v>
      </c>
      <c s="12" t="s">
        <v>23</v>
      </c>
      <c s="1"/>
      <c s="11"/>
      <c s="11"/>
      <c r="O4" t="s">
        <v>25</v>
      </c>
      <c t="s">
        <v>28</v>
      </c>
    </row>
    <row r="5" spans="1:16" ht="12.75" customHeight="1">
      <c r="A5" t="s">
        <v>21</v>
      </c>
      <c s="16" t="s">
        <v>22</v>
      </c>
      <c s="17" t="s">
        <v>1206</v>
      </c>
      <c s="6"/>
      <c s="18" t="s">
        <v>1181</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33</v>
      </c>
      <c s="27"/>
      <c s="29" t="s">
        <v>137</v>
      </c>
      <c s="27"/>
      <c s="27"/>
      <c s="27"/>
      <c s="30">
        <f>0+Q9</f>
      </c>
      <c r="O9">
        <f>0+R9</f>
      </c>
      <c r="Q9">
        <f>0+I10+I14+I18+I22+I26</f>
      </c>
      <c>
        <f>0+O10+O14+O18+O22+O26</f>
      </c>
    </row>
    <row r="10" spans="1:16" ht="12.75">
      <c r="A10" s="26" t="s">
        <v>50</v>
      </c>
      <c s="31" t="s">
        <v>33</v>
      </c>
      <c s="31" t="s">
        <v>1183</v>
      </c>
      <c s="26" t="s">
        <v>52</v>
      </c>
      <c s="32" t="s">
        <v>1184</v>
      </c>
      <c s="33" t="s">
        <v>188</v>
      </c>
      <c s="34">
        <v>421.7</v>
      </c>
      <c s="35">
        <v>0</v>
      </c>
      <c s="35">
        <f>ROUND(ROUND(H10,2)*ROUND(G10,3),2)</f>
      </c>
      <c r="O10">
        <f>(I10*21)/100</f>
      </c>
      <c t="s">
        <v>28</v>
      </c>
    </row>
    <row r="11" spans="1:5" ht="12.75">
      <c r="A11" s="36" t="s">
        <v>55</v>
      </c>
      <c r="E11" s="37" t="s">
        <v>1185</v>
      </c>
    </row>
    <row r="12" spans="1:5" ht="165.75">
      <c r="A12" s="38" t="s">
        <v>57</v>
      </c>
      <c r="E12" s="39" t="s">
        <v>1208</v>
      </c>
    </row>
    <row r="13" spans="1:5" ht="38.25">
      <c r="A13" t="s">
        <v>59</v>
      </c>
      <c r="E13" s="37" t="s">
        <v>1187</v>
      </c>
    </row>
    <row r="14" spans="1:16" ht="25.5">
      <c r="A14" s="26" t="s">
        <v>50</v>
      </c>
      <c s="31" t="s">
        <v>28</v>
      </c>
      <c s="31" t="s">
        <v>1188</v>
      </c>
      <c s="26" t="s">
        <v>52</v>
      </c>
      <c s="32" t="s">
        <v>1209</v>
      </c>
      <c s="33" t="s">
        <v>163</v>
      </c>
      <c s="34">
        <v>105.425</v>
      </c>
      <c s="35">
        <v>0</v>
      </c>
      <c s="35">
        <f>ROUND(ROUND(H14,2)*ROUND(G14,3),2)</f>
      </c>
      <c r="O14">
        <f>(I14*21)/100</f>
      </c>
      <c t="s">
        <v>28</v>
      </c>
    </row>
    <row r="15" spans="1:5" ht="12.75">
      <c r="A15" s="36" t="s">
        <v>55</v>
      </c>
      <c r="E15" s="37" t="s">
        <v>1190</v>
      </c>
    </row>
    <row r="16" spans="1:5" ht="165.75">
      <c r="A16" s="38" t="s">
        <v>57</v>
      </c>
      <c r="E16" s="39" t="s">
        <v>1210</v>
      </c>
    </row>
    <row r="17" spans="1:5" ht="38.25">
      <c r="A17" t="s">
        <v>59</v>
      </c>
      <c r="E17" s="37" t="s">
        <v>804</v>
      </c>
    </row>
    <row r="18" spans="1:16" ht="12.75">
      <c r="A18" s="26" t="s">
        <v>50</v>
      </c>
      <c s="31" t="s">
        <v>27</v>
      </c>
      <c s="31" t="s">
        <v>1192</v>
      </c>
      <c s="26" t="s">
        <v>52</v>
      </c>
      <c s="32" t="s">
        <v>1193</v>
      </c>
      <c s="33" t="s">
        <v>163</v>
      </c>
      <c s="34">
        <v>42.17</v>
      </c>
      <c s="35">
        <v>0</v>
      </c>
      <c s="35">
        <f>ROUND(ROUND(H18,2)*ROUND(G18,3),2)</f>
      </c>
      <c r="O18">
        <f>(I18*21)/100</f>
      </c>
      <c t="s">
        <v>28</v>
      </c>
    </row>
    <row r="19" spans="1:5" ht="12.75">
      <c r="A19" s="36" t="s">
        <v>55</v>
      </c>
      <c r="E19" s="37" t="s">
        <v>1194</v>
      </c>
    </row>
    <row r="20" spans="1:5" ht="165.75">
      <c r="A20" s="38" t="s">
        <v>57</v>
      </c>
      <c r="E20" s="39" t="s">
        <v>1211</v>
      </c>
    </row>
    <row r="21" spans="1:5" ht="229.5">
      <c r="A21" t="s">
        <v>59</v>
      </c>
      <c r="E21" s="37" t="s">
        <v>1196</v>
      </c>
    </row>
    <row r="22" spans="1:16" ht="12.75">
      <c r="A22" s="26" t="s">
        <v>50</v>
      </c>
      <c s="31" t="s">
        <v>37</v>
      </c>
      <c s="31" t="s">
        <v>1197</v>
      </c>
      <c s="26" t="s">
        <v>52</v>
      </c>
      <c s="32" t="s">
        <v>1198</v>
      </c>
      <c s="33" t="s">
        <v>188</v>
      </c>
      <c s="34">
        <v>421.7</v>
      </c>
      <c s="35">
        <v>0</v>
      </c>
      <c s="35">
        <f>ROUND(ROUND(H22,2)*ROUND(G22,3),2)</f>
      </c>
      <c r="O22">
        <f>(I22*21)/100</f>
      </c>
      <c t="s">
        <v>28</v>
      </c>
    </row>
    <row r="23" spans="1:5" ht="12.75">
      <c r="A23" s="36" t="s">
        <v>55</v>
      </c>
      <c r="E23" s="37" t="s">
        <v>1199</v>
      </c>
    </row>
    <row r="24" spans="1:5" ht="165.75">
      <c r="A24" s="38" t="s">
        <v>57</v>
      </c>
      <c r="E24" s="39" t="s">
        <v>1212</v>
      </c>
    </row>
    <row r="25" spans="1:5" ht="38.25">
      <c r="A25" t="s">
        <v>59</v>
      </c>
      <c r="E25" s="37" t="s">
        <v>1213</v>
      </c>
    </row>
    <row r="26" spans="1:16" ht="12.75">
      <c r="A26" s="26" t="s">
        <v>50</v>
      </c>
      <c s="31" t="s">
        <v>39</v>
      </c>
      <c s="31" t="s">
        <v>1202</v>
      </c>
      <c s="26" t="s">
        <v>52</v>
      </c>
      <c s="32" t="s">
        <v>1203</v>
      </c>
      <c s="33" t="s">
        <v>74</v>
      </c>
      <c s="34">
        <v>258</v>
      </c>
      <c s="35">
        <v>0</v>
      </c>
      <c s="35">
        <f>ROUND(ROUND(H26,2)*ROUND(G26,3),2)</f>
      </c>
      <c r="O26">
        <f>(I26*21)/100</f>
      </c>
      <c t="s">
        <v>28</v>
      </c>
    </row>
    <row r="27" spans="1:5" ht="12.75">
      <c r="A27" s="36" t="s">
        <v>55</v>
      </c>
      <c r="E27" s="37" t="s">
        <v>52</v>
      </c>
    </row>
    <row r="28" spans="1:5" ht="165.75">
      <c r="A28" s="38" t="s">
        <v>57</v>
      </c>
      <c r="E28" s="39" t="s">
        <v>1214</v>
      </c>
    </row>
    <row r="29" spans="1:5" ht="89.25">
      <c r="A29" t="s">
        <v>59</v>
      </c>
      <c r="E29" s="37" t="s">
        <v>1205</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31.xml><?xml version="1.0" encoding="utf-8"?>
<worksheet xmlns="http://schemas.openxmlformats.org/spreadsheetml/2006/main" xmlns:r="http://schemas.openxmlformats.org/officeDocument/2006/relationships">
  <sheetPr>
    <pageSetUpPr fitToPage="1"/>
  </sheetPr>
  <dimension ref="A1:R29"/>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1215</v>
      </c>
      <c s="40">
        <f>0+I9</f>
      </c>
      <c r="O3" t="s">
        <v>24</v>
      </c>
      <c t="s">
        <v>28</v>
      </c>
    </row>
    <row r="4" spans="1:16" ht="15" customHeight="1">
      <c r="A4" t="s">
        <v>17</v>
      </c>
      <c s="12" t="s">
        <v>18</v>
      </c>
      <c s="13" t="s">
        <v>1178</v>
      </c>
      <c s="1"/>
      <c s="14" t="s">
        <v>1179</v>
      </c>
      <c s="12" t="s">
        <v>23</v>
      </c>
      <c s="1"/>
      <c s="11"/>
      <c s="11"/>
      <c r="O4" t="s">
        <v>25</v>
      </c>
      <c t="s">
        <v>28</v>
      </c>
    </row>
    <row r="5" spans="1:16" ht="12.75" customHeight="1">
      <c r="A5" t="s">
        <v>21</v>
      </c>
      <c s="16" t="s">
        <v>22</v>
      </c>
      <c s="17" t="s">
        <v>1215</v>
      </c>
      <c s="6"/>
      <c s="18" t="s">
        <v>1181</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33</v>
      </c>
      <c s="27"/>
      <c s="29" t="s">
        <v>137</v>
      </c>
      <c s="27"/>
      <c s="27"/>
      <c s="27"/>
      <c s="30">
        <f>0+Q9</f>
      </c>
      <c r="O9">
        <f>0+R9</f>
      </c>
      <c r="Q9">
        <f>0+I10+I14+I18+I22+I26</f>
      </c>
      <c>
        <f>0+O10+O14+O18+O22+O26</f>
      </c>
    </row>
    <row r="10" spans="1:16" ht="12.75">
      <c r="A10" s="26" t="s">
        <v>50</v>
      </c>
      <c s="31" t="s">
        <v>33</v>
      </c>
      <c s="31" t="s">
        <v>1183</v>
      </c>
      <c s="26" t="s">
        <v>52</v>
      </c>
      <c s="32" t="s">
        <v>1184</v>
      </c>
      <c s="33" t="s">
        <v>188</v>
      </c>
      <c s="34">
        <v>40.2</v>
      </c>
      <c s="35">
        <v>0</v>
      </c>
      <c s="35">
        <f>ROUND(ROUND(H10,2)*ROUND(G10,3),2)</f>
      </c>
      <c r="O10">
        <f>(I10*21)/100</f>
      </c>
      <c t="s">
        <v>28</v>
      </c>
    </row>
    <row r="11" spans="1:5" ht="12.75">
      <c r="A11" s="36" t="s">
        <v>55</v>
      </c>
      <c r="E11" s="37" t="s">
        <v>1185</v>
      </c>
    </row>
    <row r="12" spans="1:5" ht="63.75">
      <c r="A12" s="38" t="s">
        <v>57</v>
      </c>
      <c r="E12" s="39" t="s">
        <v>1217</v>
      </c>
    </row>
    <row r="13" spans="1:5" ht="38.25">
      <c r="A13" t="s">
        <v>59</v>
      </c>
      <c r="E13" s="37" t="s">
        <v>1187</v>
      </c>
    </row>
    <row r="14" spans="1:16" ht="25.5">
      <c r="A14" s="26" t="s">
        <v>50</v>
      </c>
      <c s="31" t="s">
        <v>28</v>
      </c>
      <c s="31" t="s">
        <v>1188</v>
      </c>
      <c s="26" t="s">
        <v>52</v>
      </c>
      <c s="32" t="s">
        <v>1209</v>
      </c>
      <c s="33" t="s">
        <v>163</v>
      </c>
      <c s="34">
        <v>10.05</v>
      </c>
      <c s="35">
        <v>0</v>
      </c>
      <c s="35">
        <f>ROUND(ROUND(H14,2)*ROUND(G14,3),2)</f>
      </c>
      <c r="O14">
        <f>(I14*21)/100</f>
      </c>
      <c t="s">
        <v>28</v>
      </c>
    </row>
    <row r="15" spans="1:5" ht="12.75">
      <c r="A15" s="36" t="s">
        <v>55</v>
      </c>
      <c r="E15" s="37" t="s">
        <v>1190</v>
      </c>
    </row>
    <row r="16" spans="1:5" ht="63.75">
      <c r="A16" s="38" t="s">
        <v>57</v>
      </c>
      <c r="E16" s="39" t="s">
        <v>1218</v>
      </c>
    </row>
    <row r="17" spans="1:5" ht="38.25">
      <c r="A17" t="s">
        <v>59</v>
      </c>
      <c r="E17" s="37" t="s">
        <v>804</v>
      </c>
    </row>
    <row r="18" spans="1:16" ht="12.75">
      <c r="A18" s="26" t="s">
        <v>50</v>
      </c>
      <c s="31" t="s">
        <v>27</v>
      </c>
      <c s="31" t="s">
        <v>1192</v>
      </c>
      <c s="26" t="s">
        <v>52</v>
      </c>
      <c s="32" t="s">
        <v>1193</v>
      </c>
      <c s="33" t="s">
        <v>163</v>
      </c>
      <c s="34">
        <v>4.02</v>
      </c>
      <c s="35">
        <v>0</v>
      </c>
      <c s="35">
        <f>ROUND(ROUND(H18,2)*ROUND(G18,3),2)</f>
      </c>
      <c r="O18">
        <f>(I18*21)/100</f>
      </c>
      <c t="s">
        <v>28</v>
      </c>
    </row>
    <row r="19" spans="1:5" ht="12.75">
      <c r="A19" s="36" t="s">
        <v>55</v>
      </c>
      <c r="E19" s="37" t="s">
        <v>1194</v>
      </c>
    </row>
    <row r="20" spans="1:5" ht="76.5">
      <c r="A20" s="38" t="s">
        <v>57</v>
      </c>
      <c r="E20" s="39" t="s">
        <v>1219</v>
      </c>
    </row>
    <row r="21" spans="1:5" ht="229.5">
      <c r="A21" t="s">
        <v>59</v>
      </c>
      <c r="E21" s="37" t="s">
        <v>1196</v>
      </c>
    </row>
    <row r="22" spans="1:16" ht="12.75">
      <c r="A22" s="26" t="s">
        <v>50</v>
      </c>
      <c s="31" t="s">
        <v>37</v>
      </c>
      <c s="31" t="s">
        <v>1197</v>
      </c>
      <c s="26" t="s">
        <v>52</v>
      </c>
      <c s="32" t="s">
        <v>1198</v>
      </c>
      <c s="33" t="s">
        <v>188</v>
      </c>
      <c s="34">
        <v>4.02</v>
      </c>
      <c s="35">
        <v>0</v>
      </c>
      <c s="35">
        <f>ROUND(ROUND(H22,2)*ROUND(G22,3),2)</f>
      </c>
      <c r="O22">
        <f>(I22*21)/100</f>
      </c>
      <c t="s">
        <v>28</v>
      </c>
    </row>
    <row r="23" spans="1:5" ht="12.75">
      <c r="A23" s="36" t="s">
        <v>55</v>
      </c>
      <c r="E23" s="37" t="s">
        <v>1199</v>
      </c>
    </row>
    <row r="24" spans="1:5" ht="63.75">
      <c r="A24" s="38" t="s">
        <v>57</v>
      </c>
      <c r="E24" s="39" t="s">
        <v>1220</v>
      </c>
    </row>
    <row r="25" spans="1:5" ht="38.25">
      <c r="A25" t="s">
        <v>59</v>
      </c>
      <c r="E25" s="37" t="s">
        <v>1213</v>
      </c>
    </row>
    <row r="26" spans="1:16" ht="12.75">
      <c r="A26" s="26" t="s">
        <v>50</v>
      </c>
      <c s="31" t="s">
        <v>39</v>
      </c>
      <c s="31" t="s">
        <v>1202</v>
      </c>
      <c s="26" t="s">
        <v>52</v>
      </c>
      <c s="32" t="s">
        <v>1203</v>
      </c>
      <c s="33" t="s">
        <v>74</v>
      </c>
      <c s="34">
        <v>25</v>
      </c>
      <c s="35">
        <v>0</v>
      </c>
      <c s="35">
        <f>ROUND(ROUND(H26,2)*ROUND(G26,3),2)</f>
      </c>
      <c r="O26">
        <f>(I26*21)/100</f>
      </c>
      <c t="s">
        <v>28</v>
      </c>
    </row>
    <row r="27" spans="1:5" ht="12.75">
      <c r="A27" s="36" t="s">
        <v>55</v>
      </c>
      <c r="E27" s="37" t="s">
        <v>52</v>
      </c>
    </row>
    <row r="28" spans="1:5" ht="63.75">
      <c r="A28" s="38" t="s">
        <v>57</v>
      </c>
      <c r="E28" s="39" t="s">
        <v>1221</v>
      </c>
    </row>
    <row r="29" spans="1:5" ht="89.25">
      <c r="A29" t="s">
        <v>59</v>
      </c>
      <c r="E29" s="37" t="s">
        <v>1205</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32.xml><?xml version="1.0" encoding="utf-8"?>
<worksheet xmlns="http://schemas.openxmlformats.org/spreadsheetml/2006/main" xmlns:r="http://schemas.openxmlformats.org/officeDocument/2006/relationships">
  <sheetPr>
    <pageSetUpPr fitToPage="1"/>
  </sheetPr>
  <dimension ref="A1:R54"/>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f>
      </c>
      <c t="s">
        <v>27</v>
      </c>
    </row>
    <row r="3" spans="1:16" ht="15" customHeight="1">
      <c r="A3" t="s">
        <v>12</v>
      </c>
      <c s="12" t="s">
        <v>14</v>
      </c>
      <c s="13" t="s">
        <v>15</v>
      </c>
      <c s="1"/>
      <c s="14" t="s">
        <v>16</v>
      </c>
      <c s="1"/>
      <c s="9"/>
      <c s="8" t="s">
        <v>1224</v>
      </c>
      <c s="40">
        <f>0+I9+I14</f>
      </c>
      <c r="O3" t="s">
        <v>24</v>
      </c>
      <c t="s">
        <v>28</v>
      </c>
    </row>
    <row r="4" spans="1:16" ht="15" customHeight="1">
      <c r="A4" t="s">
        <v>17</v>
      </c>
      <c s="12" t="s">
        <v>18</v>
      </c>
      <c s="13" t="s">
        <v>1222</v>
      </c>
      <c s="1"/>
      <c s="14" t="s">
        <v>1223</v>
      </c>
      <c s="12" t="s">
        <v>23</v>
      </c>
      <c s="1"/>
      <c s="11"/>
      <c s="11"/>
      <c r="O4" t="s">
        <v>25</v>
      </c>
      <c t="s">
        <v>28</v>
      </c>
    </row>
    <row r="5" spans="1:16" ht="12.75" customHeight="1">
      <c r="A5" t="s">
        <v>21</v>
      </c>
      <c s="16" t="s">
        <v>22</v>
      </c>
      <c s="17" t="s">
        <v>1224</v>
      </c>
      <c s="6"/>
      <c s="18" t="s">
        <v>1225</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39</v>
      </c>
      <c s="27"/>
      <c s="29" t="s">
        <v>228</v>
      </c>
      <c s="27"/>
      <c s="27"/>
      <c s="27"/>
      <c s="30">
        <f>0+Q9</f>
      </c>
      <c r="O9">
        <f>0+R9</f>
      </c>
      <c r="Q9">
        <f>0+I10</f>
      </c>
      <c>
        <f>0+O10</f>
      </c>
    </row>
    <row r="10" spans="1:16" ht="12.75">
      <c r="A10" s="26" t="s">
        <v>50</v>
      </c>
      <c s="31" t="s">
        <v>33</v>
      </c>
      <c s="31" t="s">
        <v>1227</v>
      </c>
      <c s="26" t="s">
        <v>52</v>
      </c>
      <c s="32" t="s">
        <v>1228</v>
      </c>
      <c s="33" t="s">
        <v>188</v>
      </c>
      <c s="34">
        <v>52</v>
      </c>
      <c s="35">
        <v>0</v>
      </c>
      <c s="35">
        <f>ROUND(ROUND(H10,2)*ROUND(G10,3),2)</f>
      </c>
      <c r="O10">
        <f>(I10*21)/100</f>
      </c>
      <c t="s">
        <v>28</v>
      </c>
    </row>
    <row r="11" spans="1:5" ht="12.75">
      <c r="A11" s="36" t="s">
        <v>55</v>
      </c>
      <c r="E11" s="37" t="s">
        <v>52</v>
      </c>
    </row>
    <row r="12" spans="1:5" ht="25.5">
      <c r="A12" s="38" t="s">
        <v>57</v>
      </c>
      <c r="E12" s="39" t="s">
        <v>1229</v>
      </c>
    </row>
    <row r="13" spans="1:5" ht="102">
      <c r="A13" t="s">
        <v>59</v>
      </c>
      <c r="E13" s="37" t="s">
        <v>1230</v>
      </c>
    </row>
    <row r="14" spans="1:18" ht="12.75" customHeight="1">
      <c r="A14" s="6" t="s">
        <v>48</v>
      </c>
      <c s="6"/>
      <c s="42" t="s">
        <v>44</v>
      </c>
      <c s="6"/>
      <c s="29" t="s">
        <v>144</v>
      </c>
      <c s="6"/>
      <c s="6"/>
      <c s="6"/>
      <c s="43">
        <f>0+Q14</f>
      </c>
      <c r="O14">
        <f>0+R14</f>
      </c>
      <c r="Q14">
        <f>0+I15+I19+I23+I27+I31+I35+I39+I43+I47+I51</f>
      </c>
      <c>
        <f>0+O15+O19+O23+O27+O31+O35+O39+O43+O47+O51</f>
      </c>
    </row>
    <row r="15" spans="1:16" ht="25.5">
      <c r="A15" s="26" t="s">
        <v>50</v>
      </c>
      <c s="31" t="s">
        <v>28</v>
      </c>
      <c s="31" t="s">
        <v>275</v>
      </c>
      <c s="26" t="s">
        <v>52</v>
      </c>
      <c s="32" t="s">
        <v>276</v>
      </c>
      <c s="33" t="s">
        <v>188</v>
      </c>
      <c s="34">
        <v>31.5</v>
      </c>
      <c s="35">
        <v>0</v>
      </c>
      <c s="35">
        <f>ROUND(ROUND(H15,2)*ROUND(G15,3),2)</f>
      </c>
      <c r="O15">
        <f>(I15*21)/100</f>
      </c>
      <c t="s">
        <v>28</v>
      </c>
    </row>
    <row r="16" spans="1:5" ht="12.75">
      <c r="A16" s="36" t="s">
        <v>55</v>
      </c>
      <c r="E16" s="37" t="s">
        <v>52</v>
      </c>
    </row>
    <row r="17" spans="1:5" ht="25.5">
      <c r="A17" s="38" t="s">
        <v>57</v>
      </c>
      <c r="E17" s="39" t="s">
        <v>1231</v>
      </c>
    </row>
    <row r="18" spans="1:5" ht="38.25">
      <c r="A18" t="s">
        <v>59</v>
      </c>
      <c r="E18" s="37" t="s">
        <v>278</v>
      </c>
    </row>
    <row r="19" spans="1:16" ht="12.75">
      <c r="A19" s="26" t="s">
        <v>50</v>
      </c>
      <c s="31" t="s">
        <v>27</v>
      </c>
      <c s="31" t="s">
        <v>1232</v>
      </c>
      <c s="26" t="s">
        <v>52</v>
      </c>
      <c s="32" t="s">
        <v>1233</v>
      </c>
      <c s="33" t="s">
        <v>74</v>
      </c>
      <c s="34">
        <v>4</v>
      </c>
      <c s="35">
        <v>0</v>
      </c>
      <c s="35">
        <f>ROUND(ROUND(H19,2)*ROUND(G19,3),2)</f>
      </c>
      <c r="O19">
        <f>(I19*21)/100</f>
      </c>
      <c t="s">
        <v>28</v>
      </c>
    </row>
    <row r="20" spans="1:5" ht="12.75">
      <c r="A20" s="36" t="s">
        <v>55</v>
      </c>
      <c r="E20" s="37" t="s">
        <v>1234</v>
      </c>
    </row>
    <row r="21" spans="1:5" ht="12.75">
      <c r="A21" s="38" t="s">
        <v>57</v>
      </c>
      <c r="E21" s="39" t="s">
        <v>1235</v>
      </c>
    </row>
    <row r="22" spans="1:5" ht="76.5">
      <c r="A22" t="s">
        <v>59</v>
      </c>
      <c r="E22" s="37" t="s">
        <v>1236</v>
      </c>
    </row>
    <row r="23" spans="1:16" ht="12.75">
      <c r="A23" s="26" t="s">
        <v>50</v>
      </c>
      <c s="31" t="s">
        <v>37</v>
      </c>
      <c s="31" t="s">
        <v>1237</v>
      </c>
      <c s="26" t="s">
        <v>52</v>
      </c>
      <c s="32" t="s">
        <v>1238</v>
      </c>
      <c s="33" t="s">
        <v>74</v>
      </c>
      <c s="34">
        <v>4</v>
      </c>
      <c s="35">
        <v>0</v>
      </c>
      <c s="35">
        <f>ROUND(ROUND(H23,2)*ROUND(G23,3),2)</f>
      </c>
      <c r="O23">
        <f>(I23*21)/100</f>
      </c>
      <c t="s">
        <v>28</v>
      </c>
    </row>
    <row r="24" spans="1:5" ht="12.75">
      <c r="A24" s="36" t="s">
        <v>55</v>
      </c>
      <c r="E24" s="37" t="s">
        <v>1239</v>
      </c>
    </row>
    <row r="25" spans="1:5" ht="12.75">
      <c r="A25" s="38" t="s">
        <v>57</v>
      </c>
      <c r="E25" s="39" t="s">
        <v>1235</v>
      </c>
    </row>
    <row r="26" spans="1:5" ht="25.5">
      <c r="A26" t="s">
        <v>59</v>
      </c>
      <c r="E26" s="37" t="s">
        <v>968</v>
      </c>
    </row>
    <row r="27" spans="1:16" ht="12.75">
      <c r="A27" s="26" t="s">
        <v>50</v>
      </c>
      <c s="31" t="s">
        <v>39</v>
      </c>
      <c s="31" t="s">
        <v>1240</v>
      </c>
      <c s="26" t="s">
        <v>52</v>
      </c>
      <c s="32" t="s">
        <v>1241</v>
      </c>
      <c s="33" t="s">
        <v>1242</v>
      </c>
      <c s="34">
        <v>504</v>
      </c>
      <c s="35">
        <v>0</v>
      </c>
      <c s="35">
        <f>ROUND(ROUND(H27,2)*ROUND(G27,3),2)</f>
      </c>
      <c r="O27">
        <f>(I27*21)/100</f>
      </c>
      <c t="s">
        <v>28</v>
      </c>
    </row>
    <row r="28" spans="1:5" ht="12.75">
      <c r="A28" s="36" t="s">
        <v>55</v>
      </c>
      <c r="E28" s="37" t="s">
        <v>1234</v>
      </c>
    </row>
    <row r="29" spans="1:5" ht="38.25">
      <c r="A29" s="38" t="s">
        <v>57</v>
      </c>
      <c r="E29" s="39" t="s">
        <v>1243</v>
      </c>
    </row>
    <row r="30" spans="1:5" ht="25.5">
      <c r="A30" t="s">
        <v>59</v>
      </c>
      <c r="E30" s="37" t="s">
        <v>1244</v>
      </c>
    </row>
    <row r="31" spans="1:16" ht="12.75">
      <c r="A31" s="26" t="s">
        <v>50</v>
      </c>
      <c s="31" t="s">
        <v>41</v>
      </c>
      <c s="31" t="s">
        <v>1245</v>
      </c>
      <c s="26" t="s">
        <v>52</v>
      </c>
      <c s="32" t="s">
        <v>1246</v>
      </c>
      <c s="33" t="s">
        <v>74</v>
      </c>
      <c s="34">
        <v>7</v>
      </c>
      <c s="35">
        <v>0</v>
      </c>
      <c s="35">
        <f>ROUND(ROUND(H31,2)*ROUND(G31,3),2)</f>
      </c>
      <c r="O31">
        <f>(I31*21)/100</f>
      </c>
      <c t="s">
        <v>28</v>
      </c>
    </row>
    <row r="32" spans="1:5" ht="12.75">
      <c r="A32" s="36" t="s">
        <v>55</v>
      </c>
      <c r="E32" s="37" t="s">
        <v>52</v>
      </c>
    </row>
    <row r="33" spans="1:5" ht="12.75">
      <c r="A33" s="38" t="s">
        <v>57</v>
      </c>
      <c r="E33" s="39" t="s">
        <v>1247</v>
      </c>
    </row>
    <row r="34" spans="1:5" ht="51">
      <c r="A34" t="s">
        <v>59</v>
      </c>
      <c r="E34" s="37" t="s">
        <v>959</v>
      </c>
    </row>
    <row r="35" spans="1:16" ht="12.75">
      <c r="A35" s="26" t="s">
        <v>50</v>
      </c>
      <c s="31" t="s">
        <v>82</v>
      </c>
      <c s="31" t="s">
        <v>1248</v>
      </c>
      <c s="26" t="s">
        <v>52</v>
      </c>
      <c s="32" t="s">
        <v>1249</v>
      </c>
      <c s="33" t="s">
        <v>74</v>
      </c>
      <c s="34">
        <v>8</v>
      </c>
      <c s="35">
        <v>0</v>
      </c>
      <c s="35">
        <f>ROUND(ROUND(H35,2)*ROUND(G35,3),2)</f>
      </c>
      <c r="O35">
        <f>(I35*21)/100</f>
      </c>
      <c t="s">
        <v>28</v>
      </c>
    </row>
    <row r="36" spans="1:5" ht="12.75">
      <c r="A36" s="36" t="s">
        <v>55</v>
      </c>
      <c r="E36" s="37" t="s">
        <v>1250</v>
      </c>
    </row>
    <row r="37" spans="1:5" ht="12.75">
      <c r="A37" s="38" t="s">
        <v>57</v>
      </c>
      <c r="E37" s="39" t="s">
        <v>1251</v>
      </c>
    </row>
    <row r="38" spans="1:5" ht="25.5">
      <c r="A38" t="s">
        <v>59</v>
      </c>
      <c r="E38" s="37" t="s">
        <v>968</v>
      </c>
    </row>
    <row r="39" spans="1:16" ht="12.75">
      <c r="A39" s="26" t="s">
        <v>50</v>
      </c>
      <c s="31" t="s">
        <v>87</v>
      </c>
      <c s="31" t="s">
        <v>1252</v>
      </c>
      <c s="26" t="s">
        <v>52</v>
      </c>
      <c s="32" t="s">
        <v>1253</v>
      </c>
      <c s="33" t="s">
        <v>1242</v>
      </c>
      <c s="34">
        <v>2555</v>
      </c>
      <c s="35">
        <v>0</v>
      </c>
      <c s="35">
        <f>ROUND(ROUND(H39,2)*ROUND(G39,3),2)</f>
      </c>
      <c r="O39">
        <f>(I39*21)/100</f>
      </c>
      <c t="s">
        <v>28</v>
      </c>
    </row>
    <row r="40" spans="1:5" ht="12.75">
      <c r="A40" s="36" t="s">
        <v>55</v>
      </c>
      <c r="E40" s="37" t="s">
        <v>52</v>
      </c>
    </row>
    <row r="41" spans="1:5" ht="38.25">
      <c r="A41" s="38" t="s">
        <v>57</v>
      </c>
      <c r="E41" s="39" t="s">
        <v>1254</v>
      </c>
    </row>
    <row r="42" spans="1:5" ht="25.5">
      <c r="A42" t="s">
        <v>59</v>
      </c>
      <c r="E42" s="37" t="s">
        <v>1244</v>
      </c>
    </row>
    <row r="43" spans="1:16" ht="12.75">
      <c r="A43" s="26" t="s">
        <v>50</v>
      </c>
      <c s="31" t="s">
        <v>44</v>
      </c>
      <c s="31" t="s">
        <v>1255</v>
      </c>
      <c s="26" t="s">
        <v>52</v>
      </c>
      <c s="32" t="s">
        <v>1256</v>
      </c>
      <c s="33" t="s">
        <v>74</v>
      </c>
      <c s="34">
        <v>1</v>
      </c>
      <c s="35">
        <v>0</v>
      </c>
      <c s="35">
        <f>ROUND(ROUND(H43,2)*ROUND(G43,3),2)</f>
      </c>
      <c r="O43">
        <f>(I43*21)/100</f>
      </c>
      <c t="s">
        <v>28</v>
      </c>
    </row>
    <row r="44" spans="1:5" ht="12.75">
      <c r="A44" s="36" t="s">
        <v>55</v>
      </c>
      <c r="E44" s="37" t="s">
        <v>52</v>
      </c>
    </row>
    <row r="45" spans="1:5" ht="12.75">
      <c r="A45" s="38" t="s">
        <v>57</v>
      </c>
      <c r="E45" s="39" t="s">
        <v>58</v>
      </c>
    </row>
    <row r="46" spans="1:5" ht="51">
      <c r="A46" t="s">
        <v>59</v>
      </c>
      <c r="E46" s="37" t="s">
        <v>959</v>
      </c>
    </row>
    <row r="47" spans="1:16" ht="12.75">
      <c r="A47" s="26" t="s">
        <v>50</v>
      </c>
      <c s="31" t="s">
        <v>46</v>
      </c>
      <c s="31" t="s">
        <v>1257</v>
      </c>
      <c s="26" t="s">
        <v>52</v>
      </c>
      <c s="32" t="s">
        <v>1258</v>
      </c>
      <c s="33" t="s">
        <v>74</v>
      </c>
      <c s="34">
        <v>1</v>
      </c>
      <c s="35">
        <v>0</v>
      </c>
      <c s="35">
        <f>ROUND(ROUND(H47,2)*ROUND(G47,3),2)</f>
      </c>
      <c r="O47">
        <f>(I47*21)/100</f>
      </c>
      <c t="s">
        <v>28</v>
      </c>
    </row>
    <row r="48" spans="1:5" ht="12.75">
      <c r="A48" s="36" t="s">
        <v>55</v>
      </c>
      <c r="E48" s="37" t="s">
        <v>1250</v>
      </c>
    </row>
    <row r="49" spans="1:5" ht="12.75">
      <c r="A49" s="38" t="s">
        <v>57</v>
      </c>
      <c r="E49" s="39" t="s">
        <v>58</v>
      </c>
    </row>
    <row r="50" spans="1:5" ht="25.5">
      <c r="A50" t="s">
        <v>59</v>
      </c>
      <c r="E50" s="37" t="s">
        <v>968</v>
      </c>
    </row>
    <row r="51" spans="1:16" ht="12.75">
      <c r="A51" s="26" t="s">
        <v>50</v>
      </c>
      <c s="31" t="s">
        <v>98</v>
      </c>
      <c s="31" t="s">
        <v>1259</v>
      </c>
      <c s="26" t="s">
        <v>52</v>
      </c>
      <c s="32" t="s">
        <v>1260</v>
      </c>
      <c s="33" t="s">
        <v>1242</v>
      </c>
      <c s="34">
        <v>365</v>
      </c>
      <c s="35">
        <v>0</v>
      </c>
      <c s="35">
        <f>ROUND(ROUND(H51,2)*ROUND(G51,3),2)</f>
      </c>
      <c r="O51">
        <f>(I51*21)/100</f>
      </c>
      <c t="s">
        <v>28</v>
      </c>
    </row>
    <row r="52" spans="1:5" ht="12.75">
      <c r="A52" s="36" t="s">
        <v>55</v>
      </c>
      <c r="E52" s="37" t="s">
        <v>52</v>
      </c>
    </row>
    <row r="53" spans="1:5" ht="12.75">
      <c r="A53" s="38" t="s">
        <v>57</v>
      </c>
      <c r="E53" s="39" t="s">
        <v>1261</v>
      </c>
    </row>
    <row r="54" spans="1:5" ht="25.5">
      <c r="A54" t="s">
        <v>59</v>
      </c>
      <c r="E54" s="37" t="s">
        <v>1244</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33.xml><?xml version="1.0" encoding="utf-8"?>
<worksheet xmlns="http://schemas.openxmlformats.org/spreadsheetml/2006/main" xmlns:r="http://schemas.openxmlformats.org/officeDocument/2006/relationships">
  <sheetPr>
    <pageSetUpPr fitToPage="1"/>
  </sheetPr>
  <dimension ref="A1:R59"/>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0+O9+O14+O19</f>
      </c>
      <c t="s">
        <v>27</v>
      </c>
    </row>
    <row r="3" spans="1:16" ht="15" customHeight="1">
      <c r="A3" t="s">
        <v>12</v>
      </c>
      <c s="12" t="s">
        <v>14</v>
      </c>
      <c s="13" t="s">
        <v>15</v>
      </c>
      <c s="1"/>
      <c s="14" t="s">
        <v>16</v>
      </c>
      <c s="1"/>
      <c s="9"/>
      <c s="8" t="s">
        <v>1262</v>
      </c>
      <c s="40">
        <f>0+I9+I14+I19</f>
      </c>
      <c r="O3" t="s">
        <v>24</v>
      </c>
      <c t="s">
        <v>28</v>
      </c>
    </row>
    <row r="4" spans="1:16" ht="15" customHeight="1">
      <c r="A4" t="s">
        <v>17</v>
      </c>
      <c s="12" t="s">
        <v>18</v>
      </c>
      <c s="13" t="s">
        <v>1222</v>
      </c>
      <c s="1"/>
      <c s="14" t="s">
        <v>1223</v>
      </c>
      <c s="12" t="s">
        <v>23</v>
      </c>
      <c s="1"/>
      <c s="11"/>
      <c s="11"/>
      <c r="O4" t="s">
        <v>25</v>
      </c>
      <c t="s">
        <v>28</v>
      </c>
    </row>
    <row r="5" spans="1:16" ht="12.75" customHeight="1">
      <c r="A5" t="s">
        <v>21</v>
      </c>
      <c s="16" t="s">
        <v>22</v>
      </c>
      <c s="17" t="s">
        <v>1262</v>
      </c>
      <c s="6"/>
      <c s="18" t="s">
        <v>1263</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f>
      </c>
      <c>
        <f>0+O10</f>
      </c>
    </row>
    <row r="10" spans="1:16" ht="12.75">
      <c r="A10" s="26" t="s">
        <v>50</v>
      </c>
      <c s="31" t="s">
        <v>33</v>
      </c>
      <c s="31" t="s">
        <v>126</v>
      </c>
      <c s="26" t="s">
        <v>37</v>
      </c>
      <c s="32" t="s">
        <v>127</v>
      </c>
      <c s="33" t="s">
        <v>128</v>
      </c>
      <c s="34">
        <v>24.96</v>
      </c>
      <c s="35">
        <v>0</v>
      </c>
      <c s="35">
        <f>ROUND(ROUND(H10,2)*ROUND(G10,3),2)</f>
      </c>
      <c r="O10">
        <f>(I10*21)/100</f>
      </c>
      <c t="s">
        <v>28</v>
      </c>
    </row>
    <row r="11" spans="1:5" ht="12.75">
      <c r="A11" s="36" t="s">
        <v>55</v>
      </c>
      <c r="E11" s="37" t="s">
        <v>767</v>
      </c>
    </row>
    <row r="12" spans="1:5" ht="76.5">
      <c r="A12" s="38" t="s">
        <v>57</v>
      </c>
      <c r="E12" s="39" t="s">
        <v>1265</v>
      </c>
    </row>
    <row r="13" spans="1:5" ht="25.5">
      <c r="A13" t="s">
        <v>59</v>
      </c>
      <c r="E13" s="37" t="s">
        <v>131</v>
      </c>
    </row>
    <row r="14" spans="1:18" ht="12.75" customHeight="1">
      <c r="A14" s="6" t="s">
        <v>48</v>
      </c>
      <c s="6"/>
      <c s="42" t="s">
        <v>33</v>
      </c>
      <c s="6"/>
      <c s="29" t="s">
        <v>137</v>
      </c>
      <c s="6"/>
      <c s="6"/>
      <c s="6"/>
      <c s="43">
        <f>0+Q14</f>
      </c>
      <c r="O14">
        <f>0+R14</f>
      </c>
      <c r="Q14">
        <f>0+I15</f>
      </c>
      <c>
        <f>0+O15</f>
      </c>
    </row>
    <row r="15" spans="1:16" ht="25.5">
      <c r="A15" s="26" t="s">
        <v>50</v>
      </c>
      <c s="31" t="s">
        <v>28</v>
      </c>
      <c s="31" t="s">
        <v>201</v>
      </c>
      <c s="26" t="s">
        <v>52</v>
      </c>
      <c s="32" t="s">
        <v>202</v>
      </c>
      <c s="33" t="s">
        <v>163</v>
      </c>
      <c s="34">
        <v>10.4</v>
      </c>
      <c s="35">
        <v>0</v>
      </c>
      <c s="35">
        <f>ROUND(ROUND(H15,2)*ROUND(G15,3),2)</f>
      </c>
      <c r="O15">
        <f>(I15*21)/100</f>
      </c>
      <c t="s">
        <v>28</v>
      </c>
    </row>
    <row r="16" spans="1:5" ht="12.75">
      <c r="A16" s="36" t="s">
        <v>55</v>
      </c>
      <c r="E16" s="37" t="s">
        <v>52</v>
      </c>
    </row>
    <row r="17" spans="1:5" ht="51">
      <c r="A17" s="38" t="s">
        <v>57</v>
      </c>
      <c r="E17" s="39" t="s">
        <v>1266</v>
      </c>
    </row>
    <row r="18" spans="1:5" ht="63.75">
      <c r="A18" t="s">
        <v>59</v>
      </c>
      <c r="E18" s="37" t="s">
        <v>143</v>
      </c>
    </row>
    <row r="19" spans="1:18" ht="12.75" customHeight="1">
      <c r="A19" s="6" t="s">
        <v>48</v>
      </c>
      <c s="6"/>
      <c s="42" t="s">
        <v>44</v>
      </c>
      <c s="6"/>
      <c s="29" t="s">
        <v>144</v>
      </c>
      <c s="6"/>
      <c s="6"/>
      <c s="6"/>
      <c s="43">
        <f>0+Q19</f>
      </c>
      <c r="O19">
        <f>0+R19</f>
      </c>
      <c r="Q19">
        <f>0+I20+I24+I28+I32+I36+I40+I44+I48+I52+I56</f>
      </c>
      <c>
        <f>0+O20+O24+O28+O32+O36+O40+O44+O48+O52+O56</f>
      </c>
    </row>
    <row r="20" spans="1:16" ht="12.75">
      <c r="A20" s="26" t="s">
        <v>50</v>
      </c>
      <c s="31" t="s">
        <v>27</v>
      </c>
      <c s="31" t="s">
        <v>1267</v>
      </c>
      <c s="26" t="s">
        <v>52</v>
      </c>
      <c s="32" t="s">
        <v>1268</v>
      </c>
      <c s="33" t="s">
        <v>188</v>
      </c>
      <c s="34">
        <v>31.5</v>
      </c>
      <c s="35">
        <v>0</v>
      </c>
      <c s="35">
        <f>ROUND(ROUND(H20,2)*ROUND(G20,3),2)</f>
      </c>
      <c r="O20">
        <f>(I20*21)/100</f>
      </c>
      <c t="s">
        <v>28</v>
      </c>
    </row>
    <row r="21" spans="1:5" ht="12.75">
      <c r="A21" s="36" t="s">
        <v>55</v>
      </c>
      <c r="E21" s="37" t="s">
        <v>52</v>
      </c>
    </row>
    <row r="22" spans="1:5" ht="25.5">
      <c r="A22" s="38" t="s">
        <v>57</v>
      </c>
      <c r="E22" s="39" t="s">
        <v>1231</v>
      </c>
    </row>
    <row r="23" spans="1:5" ht="25.5">
      <c r="A23" t="s">
        <v>59</v>
      </c>
      <c r="E23" s="37" t="s">
        <v>1269</v>
      </c>
    </row>
    <row r="24" spans="1:16" ht="12.75">
      <c r="A24" s="26" t="s">
        <v>50</v>
      </c>
      <c s="31" t="s">
        <v>37</v>
      </c>
      <c s="31" t="s">
        <v>1232</v>
      </c>
      <c s="26" t="s">
        <v>52</v>
      </c>
      <c s="32" t="s">
        <v>1233</v>
      </c>
      <c s="33" t="s">
        <v>74</v>
      </c>
      <c s="34">
        <v>4</v>
      </c>
      <c s="35">
        <v>0</v>
      </c>
      <c s="35">
        <f>ROUND(ROUND(H24,2)*ROUND(G24,3),2)</f>
      </c>
      <c r="O24">
        <f>(I24*21)/100</f>
      </c>
      <c t="s">
        <v>28</v>
      </c>
    </row>
    <row r="25" spans="1:5" ht="12.75">
      <c r="A25" s="36" t="s">
        <v>55</v>
      </c>
      <c r="E25" s="37" t="s">
        <v>1234</v>
      </c>
    </row>
    <row r="26" spans="1:5" ht="12.75">
      <c r="A26" s="38" t="s">
        <v>57</v>
      </c>
      <c r="E26" s="39" t="s">
        <v>1235</v>
      </c>
    </row>
    <row r="27" spans="1:5" ht="76.5">
      <c r="A27" t="s">
        <v>59</v>
      </c>
      <c r="E27" s="37" t="s">
        <v>1236</v>
      </c>
    </row>
    <row r="28" spans="1:16" ht="12.75">
      <c r="A28" s="26" t="s">
        <v>50</v>
      </c>
      <c s="31" t="s">
        <v>39</v>
      </c>
      <c s="31" t="s">
        <v>1237</v>
      </c>
      <c s="26" t="s">
        <v>52</v>
      </c>
      <c s="32" t="s">
        <v>1238</v>
      </c>
      <c s="33" t="s">
        <v>74</v>
      </c>
      <c s="34">
        <v>4</v>
      </c>
      <c s="35">
        <v>0</v>
      </c>
      <c s="35">
        <f>ROUND(ROUND(H28,2)*ROUND(G28,3),2)</f>
      </c>
      <c r="O28">
        <f>(I28*21)/100</f>
      </c>
      <c t="s">
        <v>28</v>
      </c>
    </row>
    <row r="29" spans="1:5" ht="12.75">
      <c r="A29" s="36" t="s">
        <v>55</v>
      </c>
      <c r="E29" s="37" t="s">
        <v>1239</v>
      </c>
    </row>
    <row r="30" spans="1:5" ht="12.75">
      <c r="A30" s="38" t="s">
        <v>57</v>
      </c>
      <c r="E30" s="39" t="s">
        <v>1235</v>
      </c>
    </row>
    <row r="31" spans="1:5" ht="25.5">
      <c r="A31" t="s">
        <v>59</v>
      </c>
      <c r="E31" s="37" t="s">
        <v>968</v>
      </c>
    </row>
    <row r="32" spans="1:16" ht="12.75">
      <c r="A32" s="26" t="s">
        <v>50</v>
      </c>
      <c s="31" t="s">
        <v>41</v>
      </c>
      <c s="31" t="s">
        <v>1240</v>
      </c>
      <c s="26" t="s">
        <v>52</v>
      </c>
      <c s="32" t="s">
        <v>1241</v>
      </c>
      <c s="33" t="s">
        <v>1242</v>
      </c>
      <c s="34">
        <v>504</v>
      </c>
      <c s="35">
        <v>0</v>
      </c>
      <c s="35">
        <f>ROUND(ROUND(H32,2)*ROUND(G32,3),2)</f>
      </c>
      <c r="O32">
        <f>(I32*21)/100</f>
      </c>
      <c t="s">
        <v>28</v>
      </c>
    </row>
    <row r="33" spans="1:5" ht="12.75">
      <c r="A33" s="36" t="s">
        <v>55</v>
      </c>
      <c r="E33" s="37" t="s">
        <v>1234</v>
      </c>
    </row>
    <row r="34" spans="1:5" ht="38.25">
      <c r="A34" s="38" t="s">
        <v>57</v>
      </c>
      <c r="E34" s="39" t="s">
        <v>1243</v>
      </c>
    </row>
    <row r="35" spans="1:5" ht="25.5">
      <c r="A35" t="s">
        <v>59</v>
      </c>
      <c r="E35" s="37" t="s">
        <v>1244</v>
      </c>
    </row>
    <row r="36" spans="1:16" ht="12.75">
      <c r="A36" s="26" t="s">
        <v>50</v>
      </c>
      <c s="31" t="s">
        <v>82</v>
      </c>
      <c s="31" t="s">
        <v>1245</v>
      </c>
      <c s="26" t="s">
        <v>52</v>
      </c>
      <c s="32" t="s">
        <v>1246</v>
      </c>
      <c s="33" t="s">
        <v>74</v>
      </c>
      <c s="34">
        <v>8</v>
      </c>
      <c s="35">
        <v>0</v>
      </c>
      <c s="35">
        <f>ROUND(ROUND(H36,2)*ROUND(G36,3),2)</f>
      </c>
      <c r="O36">
        <f>(I36*21)/100</f>
      </c>
      <c t="s">
        <v>28</v>
      </c>
    </row>
    <row r="37" spans="1:5" ht="12.75">
      <c r="A37" s="36" t="s">
        <v>55</v>
      </c>
      <c r="E37" s="37" t="s">
        <v>52</v>
      </c>
    </row>
    <row r="38" spans="1:5" ht="12.75">
      <c r="A38" s="38" t="s">
        <v>57</v>
      </c>
      <c r="E38" s="39" t="s">
        <v>1251</v>
      </c>
    </row>
    <row r="39" spans="1:5" ht="51">
      <c r="A39" t="s">
        <v>59</v>
      </c>
      <c r="E39" s="37" t="s">
        <v>959</v>
      </c>
    </row>
    <row r="40" spans="1:16" ht="12.75">
      <c r="A40" s="26" t="s">
        <v>50</v>
      </c>
      <c s="31" t="s">
        <v>87</v>
      </c>
      <c s="31" t="s">
        <v>1248</v>
      </c>
      <c s="26" t="s">
        <v>52</v>
      </c>
      <c s="32" t="s">
        <v>1249</v>
      </c>
      <c s="33" t="s">
        <v>74</v>
      </c>
      <c s="34">
        <v>8</v>
      </c>
      <c s="35">
        <v>0</v>
      </c>
      <c s="35">
        <f>ROUND(ROUND(H40,2)*ROUND(G40,3),2)</f>
      </c>
      <c r="O40">
        <f>(I40*21)/100</f>
      </c>
      <c t="s">
        <v>28</v>
      </c>
    </row>
    <row r="41" spans="1:5" ht="12.75">
      <c r="A41" s="36" t="s">
        <v>55</v>
      </c>
      <c r="E41" s="37" t="s">
        <v>1250</v>
      </c>
    </row>
    <row r="42" spans="1:5" ht="12.75">
      <c r="A42" s="38" t="s">
        <v>57</v>
      </c>
      <c r="E42" s="39" t="s">
        <v>1251</v>
      </c>
    </row>
    <row r="43" spans="1:5" ht="25.5">
      <c r="A43" t="s">
        <v>59</v>
      </c>
      <c r="E43" s="37" t="s">
        <v>968</v>
      </c>
    </row>
    <row r="44" spans="1:16" ht="12.75">
      <c r="A44" s="26" t="s">
        <v>50</v>
      </c>
      <c s="31" t="s">
        <v>44</v>
      </c>
      <c s="31" t="s">
        <v>1252</v>
      </c>
      <c s="26" t="s">
        <v>52</v>
      </c>
      <c s="32" t="s">
        <v>1253</v>
      </c>
      <c s="33" t="s">
        <v>1242</v>
      </c>
      <c s="34">
        <v>2920</v>
      </c>
      <c s="35">
        <v>0</v>
      </c>
      <c s="35">
        <f>ROUND(ROUND(H44,2)*ROUND(G44,3),2)</f>
      </c>
      <c r="O44">
        <f>(I44*21)/100</f>
      </c>
      <c t="s">
        <v>28</v>
      </c>
    </row>
    <row r="45" spans="1:5" ht="12.75">
      <c r="A45" s="36" t="s">
        <v>55</v>
      </c>
      <c r="E45" s="37" t="s">
        <v>52</v>
      </c>
    </row>
    <row r="46" spans="1:5" ht="38.25">
      <c r="A46" s="38" t="s">
        <v>57</v>
      </c>
      <c r="E46" s="39" t="s">
        <v>1270</v>
      </c>
    </row>
    <row r="47" spans="1:5" ht="25.5">
      <c r="A47" t="s">
        <v>59</v>
      </c>
      <c r="E47" s="37" t="s">
        <v>1244</v>
      </c>
    </row>
    <row r="48" spans="1:16" ht="12.75">
      <c r="A48" s="26" t="s">
        <v>50</v>
      </c>
      <c s="31" t="s">
        <v>46</v>
      </c>
      <c s="31" t="s">
        <v>1255</v>
      </c>
      <c s="26" t="s">
        <v>52</v>
      </c>
      <c s="32" t="s">
        <v>1256</v>
      </c>
      <c s="33" t="s">
        <v>74</v>
      </c>
      <c s="34">
        <v>1</v>
      </c>
      <c s="35">
        <v>0</v>
      </c>
      <c s="35">
        <f>ROUND(ROUND(H48,2)*ROUND(G48,3),2)</f>
      </c>
      <c r="O48">
        <f>(I48*21)/100</f>
      </c>
      <c t="s">
        <v>28</v>
      </c>
    </row>
    <row r="49" spans="1:5" ht="12.75">
      <c r="A49" s="36" t="s">
        <v>55</v>
      </c>
      <c r="E49" s="37" t="s">
        <v>52</v>
      </c>
    </row>
    <row r="50" spans="1:5" ht="12.75">
      <c r="A50" s="38" t="s">
        <v>57</v>
      </c>
      <c r="E50" s="39" t="s">
        <v>58</v>
      </c>
    </row>
    <row r="51" spans="1:5" ht="51">
      <c r="A51" t="s">
        <v>59</v>
      </c>
      <c r="E51" s="37" t="s">
        <v>959</v>
      </c>
    </row>
    <row r="52" spans="1:16" ht="12.75">
      <c r="A52" s="26" t="s">
        <v>50</v>
      </c>
      <c s="31" t="s">
        <v>98</v>
      </c>
      <c s="31" t="s">
        <v>1257</v>
      </c>
      <c s="26" t="s">
        <v>52</v>
      </c>
      <c s="32" t="s">
        <v>1258</v>
      </c>
      <c s="33" t="s">
        <v>74</v>
      </c>
      <c s="34">
        <v>1</v>
      </c>
      <c s="35">
        <v>0</v>
      </c>
      <c s="35">
        <f>ROUND(ROUND(H52,2)*ROUND(G52,3),2)</f>
      </c>
      <c r="O52">
        <f>(I52*21)/100</f>
      </c>
      <c t="s">
        <v>28</v>
      </c>
    </row>
    <row r="53" spans="1:5" ht="12.75">
      <c r="A53" s="36" t="s">
        <v>55</v>
      </c>
      <c r="E53" s="37" t="s">
        <v>1250</v>
      </c>
    </row>
    <row r="54" spans="1:5" ht="12.75">
      <c r="A54" s="38" t="s">
        <v>57</v>
      </c>
      <c r="E54" s="39" t="s">
        <v>58</v>
      </c>
    </row>
    <row r="55" spans="1:5" ht="25.5">
      <c r="A55" t="s">
        <v>59</v>
      </c>
      <c r="E55" s="37" t="s">
        <v>968</v>
      </c>
    </row>
    <row r="56" spans="1:16" ht="12.75">
      <c r="A56" s="26" t="s">
        <v>50</v>
      </c>
      <c s="31" t="s">
        <v>105</v>
      </c>
      <c s="31" t="s">
        <v>1259</v>
      </c>
      <c s="26" t="s">
        <v>52</v>
      </c>
      <c s="32" t="s">
        <v>1260</v>
      </c>
      <c s="33" t="s">
        <v>1242</v>
      </c>
      <c s="34">
        <v>365</v>
      </c>
      <c s="35">
        <v>0</v>
      </c>
      <c s="35">
        <f>ROUND(ROUND(H56,2)*ROUND(G56,3),2)</f>
      </c>
      <c r="O56">
        <f>(I56*21)/100</f>
      </c>
      <c t="s">
        <v>28</v>
      </c>
    </row>
    <row r="57" spans="1:5" ht="12.75">
      <c r="A57" s="36" t="s">
        <v>55</v>
      </c>
      <c r="E57" s="37" t="s">
        <v>52</v>
      </c>
    </row>
    <row r="58" spans="1:5" ht="12.75">
      <c r="A58" s="38" t="s">
        <v>57</v>
      </c>
      <c r="E58" s="39" t="s">
        <v>1261</v>
      </c>
    </row>
    <row r="59" spans="1:5" ht="25.5">
      <c r="A59" t="s">
        <v>59</v>
      </c>
      <c r="E59" s="37" t="s">
        <v>1244</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34.xml><?xml version="1.0" encoding="utf-8"?>
<worksheet xmlns="http://schemas.openxmlformats.org/spreadsheetml/2006/main" xmlns:r="http://schemas.openxmlformats.org/officeDocument/2006/relationships">
  <sheetPr>
    <pageSetUpPr fitToPage="1"/>
  </sheetPr>
  <dimension ref="A1:R13"/>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f>
      </c>
      <c t="s">
        <v>27</v>
      </c>
    </row>
    <row r="3" spans="1:16" ht="15" customHeight="1">
      <c r="A3" t="s">
        <v>12</v>
      </c>
      <c s="12" t="s">
        <v>14</v>
      </c>
      <c s="13" t="s">
        <v>15</v>
      </c>
      <c s="1"/>
      <c s="14" t="s">
        <v>16</v>
      </c>
      <c s="1"/>
      <c s="9"/>
      <c s="8" t="s">
        <v>1271</v>
      </c>
      <c s="40">
        <f>0+I9</f>
      </c>
      <c r="O3" t="s">
        <v>24</v>
      </c>
      <c t="s">
        <v>28</v>
      </c>
    </row>
    <row r="4" spans="1:16" ht="15" customHeight="1">
      <c r="A4" t="s">
        <v>17</v>
      </c>
      <c s="12" t="s">
        <v>18</v>
      </c>
      <c s="13" t="s">
        <v>1222</v>
      </c>
      <c s="1"/>
      <c s="14" t="s">
        <v>1223</v>
      </c>
      <c s="12" t="s">
        <v>23</v>
      </c>
      <c s="1"/>
      <c s="11"/>
      <c s="11"/>
      <c r="O4" t="s">
        <v>25</v>
      </c>
      <c t="s">
        <v>28</v>
      </c>
    </row>
    <row r="5" spans="1:16" ht="12.75" customHeight="1">
      <c r="A5" t="s">
        <v>21</v>
      </c>
      <c s="16" t="s">
        <v>22</v>
      </c>
      <c s="17" t="s">
        <v>1271</v>
      </c>
      <c s="6"/>
      <c s="18" t="s">
        <v>1272</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37</v>
      </c>
      <c s="27"/>
      <c s="29" t="s">
        <v>854</v>
      </c>
      <c s="27"/>
      <c s="27"/>
      <c s="27"/>
      <c s="30">
        <f>0+Q9</f>
      </c>
      <c r="O9">
        <f>0+R9</f>
      </c>
      <c r="Q9">
        <f>0+I10</f>
      </c>
      <c>
        <f>0+O10</f>
      </c>
    </row>
    <row r="10" spans="1:16" ht="12.75">
      <c r="A10" s="26" t="s">
        <v>50</v>
      </c>
      <c s="31" t="s">
        <v>33</v>
      </c>
      <c s="31" t="s">
        <v>1274</v>
      </c>
      <c s="26" t="s">
        <v>52</v>
      </c>
      <c s="32" t="s">
        <v>1275</v>
      </c>
      <c s="33" t="s">
        <v>163</v>
      </c>
      <c s="34">
        <v>10</v>
      </c>
      <c s="35">
        <v>0</v>
      </c>
      <c s="35">
        <f>ROUND(ROUND(H10,2)*ROUND(G10,3),2)</f>
      </c>
      <c r="O10">
        <f>(I10*21)/100</f>
      </c>
      <c t="s">
        <v>28</v>
      </c>
    </row>
    <row r="11" spans="1:5" ht="25.5">
      <c r="A11" s="36" t="s">
        <v>55</v>
      </c>
      <c r="E11" s="37" t="s">
        <v>225</v>
      </c>
    </row>
    <row r="12" spans="1:5" ht="38.25">
      <c r="A12" s="38" t="s">
        <v>57</v>
      </c>
      <c r="E12" s="39" t="s">
        <v>1276</v>
      </c>
    </row>
    <row r="13" spans="1:5" ht="369.75">
      <c r="A13" t="s">
        <v>59</v>
      </c>
      <c r="E13" s="37" t="s">
        <v>858</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4.xml><?xml version="1.0" encoding="utf-8"?>
<worksheet xmlns="http://schemas.openxmlformats.org/spreadsheetml/2006/main" xmlns:r="http://schemas.openxmlformats.org/officeDocument/2006/relationships">
  <sheetPr>
    <pageSetUpPr fitToPage="1"/>
  </sheetPr>
  <dimension ref="A1:R70"/>
  <sheetViews>
    <sheetView workbookViewId="0" topLeftCell="A1">
      <pane ySplit="7" topLeftCell="A8" activePane="bottomLeft" state="frozen"/>
      <selection pane="topLeft" activeCell="A1" sqref="A1"/>
      <selection pane="bottomLeft" activeCell="A8" sqref="A8"/>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0+O8+O21+O26</f>
      </c>
      <c t="s">
        <v>27</v>
      </c>
    </row>
    <row r="3" spans="1:16" ht="15" customHeight="1">
      <c r="A3" t="s">
        <v>12</v>
      </c>
      <c s="12" t="s">
        <v>14</v>
      </c>
      <c s="13" t="s">
        <v>15</v>
      </c>
      <c s="1"/>
      <c s="14" t="s">
        <v>16</v>
      </c>
      <c s="12" t="s">
        <v>23</v>
      </c>
      <c s="9"/>
      <c s="8" t="s">
        <v>124</v>
      </c>
      <c s="40">
        <f>0+I8+I21+I26</f>
      </c>
      <c r="O3" t="s">
        <v>24</v>
      </c>
      <c t="s">
        <v>28</v>
      </c>
    </row>
    <row r="4" spans="1:16" ht="15" customHeight="1">
      <c r="A4" t="s">
        <v>17</v>
      </c>
      <c s="16" t="s">
        <v>22</v>
      </c>
      <c s="17" t="s">
        <v>124</v>
      </c>
      <c s="6"/>
      <c s="18" t="s">
        <v>125</v>
      </c>
      <c s="16"/>
      <c s="16"/>
      <c s="27"/>
      <c s="27"/>
      <c r="O4" t="s">
        <v>25</v>
      </c>
      <c t="s">
        <v>28</v>
      </c>
    </row>
    <row r="5" spans="1:16" ht="12.75" customHeight="1">
      <c r="A5" s="15" t="s">
        <v>30</v>
      </c>
      <c s="15" t="s">
        <v>32</v>
      </c>
      <c s="15" t="s">
        <v>34</v>
      </c>
      <c s="15" t="s">
        <v>35</v>
      </c>
      <c s="15" t="s">
        <v>36</v>
      </c>
      <c s="15" t="s">
        <v>38</v>
      </c>
      <c s="15" t="s">
        <v>40</v>
      </c>
      <c s="15" t="s">
        <v>42</v>
      </c>
      <c s="15"/>
      <c r="O5" t="s">
        <v>26</v>
      </c>
      <c t="s">
        <v>28</v>
      </c>
    </row>
    <row r="6" spans="1:9" ht="12.75" customHeight="1">
      <c r="A6" s="15"/>
      <c s="15"/>
      <c s="15"/>
      <c s="15"/>
      <c s="15"/>
      <c s="15"/>
      <c s="15"/>
      <c s="15" t="s">
        <v>43</v>
      </c>
      <c s="15" t="s">
        <v>45</v>
      </c>
    </row>
    <row r="7" spans="1:9" ht="12.75" customHeight="1">
      <c r="A7" s="15" t="s">
        <v>31</v>
      </c>
      <c s="15" t="s">
        <v>33</v>
      </c>
      <c s="15" t="s">
        <v>28</v>
      </c>
      <c s="15" t="s">
        <v>27</v>
      </c>
      <c s="15" t="s">
        <v>37</v>
      </c>
      <c s="15" t="s">
        <v>39</v>
      </c>
      <c s="15" t="s">
        <v>41</v>
      </c>
      <c s="15" t="s">
        <v>44</v>
      </c>
      <c s="15" t="s">
        <v>46</v>
      </c>
    </row>
    <row r="8" spans="1:18" ht="12.75" customHeight="1">
      <c r="A8" s="27" t="s">
        <v>48</v>
      </c>
      <c s="27"/>
      <c s="28" t="s">
        <v>31</v>
      </c>
      <c s="27"/>
      <c s="29" t="s">
        <v>49</v>
      </c>
      <c s="27"/>
      <c s="27"/>
      <c s="27"/>
      <c s="30">
        <f>0+Q8</f>
      </c>
      <c r="O8">
        <f>0+R8</f>
      </c>
      <c r="Q8">
        <f>0+I9+I13+I17</f>
      </c>
      <c>
        <f>0+O9+O13+O17</f>
      </c>
    </row>
    <row r="9" spans="1:16" ht="12.75">
      <c r="A9" s="26" t="s">
        <v>50</v>
      </c>
      <c s="31" t="s">
        <v>33</v>
      </c>
      <c s="31" t="s">
        <v>126</v>
      </c>
      <c s="26" t="s">
        <v>33</v>
      </c>
      <c s="32" t="s">
        <v>127</v>
      </c>
      <c s="33" t="s">
        <v>128</v>
      </c>
      <c s="34">
        <v>167.2</v>
      </c>
      <c s="35">
        <v>0</v>
      </c>
      <c s="35">
        <f>ROUND(ROUND(H9,2)*ROUND(G9,3),2)</f>
      </c>
      <c r="O9">
        <f>(I9*21)/100</f>
      </c>
      <c t="s">
        <v>28</v>
      </c>
    </row>
    <row r="10" spans="1:5" ht="38.25">
      <c r="A10" s="36" t="s">
        <v>55</v>
      </c>
      <c r="E10" s="37" t="s">
        <v>129</v>
      </c>
    </row>
    <row r="11" spans="1:5" ht="89.25">
      <c r="A11" s="38" t="s">
        <v>57</v>
      </c>
      <c r="E11" s="39" t="s">
        <v>130</v>
      </c>
    </row>
    <row r="12" spans="1:5" ht="25.5">
      <c r="A12" t="s">
        <v>59</v>
      </c>
      <c r="E12" s="37" t="s">
        <v>131</v>
      </c>
    </row>
    <row r="13" spans="1:16" ht="12.75">
      <c r="A13" s="26" t="s">
        <v>50</v>
      </c>
      <c s="31" t="s">
        <v>28</v>
      </c>
      <c s="31" t="s">
        <v>126</v>
      </c>
      <c s="26" t="s">
        <v>27</v>
      </c>
      <c s="32" t="s">
        <v>127</v>
      </c>
      <c s="33" t="s">
        <v>128</v>
      </c>
      <c s="34">
        <v>428.793</v>
      </c>
      <c s="35">
        <v>0</v>
      </c>
      <c s="35">
        <f>ROUND(ROUND(H13,2)*ROUND(G13,3),2)</f>
      </c>
      <c r="O13">
        <f>(I13*21)/100</f>
      </c>
      <c t="s">
        <v>28</v>
      </c>
    </row>
    <row r="14" spans="1:5" ht="12.75">
      <c r="A14" s="36" t="s">
        <v>55</v>
      </c>
      <c r="E14" s="37" t="s">
        <v>132</v>
      </c>
    </row>
    <row r="15" spans="1:5" ht="102">
      <c r="A15" s="38" t="s">
        <v>57</v>
      </c>
      <c r="E15" s="39" t="s">
        <v>133</v>
      </c>
    </row>
    <row r="16" spans="1:5" ht="25.5">
      <c r="A16" t="s">
        <v>59</v>
      </c>
      <c r="E16" s="37" t="s">
        <v>131</v>
      </c>
    </row>
    <row r="17" spans="1:16" ht="12.75">
      <c r="A17" s="26" t="s">
        <v>50</v>
      </c>
      <c s="31" t="s">
        <v>27</v>
      </c>
      <c s="31" t="s">
        <v>134</v>
      </c>
      <c s="26" t="s">
        <v>52</v>
      </c>
      <c s="32" t="s">
        <v>135</v>
      </c>
      <c s="33" t="s">
        <v>128</v>
      </c>
      <c s="34">
        <v>22.875</v>
      </c>
      <c s="35">
        <v>0</v>
      </c>
      <c s="35">
        <f>ROUND(ROUND(H17,2)*ROUND(G17,3),2)</f>
      </c>
      <c r="O17">
        <f>(I17*21)/100</f>
      </c>
      <c t="s">
        <v>28</v>
      </c>
    </row>
    <row r="18" spans="1:5" ht="12.75">
      <c r="A18" s="36" t="s">
        <v>55</v>
      </c>
      <c r="E18" s="37" t="s">
        <v>52</v>
      </c>
    </row>
    <row r="19" spans="1:5" ht="127.5">
      <c r="A19" s="38" t="s">
        <v>57</v>
      </c>
      <c r="E19" s="39" t="s">
        <v>136</v>
      </c>
    </row>
    <row r="20" spans="1:5" ht="25.5">
      <c r="A20" t="s">
        <v>59</v>
      </c>
      <c r="E20" s="37" t="s">
        <v>131</v>
      </c>
    </row>
    <row r="21" spans="1:18" ht="12.75" customHeight="1">
      <c r="A21" s="6" t="s">
        <v>48</v>
      </c>
      <c s="6"/>
      <c s="42" t="s">
        <v>33</v>
      </c>
      <c s="6"/>
      <c s="29" t="s">
        <v>137</v>
      </c>
      <c s="6"/>
      <c s="6"/>
      <c s="6"/>
      <c s="43">
        <f>0+Q21</f>
      </c>
      <c r="O21">
        <f>0+R21</f>
      </c>
      <c r="Q21">
        <f>0+I22</f>
      </c>
      <c>
        <f>0+O22</f>
      </c>
    </row>
    <row r="22" spans="1:16" ht="25.5">
      <c r="A22" s="26" t="s">
        <v>50</v>
      </c>
      <c s="31" t="s">
        <v>37</v>
      </c>
      <c s="31" t="s">
        <v>138</v>
      </c>
      <c s="26" t="s">
        <v>52</v>
      </c>
      <c s="32" t="s">
        <v>139</v>
      </c>
      <c s="33" t="s">
        <v>140</v>
      </c>
      <c s="34">
        <v>76</v>
      </c>
      <c s="35">
        <v>0</v>
      </c>
      <c s="35">
        <f>ROUND(ROUND(H22,2)*ROUND(G22,3),2)</f>
      </c>
      <c r="O22">
        <f>(I22*21)/100</f>
      </c>
      <c t="s">
        <v>28</v>
      </c>
    </row>
    <row r="23" spans="1:5" ht="12.75">
      <c r="A23" s="36" t="s">
        <v>55</v>
      </c>
      <c r="E23" s="37" t="s">
        <v>141</v>
      </c>
    </row>
    <row r="24" spans="1:5" ht="114.75">
      <c r="A24" s="38" t="s">
        <v>57</v>
      </c>
      <c r="E24" s="39" t="s">
        <v>142</v>
      </c>
    </row>
    <row r="25" spans="1:5" ht="63.75">
      <c r="A25" t="s">
        <v>59</v>
      </c>
      <c r="E25" s="37" t="s">
        <v>143</v>
      </c>
    </row>
    <row r="26" spans="1:18" ht="12.75" customHeight="1">
      <c r="A26" s="6" t="s">
        <v>48</v>
      </c>
      <c s="6"/>
      <c s="42" t="s">
        <v>44</v>
      </c>
      <c s="6"/>
      <c s="29" t="s">
        <v>144</v>
      </c>
      <c s="6"/>
      <c s="6"/>
      <c s="6"/>
      <c s="43">
        <f>0+Q26</f>
      </c>
      <c r="O26">
        <f>0+R26</f>
      </c>
      <c r="Q26">
        <f>0+I27+I31+I35+I39+I43+I47+I51+I55+I59+I63+I67</f>
      </c>
      <c>
        <f>0+O27+O31+O35+O39+O43+O47+O51+O55+O59+O63+O67</f>
      </c>
    </row>
    <row r="27" spans="1:16" ht="25.5">
      <c r="A27" s="26" t="s">
        <v>50</v>
      </c>
      <c s="31" t="s">
        <v>39</v>
      </c>
      <c s="31" t="s">
        <v>145</v>
      </c>
      <c s="26" t="s">
        <v>52</v>
      </c>
      <c s="32" t="s">
        <v>146</v>
      </c>
      <c s="33" t="s">
        <v>140</v>
      </c>
      <c s="34">
        <v>142.54</v>
      </c>
      <c s="35">
        <v>0</v>
      </c>
      <c s="35">
        <f>ROUND(ROUND(H27,2)*ROUND(G27,3),2)</f>
      </c>
      <c r="O27">
        <f>(I27*21)/100</f>
      </c>
      <c t="s">
        <v>28</v>
      </c>
    </row>
    <row r="28" spans="1:5" ht="12.75">
      <c r="A28" s="36" t="s">
        <v>55</v>
      </c>
      <c r="E28" s="37" t="s">
        <v>52</v>
      </c>
    </row>
    <row r="29" spans="1:5" ht="165.75">
      <c r="A29" s="38" t="s">
        <v>57</v>
      </c>
      <c r="E29" s="39" t="s">
        <v>147</v>
      </c>
    </row>
    <row r="30" spans="1:5" ht="38.25">
      <c r="A30" t="s">
        <v>59</v>
      </c>
      <c r="E30" s="37" t="s">
        <v>148</v>
      </c>
    </row>
    <row r="31" spans="1:16" ht="12.75">
      <c r="A31" s="26" t="s">
        <v>50</v>
      </c>
      <c s="31" t="s">
        <v>41</v>
      </c>
      <c s="31" t="s">
        <v>149</v>
      </c>
      <c s="26" t="s">
        <v>52</v>
      </c>
      <c s="32" t="s">
        <v>150</v>
      </c>
      <c s="33" t="s">
        <v>140</v>
      </c>
      <c s="34">
        <v>76</v>
      </c>
      <c s="35">
        <v>0</v>
      </c>
      <c s="35">
        <f>ROUND(ROUND(H31,2)*ROUND(G31,3),2)</f>
      </c>
      <c r="O31">
        <f>(I31*21)/100</f>
      </c>
      <c t="s">
        <v>28</v>
      </c>
    </row>
    <row r="32" spans="1:5" ht="12.75">
      <c r="A32" s="36" t="s">
        <v>55</v>
      </c>
      <c r="E32" s="37" t="s">
        <v>52</v>
      </c>
    </row>
    <row r="33" spans="1:5" ht="89.25">
      <c r="A33" s="38" t="s">
        <v>57</v>
      </c>
      <c r="E33" s="39" t="s">
        <v>151</v>
      </c>
    </row>
    <row r="34" spans="1:5" ht="25.5">
      <c r="A34" t="s">
        <v>59</v>
      </c>
      <c r="E34" s="37" t="s">
        <v>152</v>
      </c>
    </row>
    <row r="35" spans="1:16" ht="12.75">
      <c r="A35" s="26" t="s">
        <v>50</v>
      </c>
      <c s="31" t="s">
        <v>82</v>
      </c>
      <c s="31" t="s">
        <v>153</v>
      </c>
      <c s="26" t="s">
        <v>52</v>
      </c>
      <c s="32" t="s">
        <v>154</v>
      </c>
      <c s="33" t="s">
        <v>140</v>
      </c>
      <c s="34">
        <v>76</v>
      </c>
      <c s="35">
        <v>0</v>
      </c>
      <c s="35">
        <f>ROUND(ROUND(H35,2)*ROUND(G35,3),2)</f>
      </c>
      <c r="O35">
        <f>(I35*21)/100</f>
      </c>
      <c t="s">
        <v>28</v>
      </c>
    </row>
    <row r="36" spans="1:5" ht="12.75">
      <c r="A36" s="36" t="s">
        <v>55</v>
      </c>
      <c r="E36" s="37" t="s">
        <v>52</v>
      </c>
    </row>
    <row r="37" spans="1:5" ht="114.75">
      <c r="A37" s="38" t="s">
        <v>57</v>
      </c>
      <c r="E37" s="39" t="s">
        <v>155</v>
      </c>
    </row>
    <row r="38" spans="1:5" ht="25.5">
      <c r="A38" t="s">
        <v>59</v>
      </c>
      <c r="E38" s="37" t="s">
        <v>156</v>
      </c>
    </row>
    <row r="39" spans="1:16" ht="12.75">
      <c r="A39" s="26" t="s">
        <v>50</v>
      </c>
      <c s="31" t="s">
        <v>87</v>
      </c>
      <c s="31" t="s">
        <v>157</v>
      </c>
      <c s="26" t="s">
        <v>52</v>
      </c>
      <c s="32" t="s">
        <v>158</v>
      </c>
      <c s="33" t="s">
        <v>74</v>
      </c>
      <c s="34">
        <v>59</v>
      </c>
      <c s="35">
        <v>0</v>
      </c>
      <c s="35">
        <f>ROUND(ROUND(H39,2)*ROUND(G39,3),2)</f>
      </c>
      <c r="O39">
        <f>(I39*21)/100</f>
      </c>
      <c t="s">
        <v>28</v>
      </c>
    </row>
    <row r="40" spans="1:5" ht="12.75">
      <c r="A40" s="36" t="s">
        <v>55</v>
      </c>
      <c r="E40" s="37" t="s">
        <v>52</v>
      </c>
    </row>
    <row r="41" spans="1:5" ht="63.75">
      <c r="A41" s="38" t="s">
        <v>57</v>
      </c>
      <c r="E41" s="39" t="s">
        <v>159</v>
      </c>
    </row>
    <row r="42" spans="1:5" ht="25.5">
      <c r="A42" t="s">
        <v>59</v>
      </c>
      <c r="E42" s="37" t="s">
        <v>160</v>
      </c>
    </row>
    <row r="43" spans="1:16" ht="25.5">
      <c r="A43" s="26" t="s">
        <v>50</v>
      </c>
      <c s="31" t="s">
        <v>44</v>
      </c>
      <c s="31" t="s">
        <v>161</v>
      </c>
      <c s="26" t="s">
        <v>52</v>
      </c>
      <c s="32" t="s">
        <v>162</v>
      </c>
      <c s="33" t="s">
        <v>163</v>
      </c>
      <c s="34">
        <v>36.118</v>
      </c>
      <c s="35">
        <v>0</v>
      </c>
      <c s="35">
        <f>ROUND(ROUND(H43,2)*ROUND(G43,3),2)</f>
      </c>
      <c r="O43">
        <f>(I43*21)/100</f>
      </c>
      <c t="s">
        <v>28</v>
      </c>
    </row>
    <row r="44" spans="1:5" ht="12.75">
      <c r="A44" s="36" t="s">
        <v>55</v>
      </c>
      <c r="E44" s="37" t="s">
        <v>52</v>
      </c>
    </row>
    <row r="45" spans="1:5" ht="255">
      <c r="A45" s="38" t="s">
        <v>57</v>
      </c>
      <c r="E45" s="39" t="s">
        <v>164</v>
      </c>
    </row>
    <row r="46" spans="1:5" ht="102">
      <c r="A46" t="s">
        <v>59</v>
      </c>
      <c r="E46" s="37" t="s">
        <v>165</v>
      </c>
    </row>
    <row r="47" spans="1:16" ht="25.5">
      <c r="A47" s="26" t="s">
        <v>50</v>
      </c>
      <c s="31" t="s">
        <v>46</v>
      </c>
      <c s="31" t="s">
        <v>166</v>
      </c>
      <c s="26" t="s">
        <v>52</v>
      </c>
      <c s="32" t="s">
        <v>167</v>
      </c>
      <c s="33" t="s">
        <v>128</v>
      </c>
      <c s="34">
        <v>0.72</v>
      </c>
      <c s="35">
        <v>0</v>
      </c>
      <c s="35">
        <f>ROUND(ROUND(H47,2)*ROUND(G47,3),2)</f>
      </c>
      <c r="O47">
        <f>(I47*21)/100</f>
      </c>
      <c t="s">
        <v>28</v>
      </c>
    </row>
    <row r="48" spans="1:5" ht="12.75">
      <c r="A48" s="36" t="s">
        <v>55</v>
      </c>
      <c r="E48" s="37" t="s">
        <v>52</v>
      </c>
    </row>
    <row r="49" spans="1:5" ht="191.25">
      <c r="A49" s="38" t="s">
        <v>57</v>
      </c>
      <c r="E49" s="39" t="s">
        <v>168</v>
      </c>
    </row>
    <row r="50" spans="1:5" ht="102">
      <c r="A50" t="s">
        <v>59</v>
      </c>
      <c r="E50" s="37" t="s">
        <v>169</v>
      </c>
    </row>
    <row r="51" spans="1:16" ht="25.5">
      <c r="A51" s="26" t="s">
        <v>50</v>
      </c>
      <c s="31" t="s">
        <v>98</v>
      </c>
      <c s="31" t="s">
        <v>170</v>
      </c>
      <c s="26" t="s">
        <v>52</v>
      </c>
      <c s="32" t="s">
        <v>171</v>
      </c>
      <c s="33" t="s">
        <v>163</v>
      </c>
      <c s="34">
        <v>34.878</v>
      </c>
      <c s="35">
        <v>0</v>
      </c>
      <c s="35">
        <f>ROUND(ROUND(H51,2)*ROUND(G51,3),2)</f>
      </c>
      <c r="O51">
        <f>(I51*21)/100</f>
      </c>
      <c t="s">
        <v>28</v>
      </c>
    </row>
    <row r="52" spans="1:5" ht="12.75">
      <c r="A52" s="36" t="s">
        <v>55</v>
      </c>
      <c r="E52" s="37" t="s">
        <v>52</v>
      </c>
    </row>
    <row r="53" spans="1:5" ht="89.25">
      <c r="A53" s="38" t="s">
        <v>57</v>
      </c>
      <c r="E53" s="39" t="s">
        <v>172</v>
      </c>
    </row>
    <row r="54" spans="1:5" ht="76.5">
      <c r="A54" t="s">
        <v>59</v>
      </c>
      <c r="E54" s="37" t="s">
        <v>173</v>
      </c>
    </row>
    <row r="55" spans="1:16" ht="25.5">
      <c r="A55" s="26" t="s">
        <v>50</v>
      </c>
      <c s="31" t="s">
        <v>105</v>
      </c>
      <c s="31" t="s">
        <v>174</v>
      </c>
      <c s="26" t="s">
        <v>52</v>
      </c>
      <c s="32" t="s">
        <v>175</v>
      </c>
      <c s="33" t="s">
        <v>140</v>
      </c>
      <c s="34">
        <v>34</v>
      </c>
      <c s="35">
        <v>0</v>
      </c>
      <c s="35">
        <f>ROUND(ROUND(H55,2)*ROUND(G55,3),2)</f>
      </c>
      <c r="O55">
        <f>(I55*21)/100</f>
      </c>
      <c t="s">
        <v>28</v>
      </c>
    </row>
    <row r="56" spans="1:5" ht="12.75">
      <c r="A56" s="36" t="s">
        <v>55</v>
      </c>
      <c r="E56" s="37" t="s">
        <v>52</v>
      </c>
    </row>
    <row r="57" spans="1:5" ht="127.5">
      <c r="A57" s="38" t="s">
        <v>57</v>
      </c>
      <c r="E57" s="39" t="s">
        <v>176</v>
      </c>
    </row>
    <row r="58" spans="1:5" ht="89.25">
      <c r="A58" t="s">
        <v>59</v>
      </c>
      <c r="E58" s="37" t="s">
        <v>177</v>
      </c>
    </row>
    <row r="59" spans="1:16" ht="12.75">
      <c r="A59" s="26" t="s">
        <v>50</v>
      </c>
      <c s="31" t="s">
        <v>109</v>
      </c>
      <c s="31" t="s">
        <v>178</v>
      </c>
      <c s="26" t="s">
        <v>52</v>
      </c>
      <c s="32" t="s">
        <v>179</v>
      </c>
      <c s="33" t="s">
        <v>74</v>
      </c>
      <c s="34">
        <v>64</v>
      </c>
      <c s="35">
        <v>0</v>
      </c>
      <c s="35">
        <f>ROUND(ROUND(H59,2)*ROUND(G59,3),2)</f>
      </c>
      <c r="O59">
        <f>(I59*21)/100</f>
      </c>
      <c t="s">
        <v>28</v>
      </c>
    </row>
    <row r="60" spans="1:5" ht="12.75">
      <c r="A60" s="36" t="s">
        <v>55</v>
      </c>
      <c r="E60" s="37" t="s">
        <v>52</v>
      </c>
    </row>
    <row r="61" spans="1:5" ht="114.75">
      <c r="A61" s="38" t="s">
        <v>57</v>
      </c>
      <c r="E61" s="39" t="s">
        <v>180</v>
      </c>
    </row>
    <row r="62" spans="1:5" ht="76.5">
      <c r="A62" t="s">
        <v>59</v>
      </c>
      <c r="E62" s="37" t="s">
        <v>173</v>
      </c>
    </row>
    <row r="63" spans="1:16" ht="12.75">
      <c r="A63" s="26" t="s">
        <v>50</v>
      </c>
      <c s="31" t="s">
        <v>181</v>
      </c>
      <c s="31" t="s">
        <v>182</v>
      </c>
      <c s="26" t="s">
        <v>52</v>
      </c>
      <c s="32" t="s">
        <v>183</v>
      </c>
      <c s="33" t="s">
        <v>163</v>
      </c>
      <c s="34">
        <v>100.521</v>
      </c>
      <c s="35">
        <v>0</v>
      </c>
      <c s="35">
        <f>ROUND(ROUND(H63,2)*ROUND(G63,3),2)</f>
      </c>
      <c r="O63">
        <f>(I63*21)/100</f>
      </c>
      <c t="s">
        <v>28</v>
      </c>
    </row>
    <row r="64" spans="1:5" ht="12.75">
      <c r="A64" s="36" t="s">
        <v>55</v>
      </c>
      <c r="E64" s="37" t="s">
        <v>52</v>
      </c>
    </row>
    <row r="65" spans="1:5" ht="204">
      <c r="A65" s="38" t="s">
        <v>57</v>
      </c>
      <c r="E65" s="39" t="s">
        <v>184</v>
      </c>
    </row>
    <row r="66" spans="1:5" ht="76.5">
      <c r="A66" t="s">
        <v>59</v>
      </c>
      <c r="E66" s="37" t="s">
        <v>173</v>
      </c>
    </row>
    <row r="67" spans="1:16" ht="25.5">
      <c r="A67" s="26" t="s">
        <v>50</v>
      </c>
      <c s="31" t="s">
        <v>185</v>
      </c>
      <c s="31" t="s">
        <v>186</v>
      </c>
      <c s="26" t="s">
        <v>52</v>
      </c>
      <c s="32" t="s">
        <v>187</v>
      </c>
      <c s="33" t="s">
        <v>188</v>
      </c>
      <c s="34">
        <v>709.5</v>
      </c>
      <c s="35">
        <v>0</v>
      </c>
      <c s="35">
        <f>ROUND(ROUND(H67,2)*ROUND(G67,3),2)</f>
      </c>
      <c r="O67">
        <f>(I67*21)/100</f>
      </c>
      <c t="s">
        <v>28</v>
      </c>
    </row>
    <row r="68" spans="1:5" ht="12.75">
      <c r="A68" s="36" t="s">
        <v>55</v>
      </c>
      <c r="E68" s="37" t="s">
        <v>52</v>
      </c>
    </row>
    <row r="69" spans="1:5" ht="114.75">
      <c r="A69" s="38" t="s">
        <v>57</v>
      </c>
      <c r="E69" s="39" t="s">
        <v>189</v>
      </c>
    </row>
    <row r="70" spans="1:5" ht="76.5">
      <c r="A70" t="s">
        <v>59</v>
      </c>
      <c r="E70" s="37" t="s">
        <v>173</v>
      </c>
    </row>
  </sheetData>
  <mergeCells count="11">
    <mergeCell ref="C3:D3"/>
    <mergeCell ref="F3:G3"/>
    <mergeCell ref="C4:D4"/>
    <mergeCell ref="A5:A6"/>
    <mergeCell ref="B5:B6"/>
    <mergeCell ref="C5:C6"/>
    <mergeCell ref="D5:D6"/>
    <mergeCell ref="E5:E6"/>
    <mergeCell ref="F5:F6"/>
    <mergeCell ref="G5:G6"/>
    <mergeCell ref="H5:I5"/>
  </mergeCells>
  <printOptions/>
  <pageMargins left="0.75" right="0.75" top="1" bottom="1" header="0.5" footer="0.5"/>
  <pageSetup fitToHeight="0" horizontalDpi="300" verticalDpi="300" orientation="portrait" paperSize="9"/>
  <drawing r:id="rId1"/>
</worksheet>
</file>

<file path=xl/worksheets/sheet5.xml><?xml version="1.0" encoding="utf-8"?>
<worksheet xmlns="http://schemas.openxmlformats.org/spreadsheetml/2006/main" xmlns:r="http://schemas.openxmlformats.org/officeDocument/2006/relationships">
  <sheetPr>
    <pageSetUpPr fitToPage="1"/>
  </sheetPr>
  <dimension ref="A1:R117"/>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0+O9+O22+O47+O52+O97</f>
      </c>
      <c t="s">
        <v>27</v>
      </c>
    </row>
    <row r="3" spans="1:16" ht="15" customHeight="1">
      <c r="A3" t="s">
        <v>12</v>
      </c>
      <c s="12" t="s">
        <v>14</v>
      </c>
      <c s="13" t="s">
        <v>15</v>
      </c>
      <c s="1"/>
      <c s="14" t="s">
        <v>16</v>
      </c>
      <c s="1"/>
      <c s="9"/>
      <c s="8" t="s">
        <v>192</v>
      </c>
      <c s="40">
        <f>0+I9+I22+I47+I52+I97</f>
      </c>
      <c r="O3" t="s">
        <v>24</v>
      </c>
      <c t="s">
        <v>28</v>
      </c>
    </row>
    <row r="4" spans="1:16" ht="15" customHeight="1">
      <c r="A4" t="s">
        <v>17</v>
      </c>
      <c s="12" t="s">
        <v>18</v>
      </c>
      <c s="13" t="s">
        <v>190</v>
      </c>
      <c s="1"/>
      <c s="14" t="s">
        <v>191</v>
      </c>
      <c s="12" t="s">
        <v>23</v>
      </c>
      <c s="1"/>
      <c s="11"/>
      <c s="11"/>
      <c r="O4" t="s">
        <v>25</v>
      </c>
      <c t="s">
        <v>28</v>
      </c>
    </row>
    <row r="5" spans="1:16" ht="12.75" customHeight="1">
      <c r="A5" t="s">
        <v>21</v>
      </c>
      <c s="16" t="s">
        <v>22</v>
      </c>
      <c s="17" t="s">
        <v>192</v>
      </c>
      <c s="6"/>
      <c s="18" t="s">
        <v>193</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0+I10+I14+I18</f>
      </c>
      <c>
        <f>0+O10+O14+O18</f>
      </c>
    </row>
    <row r="10" spans="1:16" ht="12.75">
      <c r="A10" s="26" t="s">
        <v>50</v>
      </c>
      <c s="31" t="s">
        <v>33</v>
      </c>
      <c s="31" t="s">
        <v>126</v>
      </c>
      <c s="26" t="s">
        <v>33</v>
      </c>
      <c s="32" t="s">
        <v>127</v>
      </c>
      <c s="33" t="s">
        <v>128</v>
      </c>
      <c s="34">
        <v>1088.525</v>
      </c>
      <c s="35">
        <v>0</v>
      </c>
      <c s="35">
        <f>ROUND(ROUND(H10,2)*ROUND(G10,3),2)</f>
      </c>
      <c r="O10">
        <f>(I10*21)/100</f>
      </c>
      <c t="s">
        <v>28</v>
      </c>
    </row>
    <row r="11" spans="1:5" ht="25.5">
      <c r="A11" s="36" t="s">
        <v>55</v>
      </c>
      <c r="E11" s="37" t="s">
        <v>195</v>
      </c>
    </row>
    <row r="12" spans="1:5" ht="191.25">
      <c r="A12" s="38" t="s">
        <v>57</v>
      </c>
      <c r="E12" s="39" t="s">
        <v>196</v>
      </c>
    </row>
    <row r="13" spans="1:5" ht="25.5">
      <c r="A13" t="s">
        <v>59</v>
      </c>
      <c r="E13" s="37" t="s">
        <v>131</v>
      </c>
    </row>
    <row r="14" spans="1:16" ht="12.75">
      <c r="A14" s="26" t="s">
        <v>50</v>
      </c>
      <c s="31" t="s">
        <v>28</v>
      </c>
      <c s="31" t="s">
        <v>126</v>
      </c>
      <c s="26" t="s">
        <v>28</v>
      </c>
      <c s="32" t="s">
        <v>127</v>
      </c>
      <c s="33" t="s">
        <v>128</v>
      </c>
      <c s="34">
        <v>84.882</v>
      </c>
      <c s="35">
        <v>0</v>
      </c>
      <c s="35">
        <f>ROUND(ROUND(H14,2)*ROUND(G14,3),2)</f>
      </c>
      <c r="O14">
        <f>(I14*21)/100</f>
      </c>
      <c t="s">
        <v>28</v>
      </c>
    </row>
    <row r="15" spans="1:5" ht="12.75">
      <c r="A15" s="36" t="s">
        <v>55</v>
      </c>
      <c r="E15" s="37" t="s">
        <v>197</v>
      </c>
    </row>
    <row r="16" spans="1:5" ht="63.75">
      <c r="A16" s="38" t="s">
        <v>57</v>
      </c>
      <c r="E16" s="39" t="s">
        <v>198</v>
      </c>
    </row>
    <row r="17" spans="1:5" ht="25.5">
      <c r="A17" t="s">
        <v>59</v>
      </c>
      <c r="E17" s="37" t="s">
        <v>131</v>
      </c>
    </row>
    <row r="18" spans="1:16" ht="12.75">
      <c r="A18" s="26" t="s">
        <v>50</v>
      </c>
      <c s="31" t="s">
        <v>27</v>
      </c>
      <c s="31" t="s">
        <v>126</v>
      </c>
      <c s="26" t="s">
        <v>37</v>
      </c>
      <c s="32" t="s">
        <v>127</v>
      </c>
      <c s="33" t="s">
        <v>128</v>
      </c>
      <c s="34">
        <v>453.158</v>
      </c>
      <c s="35">
        <v>0</v>
      </c>
      <c s="35">
        <f>ROUND(ROUND(H18,2)*ROUND(G18,3),2)</f>
      </c>
      <c r="O18">
        <f>(I18*21)/100</f>
      </c>
      <c t="s">
        <v>28</v>
      </c>
    </row>
    <row r="19" spans="1:5" ht="12.75">
      <c r="A19" s="36" t="s">
        <v>55</v>
      </c>
      <c r="E19" s="37" t="s">
        <v>199</v>
      </c>
    </row>
    <row r="20" spans="1:5" ht="204">
      <c r="A20" s="38" t="s">
        <v>57</v>
      </c>
      <c r="E20" s="39" t="s">
        <v>200</v>
      </c>
    </row>
    <row r="21" spans="1:5" ht="25.5">
      <c r="A21" t="s">
        <v>59</v>
      </c>
      <c r="E21" s="37" t="s">
        <v>131</v>
      </c>
    </row>
    <row r="22" spans="1:18" ht="12.75" customHeight="1">
      <c r="A22" s="6" t="s">
        <v>48</v>
      </c>
      <c s="6"/>
      <c s="42" t="s">
        <v>33</v>
      </c>
      <c s="6"/>
      <c s="29" t="s">
        <v>137</v>
      </c>
      <c s="6"/>
      <c s="6"/>
      <c s="6"/>
      <c s="43">
        <f>0+Q22</f>
      </c>
      <c r="O22">
        <f>0+R22</f>
      </c>
      <c r="Q22">
        <f>0+I23+I27+I31+I35+I39+I43</f>
      </c>
      <c>
        <f>0+O23+O27+O31+O35+O39+O43</f>
      </c>
    </row>
    <row r="23" spans="1:16" ht="25.5">
      <c r="A23" s="26" t="s">
        <v>50</v>
      </c>
      <c s="31" t="s">
        <v>37</v>
      </c>
      <c s="31" t="s">
        <v>201</v>
      </c>
      <c s="26" t="s">
        <v>52</v>
      </c>
      <c s="32" t="s">
        <v>202</v>
      </c>
      <c s="33" t="s">
        <v>163</v>
      </c>
      <c s="34">
        <v>120.096</v>
      </c>
      <c s="35">
        <v>0</v>
      </c>
      <c s="35">
        <f>ROUND(ROUND(H23,2)*ROUND(G23,3),2)</f>
      </c>
      <c r="O23">
        <f>(I23*21)/100</f>
      </c>
      <c t="s">
        <v>28</v>
      </c>
    </row>
    <row r="24" spans="1:5" ht="38.25">
      <c r="A24" s="36" t="s">
        <v>55</v>
      </c>
      <c r="E24" s="37" t="s">
        <v>203</v>
      </c>
    </row>
    <row r="25" spans="1:5" ht="89.25">
      <c r="A25" s="38" t="s">
        <v>57</v>
      </c>
      <c r="E25" s="39" t="s">
        <v>204</v>
      </c>
    </row>
    <row r="26" spans="1:5" ht="63.75">
      <c r="A26" t="s">
        <v>59</v>
      </c>
      <c r="E26" s="37" t="s">
        <v>143</v>
      </c>
    </row>
    <row r="27" spans="1:16" ht="25.5">
      <c r="A27" s="26" t="s">
        <v>50</v>
      </c>
      <c s="31" t="s">
        <v>39</v>
      </c>
      <c s="31" t="s">
        <v>205</v>
      </c>
      <c s="26" t="s">
        <v>52</v>
      </c>
      <c s="32" t="s">
        <v>206</v>
      </c>
      <c s="33" t="s">
        <v>163</v>
      </c>
      <c s="34">
        <v>218.784</v>
      </c>
      <c s="35">
        <v>0</v>
      </c>
      <c s="35">
        <f>ROUND(ROUND(H27,2)*ROUND(G27,3),2)</f>
      </c>
      <c r="O27">
        <f>(I27*21)/100</f>
      </c>
      <c t="s">
        <v>28</v>
      </c>
    </row>
    <row r="28" spans="1:5" ht="38.25">
      <c r="A28" s="36" t="s">
        <v>55</v>
      </c>
      <c r="E28" s="37" t="s">
        <v>203</v>
      </c>
    </row>
    <row r="29" spans="1:5" ht="153">
      <c r="A29" s="38" t="s">
        <v>57</v>
      </c>
      <c r="E29" s="39" t="s">
        <v>207</v>
      </c>
    </row>
    <row r="30" spans="1:5" ht="63.75">
      <c r="A30" t="s">
        <v>59</v>
      </c>
      <c r="E30" s="37" t="s">
        <v>143</v>
      </c>
    </row>
    <row r="31" spans="1:16" ht="25.5">
      <c r="A31" s="26" t="s">
        <v>50</v>
      </c>
      <c s="31" t="s">
        <v>41</v>
      </c>
      <c s="31" t="s">
        <v>208</v>
      </c>
      <c s="26" t="s">
        <v>52</v>
      </c>
      <c s="32" t="s">
        <v>209</v>
      </c>
      <c s="33" t="s">
        <v>140</v>
      </c>
      <c s="34">
        <v>147.62</v>
      </c>
      <c s="35">
        <v>0</v>
      </c>
      <c s="35">
        <f>ROUND(ROUND(H31,2)*ROUND(G31,3),2)</f>
      </c>
      <c r="O31">
        <f>(I31*21)/100</f>
      </c>
      <c t="s">
        <v>28</v>
      </c>
    </row>
    <row r="32" spans="1:5" ht="38.25">
      <c r="A32" s="36" t="s">
        <v>55</v>
      </c>
      <c r="E32" s="37" t="s">
        <v>203</v>
      </c>
    </row>
    <row r="33" spans="1:5" ht="102">
      <c r="A33" s="38" t="s">
        <v>57</v>
      </c>
      <c r="E33" s="39" t="s">
        <v>210</v>
      </c>
    </row>
    <row r="34" spans="1:5" ht="63.75">
      <c r="A34" t="s">
        <v>59</v>
      </c>
      <c r="E34" s="37" t="s">
        <v>143</v>
      </c>
    </row>
    <row r="35" spans="1:16" ht="25.5">
      <c r="A35" s="26" t="s">
        <v>50</v>
      </c>
      <c s="31" t="s">
        <v>82</v>
      </c>
      <c s="31" t="s">
        <v>211</v>
      </c>
      <c s="26" t="s">
        <v>52</v>
      </c>
      <c s="32" t="s">
        <v>212</v>
      </c>
      <c s="33" t="s">
        <v>163</v>
      </c>
      <c s="34">
        <v>68.72</v>
      </c>
      <c s="35">
        <v>0</v>
      </c>
      <c s="35">
        <f>ROUND(ROUND(H35,2)*ROUND(G35,3),2)</f>
      </c>
      <c r="O35">
        <f>(I35*21)/100</f>
      </c>
      <c t="s">
        <v>28</v>
      </c>
    </row>
    <row r="36" spans="1:5" ht="38.25">
      <c r="A36" s="36" t="s">
        <v>55</v>
      </c>
      <c r="E36" s="37" t="s">
        <v>203</v>
      </c>
    </row>
    <row r="37" spans="1:5" ht="153">
      <c r="A37" s="38" t="s">
        <v>57</v>
      </c>
      <c r="E37" s="39" t="s">
        <v>213</v>
      </c>
    </row>
    <row r="38" spans="1:5" ht="63.75">
      <c r="A38" t="s">
        <v>59</v>
      </c>
      <c r="E38" s="37" t="s">
        <v>143</v>
      </c>
    </row>
    <row r="39" spans="1:16" ht="25.5">
      <c r="A39" s="26" t="s">
        <v>50</v>
      </c>
      <c s="31" t="s">
        <v>87</v>
      </c>
      <c s="31" t="s">
        <v>214</v>
      </c>
      <c s="26" t="s">
        <v>52</v>
      </c>
      <c s="32" t="s">
        <v>215</v>
      </c>
      <c s="33" t="s">
        <v>163</v>
      </c>
      <c s="34">
        <v>333.6</v>
      </c>
      <c s="35">
        <v>0</v>
      </c>
      <c s="35">
        <f>ROUND(ROUND(H39,2)*ROUND(G39,3),2)</f>
      </c>
      <c r="O39">
        <f>(I39*21)/100</f>
      </c>
      <c t="s">
        <v>28</v>
      </c>
    </row>
    <row r="40" spans="1:5" ht="38.25">
      <c r="A40" s="36" t="s">
        <v>55</v>
      </c>
      <c r="E40" s="37" t="s">
        <v>203</v>
      </c>
    </row>
    <row r="41" spans="1:5" ht="89.25">
      <c r="A41" s="38" t="s">
        <v>57</v>
      </c>
      <c r="E41" s="39" t="s">
        <v>216</v>
      </c>
    </row>
    <row r="42" spans="1:5" ht="369.75">
      <c r="A42" t="s">
        <v>59</v>
      </c>
      <c r="E42" s="37" t="s">
        <v>217</v>
      </c>
    </row>
    <row r="43" spans="1:16" ht="12.75">
      <c r="A43" s="26" t="s">
        <v>50</v>
      </c>
      <c s="31" t="s">
        <v>44</v>
      </c>
      <c s="31" t="s">
        <v>218</v>
      </c>
      <c s="26" t="s">
        <v>52</v>
      </c>
      <c s="32" t="s">
        <v>219</v>
      </c>
      <c s="33" t="s">
        <v>188</v>
      </c>
      <c s="34">
        <v>667.2</v>
      </c>
      <c s="35">
        <v>0</v>
      </c>
      <c s="35">
        <f>ROUND(ROUND(H43,2)*ROUND(G43,3),2)</f>
      </c>
      <c r="O43">
        <f>(I43*21)/100</f>
      </c>
      <c t="s">
        <v>28</v>
      </c>
    </row>
    <row r="44" spans="1:5" ht="12.75">
      <c r="A44" s="36" t="s">
        <v>55</v>
      </c>
      <c r="E44" s="37" t="s">
        <v>52</v>
      </c>
    </row>
    <row r="45" spans="1:5" ht="114.75">
      <c r="A45" s="38" t="s">
        <v>57</v>
      </c>
      <c r="E45" s="39" t="s">
        <v>220</v>
      </c>
    </row>
    <row r="46" spans="1:5" ht="25.5">
      <c r="A46" t="s">
        <v>59</v>
      </c>
      <c r="E46" s="37" t="s">
        <v>221</v>
      </c>
    </row>
    <row r="47" spans="1:18" ht="12.75" customHeight="1">
      <c r="A47" s="6" t="s">
        <v>48</v>
      </c>
      <c s="6"/>
      <c s="42" t="s">
        <v>28</v>
      </c>
      <c s="6"/>
      <c s="29" t="s">
        <v>222</v>
      </c>
      <c s="6"/>
      <c s="6"/>
      <c s="6"/>
      <c s="43">
        <f>0+Q47</f>
      </c>
      <c r="O47">
        <f>0+R47</f>
      </c>
      <c r="Q47">
        <f>0+I48</f>
      </c>
      <c>
        <f>0+O48</f>
      </c>
    </row>
    <row r="48" spans="1:16" ht="12.75">
      <c r="A48" s="26" t="s">
        <v>50</v>
      </c>
      <c s="31" t="s">
        <v>46</v>
      </c>
      <c s="31" t="s">
        <v>223</v>
      </c>
      <c s="26" t="s">
        <v>52</v>
      </c>
      <c s="32" t="s">
        <v>224</v>
      </c>
      <c s="33" t="s">
        <v>188</v>
      </c>
      <c s="34">
        <v>656.853</v>
      </c>
      <c s="35">
        <v>0</v>
      </c>
      <c s="35">
        <f>ROUND(ROUND(H48,2)*ROUND(G48,3),2)</f>
      </c>
      <c r="O48">
        <f>(I48*21)/100</f>
      </c>
      <c t="s">
        <v>28</v>
      </c>
    </row>
    <row r="49" spans="1:5" ht="25.5">
      <c r="A49" s="36" t="s">
        <v>55</v>
      </c>
      <c r="E49" s="37" t="s">
        <v>225</v>
      </c>
    </row>
    <row r="50" spans="1:5" ht="63.75">
      <c r="A50" s="38" t="s">
        <v>57</v>
      </c>
      <c r="E50" s="39" t="s">
        <v>226</v>
      </c>
    </row>
    <row r="51" spans="1:5" ht="102">
      <c r="A51" t="s">
        <v>59</v>
      </c>
      <c r="E51" s="37" t="s">
        <v>227</v>
      </c>
    </row>
    <row r="52" spans="1:18" ht="12.75" customHeight="1">
      <c r="A52" s="6" t="s">
        <v>48</v>
      </c>
      <c s="6"/>
      <c s="42" t="s">
        <v>39</v>
      </c>
      <c s="6"/>
      <c s="29" t="s">
        <v>228</v>
      </c>
      <c s="6"/>
      <c s="6"/>
      <c s="6"/>
      <c s="43">
        <f>0+Q52</f>
      </c>
      <c r="O52">
        <f>0+R52</f>
      </c>
      <c r="Q52">
        <f>0+I53+I57+I61+I65+I69+I73+I77+I81+I85+I89+I93</f>
      </c>
      <c>
        <f>0+O53+O57+O61+O65+O69+O73+O77+O81+O85+O89+O93</f>
      </c>
    </row>
    <row r="53" spans="1:16" ht="12.75">
      <c r="A53" s="26" t="s">
        <v>50</v>
      </c>
      <c s="31" t="s">
        <v>98</v>
      </c>
      <c s="31" t="s">
        <v>229</v>
      </c>
      <c s="26" t="s">
        <v>52</v>
      </c>
      <c s="32" t="s">
        <v>230</v>
      </c>
      <c s="33" t="s">
        <v>188</v>
      </c>
      <c s="34">
        <v>667.2</v>
      </c>
      <c s="35">
        <v>0</v>
      </c>
      <c s="35">
        <f>ROUND(ROUND(H53,2)*ROUND(G53,3),2)</f>
      </c>
      <c r="O53">
        <f>(I53*21)/100</f>
      </c>
      <c t="s">
        <v>28</v>
      </c>
    </row>
    <row r="54" spans="1:5" ht="25.5">
      <c r="A54" s="36" t="s">
        <v>55</v>
      </c>
      <c r="E54" s="37" t="s">
        <v>225</v>
      </c>
    </row>
    <row r="55" spans="1:5" ht="76.5">
      <c r="A55" s="38" t="s">
        <v>57</v>
      </c>
      <c r="E55" s="39" t="s">
        <v>231</v>
      </c>
    </row>
    <row r="56" spans="1:5" ht="127.5">
      <c r="A56" t="s">
        <v>59</v>
      </c>
      <c r="E56" s="37" t="s">
        <v>232</v>
      </c>
    </row>
    <row r="57" spans="1:16" ht="12.75">
      <c r="A57" s="26" t="s">
        <v>50</v>
      </c>
      <c s="31" t="s">
        <v>105</v>
      </c>
      <c s="31" t="s">
        <v>233</v>
      </c>
      <c s="26" t="s">
        <v>52</v>
      </c>
      <c s="32" t="s">
        <v>234</v>
      </c>
      <c s="33" t="s">
        <v>188</v>
      </c>
      <c s="34">
        <v>667.2</v>
      </c>
      <c s="35">
        <v>0</v>
      </c>
      <c s="35">
        <f>ROUND(ROUND(H57,2)*ROUND(G57,3),2)</f>
      </c>
      <c r="O57">
        <f>(I57*21)/100</f>
      </c>
      <c t="s">
        <v>28</v>
      </c>
    </row>
    <row r="58" spans="1:5" ht="25.5">
      <c r="A58" s="36" t="s">
        <v>55</v>
      </c>
      <c r="E58" s="37" t="s">
        <v>225</v>
      </c>
    </row>
    <row r="59" spans="1:5" ht="76.5">
      <c r="A59" s="38" t="s">
        <v>57</v>
      </c>
      <c r="E59" s="39" t="s">
        <v>235</v>
      </c>
    </row>
    <row r="60" spans="1:5" ht="51">
      <c r="A60" t="s">
        <v>59</v>
      </c>
      <c r="E60" s="37" t="s">
        <v>236</v>
      </c>
    </row>
    <row r="61" spans="1:16" ht="12.75">
      <c r="A61" s="26" t="s">
        <v>50</v>
      </c>
      <c s="31" t="s">
        <v>109</v>
      </c>
      <c s="31" t="s">
        <v>237</v>
      </c>
      <c s="26" t="s">
        <v>52</v>
      </c>
      <c s="32" t="s">
        <v>238</v>
      </c>
      <c s="33" t="s">
        <v>188</v>
      </c>
      <c s="34">
        <v>739.2</v>
      </c>
      <c s="35">
        <v>0</v>
      </c>
      <c s="35">
        <f>ROUND(ROUND(H61,2)*ROUND(G61,3),2)</f>
      </c>
      <c r="O61">
        <f>(I61*21)/100</f>
      </c>
      <c t="s">
        <v>28</v>
      </c>
    </row>
    <row r="62" spans="1:5" ht="25.5">
      <c r="A62" s="36" t="s">
        <v>55</v>
      </c>
      <c r="E62" s="37" t="s">
        <v>225</v>
      </c>
    </row>
    <row r="63" spans="1:5" ht="153">
      <c r="A63" s="38" t="s">
        <v>57</v>
      </c>
      <c r="E63" s="39" t="s">
        <v>239</v>
      </c>
    </row>
    <row r="64" spans="1:5" ht="51">
      <c r="A64" t="s">
        <v>59</v>
      </c>
      <c r="E64" s="37" t="s">
        <v>236</v>
      </c>
    </row>
    <row r="65" spans="1:16" ht="12.75">
      <c r="A65" s="26" t="s">
        <v>50</v>
      </c>
      <c s="31" t="s">
        <v>181</v>
      </c>
      <c s="31" t="s">
        <v>240</v>
      </c>
      <c s="26" t="s">
        <v>52</v>
      </c>
      <c s="32" t="s">
        <v>241</v>
      </c>
      <c s="33" t="s">
        <v>188</v>
      </c>
      <c s="34">
        <v>739.2</v>
      </c>
      <c s="35">
        <v>0</v>
      </c>
      <c s="35">
        <f>ROUND(ROUND(H65,2)*ROUND(G65,3),2)</f>
      </c>
      <c r="O65">
        <f>(I65*21)/100</f>
      </c>
      <c t="s">
        <v>28</v>
      </c>
    </row>
    <row r="66" spans="1:5" ht="25.5">
      <c r="A66" s="36" t="s">
        <v>55</v>
      </c>
      <c r="E66" s="37" t="s">
        <v>225</v>
      </c>
    </row>
    <row r="67" spans="1:5" ht="153">
      <c r="A67" s="38" t="s">
        <v>57</v>
      </c>
      <c r="E67" s="39" t="s">
        <v>242</v>
      </c>
    </row>
    <row r="68" spans="1:5" ht="51">
      <c r="A68" t="s">
        <v>59</v>
      </c>
      <c r="E68" s="37" t="s">
        <v>236</v>
      </c>
    </row>
    <row r="69" spans="1:16" ht="12.75">
      <c r="A69" s="26" t="s">
        <v>50</v>
      </c>
      <c s="31" t="s">
        <v>185</v>
      </c>
      <c s="31" t="s">
        <v>243</v>
      </c>
      <c s="26" t="s">
        <v>52</v>
      </c>
      <c s="32" t="s">
        <v>244</v>
      </c>
      <c s="33" t="s">
        <v>188</v>
      </c>
      <c s="34">
        <v>667.2</v>
      </c>
      <c s="35">
        <v>0</v>
      </c>
      <c s="35">
        <f>ROUND(ROUND(H69,2)*ROUND(G69,3),2)</f>
      </c>
      <c r="O69">
        <f>(I69*21)/100</f>
      </c>
      <c t="s">
        <v>28</v>
      </c>
    </row>
    <row r="70" spans="1:5" ht="25.5">
      <c r="A70" s="36" t="s">
        <v>55</v>
      </c>
      <c r="E70" s="37" t="s">
        <v>225</v>
      </c>
    </row>
    <row r="71" spans="1:5" ht="63.75">
      <c r="A71" s="38" t="s">
        <v>57</v>
      </c>
      <c r="E71" s="39" t="s">
        <v>245</v>
      </c>
    </row>
    <row r="72" spans="1:5" ht="51">
      <c r="A72" t="s">
        <v>59</v>
      </c>
      <c r="E72" s="37" t="s">
        <v>246</v>
      </c>
    </row>
    <row r="73" spans="1:16" ht="12.75">
      <c r="A73" s="26" t="s">
        <v>50</v>
      </c>
      <c s="31" t="s">
        <v>247</v>
      </c>
      <c s="31" t="s">
        <v>248</v>
      </c>
      <c s="26" t="s">
        <v>52</v>
      </c>
      <c s="32" t="s">
        <v>249</v>
      </c>
      <c s="33" t="s">
        <v>188</v>
      </c>
      <c s="34">
        <v>1334.4</v>
      </c>
      <c s="35">
        <v>0</v>
      </c>
      <c s="35">
        <f>ROUND(ROUND(H73,2)*ROUND(G73,3),2)</f>
      </c>
      <c r="O73">
        <f>(I73*21)/100</f>
      </c>
      <c t="s">
        <v>28</v>
      </c>
    </row>
    <row r="74" spans="1:5" ht="25.5">
      <c r="A74" s="36" t="s">
        <v>55</v>
      </c>
      <c r="E74" s="37" t="s">
        <v>225</v>
      </c>
    </row>
    <row r="75" spans="1:5" ht="76.5">
      <c r="A75" s="38" t="s">
        <v>57</v>
      </c>
      <c r="E75" s="39" t="s">
        <v>250</v>
      </c>
    </row>
    <row r="76" spans="1:5" ht="51">
      <c r="A76" t="s">
        <v>59</v>
      </c>
      <c r="E76" s="37" t="s">
        <v>246</v>
      </c>
    </row>
    <row r="77" spans="1:16" ht="12.75">
      <c r="A77" s="26" t="s">
        <v>50</v>
      </c>
      <c s="31" t="s">
        <v>251</v>
      </c>
      <c s="31" t="s">
        <v>252</v>
      </c>
      <c s="26" t="s">
        <v>52</v>
      </c>
      <c s="32" t="s">
        <v>253</v>
      </c>
      <c s="33" t="s">
        <v>188</v>
      </c>
      <c s="34">
        <v>21.1</v>
      </c>
      <c s="35">
        <v>0</v>
      </c>
      <c s="35">
        <f>ROUND(ROUND(H77,2)*ROUND(G77,3),2)</f>
      </c>
      <c r="O77">
        <f>(I77*21)/100</f>
      </c>
      <c t="s">
        <v>28</v>
      </c>
    </row>
    <row r="78" spans="1:5" ht="12.75">
      <c r="A78" s="36" t="s">
        <v>55</v>
      </c>
      <c r="E78" s="37" t="s">
        <v>52</v>
      </c>
    </row>
    <row r="79" spans="1:5" ht="140.25">
      <c r="A79" s="38" t="s">
        <v>57</v>
      </c>
      <c r="E79" s="39" t="s">
        <v>254</v>
      </c>
    </row>
    <row r="80" spans="1:5" ht="51">
      <c r="A80" t="s">
        <v>59</v>
      </c>
      <c r="E80" s="37" t="s">
        <v>255</v>
      </c>
    </row>
    <row r="81" spans="1:16" ht="12.75">
      <c r="A81" s="26" t="s">
        <v>50</v>
      </c>
      <c s="31" t="s">
        <v>256</v>
      </c>
      <c s="31" t="s">
        <v>257</v>
      </c>
      <c s="26" t="s">
        <v>52</v>
      </c>
      <c s="32" t="s">
        <v>258</v>
      </c>
      <c s="33" t="s">
        <v>188</v>
      </c>
      <c s="34">
        <v>667.2</v>
      </c>
      <c s="35">
        <v>0</v>
      </c>
      <c s="35">
        <f>ROUND(ROUND(H81,2)*ROUND(G81,3),2)</f>
      </c>
      <c r="O81">
        <f>(I81*21)/100</f>
      </c>
      <c t="s">
        <v>28</v>
      </c>
    </row>
    <row r="82" spans="1:5" ht="25.5">
      <c r="A82" s="36" t="s">
        <v>55</v>
      </c>
      <c r="E82" s="37" t="s">
        <v>225</v>
      </c>
    </row>
    <row r="83" spans="1:5" ht="63.75">
      <c r="A83" s="38" t="s">
        <v>57</v>
      </c>
      <c r="E83" s="39" t="s">
        <v>259</v>
      </c>
    </row>
    <row r="84" spans="1:5" ht="140.25">
      <c r="A84" t="s">
        <v>59</v>
      </c>
      <c r="E84" s="37" t="s">
        <v>260</v>
      </c>
    </row>
    <row r="85" spans="1:16" ht="12.75">
      <c r="A85" s="26" t="s">
        <v>50</v>
      </c>
      <c s="31" t="s">
        <v>261</v>
      </c>
      <c s="31" t="s">
        <v>262</v>
      </c>
      <c s="26" t="s">
        <v>52</v>
      </c>
      <c s="32" t="s">
        <v>263</v>
      </c>
      <c s="33" t="s">
        <v>188</v>
      </c>
      <c s="34">
        <v>687.2</v>
      </c>
      <c s="35">
        <v>0</v>
      </c>
      <c s="35">
        <f>ROUND(ROUND(H85,2)*ROUND(G85,3),2)</f>
      </c>
      <c r="O85">
        <f>(I85*21)/100</f>
      </c>
      <c t="s">
        <v>28</v>
      </c>
    </row>
    <row r="86" spans="1:5" ht="25.5">
      <c r="A86" s="36" t="s">
        <v>55</v>
      </c>
      <c r="E86" s="37" t="s">
        <v>225</v>
      </c>
    </row>
    <row r="87" spans="1:5" ht="127.5">
      <c r="A87" s="38" t="s">
        <v>57</v>
      </c>
      <c r="E87" s="39" t="s">
        <v>264</v>
      </c>
    </row>
    <row r="88" spans="1:5" ht="140.25">
      <c r="A88" t="s">
        <v>59</v>
      </c>
      <c r="E88" s="37" t="s">
        <v>260</v>
      </c>
    </row>
    <row r="89" spans="1:16" ht="12.75">
      <c r="A89" s="26" t="s">
        <v>50</v>
      </c>
      <c s="31" t="s">
        <v>265</v>
      </c>
      <c s="31" t="s">
        <v>266</v>
      </c>
      <c s="26" t="s">
        <v>52</v>
      </c>
      <c s="32" t="s">
        <v>267</v>
      </c>
      <c s="33" t="s">
        <v>188</v>
      </c>
      <c s="34">
        <v>687.2</v>
      </c>
      <c s="35">
        <v>0</v>
      </c>
      <c s="35">
        <f>ROUND(ROUND(H89,2)*ROUND(G89,3),2)</f>
      </c>
      <c r="O89">
        <f>(I89*21)/100</f>
      </c>
      <c t="s">
        <v>28</v>
      </c>
    </row>
    <row r="90" spans="1:5" ht="25.5">
      <c r="A90" s="36" t="s">
        <v>55</v>
      </c>
      <c r="E90" s="37" t="s">
        <v>225</v>
      </c>
    </row>
    <row r="91" spans="1:5" ht="127.5">
      <c r="A91" s="38" t="s">
        <v>57</v>
      </c>
      <c r="E91" s="39" t="s">
        <v>268</v>
      </c>
    </row>
    <row r="92" spans="1:5" ht="140.25">
      <c r="A92" t="s">
        <v>59</v>
      </c>
      <c r="E92" s="37" t="s">
        <v>260</v>
      </c>
    </row>
    <row r="93" spans="1:16" ht="12.75">
      <c r="A93" s="26" t="s">
        <v>50</v>
      </c>
      <c s="31" t="s">
        <v>269</v>
      </c>
      <c s="31" t="s">
        <v>270</v>
      </c>
      <c s="26" t="s">
        <v>52</v>
      </c>
      <c s="32" t="s">
        <v>271</v>
      </c>
      <c s="33" t="s">
        <v>140</v>
      </c>
      <c s="34">
        <v>10.55</v>
      </c>
      <c s="35">
        <v>0</v>
      </c>
      <c s="35">
        <f>ROUND(ROUND(H93,2)*ROUND(G93,3),2)</f>
      </c>
      <c r="O93">
        <f>(I93*21)/100</f>
      </c>
      <c t="s">
        <v>28</v>
      </c>
    </row>
    <row r="94" spans="1:5" ht="25.5">
      <c r="A94" s="36" t="s">
        <v>55</v>
      </c>
      <c r="E94" s="37" t="s">
        <v>225</v>
      </c>
    </row>
    <row r="95" spans="1:5" ht="63.75">
      <c r="A95" s="38" t="s">
        <v>57</v>
      </c>
      <c r="E95" s="39" t="s">
        <v>272</v>
      </c>
    </row>
    <row r="96" spans="1:5" ht="38.25">
      <c r="A96" t="s">
        <v>59</v>
      </c>
      <c r="E96" s="37" t="s">
        <v>273</v>
      </c>
    </row>
    <row r="97" spans="1:18" ht="12.75" customHeight="1">
      <c r="A97" s="6" t="s">
        <v>48</v>
      </c>
      <c s="6"/>
      <c s="42" t="s">
        <v>44</v>
      </c>
      <c s="6"/>
      <c s="29" t="s">
        <v>144</v>
      </c>
      <c s="6"/>
      <c s="6"/>
      <c s="6"/>
      <c s="43">
        <f>0+Q97</f>
      </c>
      <c r="O97">
        <f>0+R97</f>
      </c>
      <c r="Q97">
        <f>0+I98+I102+I106+I110+I114</f>
      </c>
      <c>
        <f>0+O98+O102+O106+O110+O114</f>
      </c>
    </row>
    <row r="98" spans="1:16" ht="25.5">
      <c r="A98" s="26" t="s">
        <v>50</v>
      </c>
      <c s="31" t="s">
        <v>274</v>
      </c>
      <c s="31" t="s">
        <v>275</v>
      </c>
      <c s="26" t="s">
        <v>52</v>
      </c>
      <c s="32" t="s">
        <v>276</v>
      </c>
      <c s="33" t="s">
        <v>188</v>
      </c>
      <c s="34">
        <v>85.875</v>
      </c>
      <c s="35">
        <v>0</v>
      </c>
      <c s="35">
        <f>ROUND(ROUND(H98,2)*ROUND(G98,3),2)</f>
      </c>
      <c r="O98">
        <f>(I98*21)/100</f>
      </c>
      <c t="s">
        <v>28</v>
      </c>
    </row>
    <row r="99" spans="1:5" ht="25.5">
      <c r="A99" s="36" t="s">
        <v>55</v>
      </c>
      <c r="E99" s="37" t="s">
        <v>225</v>
      </c>
    </row>
    <row r="100" spans="1:5" ht="127.5">
      <c r="A100" s="38" t="s">
        <v>57</v>
      </c>
      <c r="E100" s="39" t="s">
        <v>277</v>
      </c>
    </row>
    <row r="101" spans="1:5" ht="38.25">
      <c r="A101" t="s">
        <v>59</v>
      </c>
      <c r="E101" s="37" t="s">
        <v>278</v>
      </c>
    </row>
    <row r="102" spans="1:16" ht="25.5">
      <c r="A102" s="26" t="s">
        <v>50</v>
      </c>
      <c s="31" t="s">
        <v>279</v>
      </c>
      <c s="31" t="s">
        <v>280</v>
      </c>
      <c s="26" t="s">
        <v>52</v>
      </c>
      <c s="32" t="s">
        <v>281</v>
      </c>
      <c s="33" t="s">
        <v>188</v>
      </c>
      <c s="34">
        <v>85.875</v>
      </c>
      <c s="35">
        <v>0</v>
      </c>
      <c s="35">
        <f>ROUND(ROUND(H102,2)*ROUND(G102,3),2)</f>
      </c>
      <c r="O102">
        <f>(I102*21)/100</f>
      </c>
      <c t="s">
        <v>28</v>
      </c>
    </row>
    <row r="103" spans="1:5" ht="25.5">
      <c r="A103" s="36" t="s">
        <v>55</v>
      </c>
      <c r="E103" s="37" t="s">
        <v>225</v>
      </c>
    </row>
    <row r="104" spans="1:5" ht="127.5">
      <c r="A104" s="38" t="s">
        <v>57</v>
      </c>
      <c r="E104" s="39" t="s">
        <v>277</v>
      </c>
    </row>
    <row r="105" spans="1:5" ht="38.25">
      <c r="A105" t="s">
        <v>59</v>
      </c>
      <c r="E105" s="37" t="s">
        <v>278</v>
      </c>
    </row>
    <row r="106" spans="1:16" ht="12.75">
      <c r="A106" s="26" t="s">
        <v>50</v>
      </c>
      <c s="31" t="s">
        <v>282</v>
      </c>
      <c s="31" t="s">
        <v>283</v>
      </c>
      <c s="26" t="s">
        <v>52</v>
      </c>
      <c s="32" t="s">
        <v>284</v>
      </c>
      <c s="33" t="s">
        <v>188</v>
      </c>
      <c s="34">
        <v>7.5</v>
      </c>
      <c s="35">
        <v>0</v>
      </c>
      <c s="35">
        <f>ROUND(ROUND(H106,2)*ROUND(G106,3),2)</f>
      </c>
      <c r="O106">
        <f>(I106*21)/100</f>
      </c>
      <c t="s">
        <v>28</v>
      </c>
    </row>
    <row r="107" spans="1:5" ht="25.5">
      <c r="A107" s="36" t="s">
        <v>55</v>
      </c>
      <c r="E107" s="37" t="s">
        <v>225</v>
      </c>
    </row>
    <row r="108" spans="1:5" ht="38.25">
      <c r="A108" s="38" t="s">
        <v>57</v>
      </c>
      <c r="E108" s="39" t="s">
        <v>285</v>
      </c>
    </row>
    <row r="109" spans="1:5" ht="38.25">
      <c r="A109" t="s">
        <v>59</v>
      </c>
      <c r="E109" s="37" t="s">
        <v>278</v>
      </c>
    </row>
    <row r="110" spans="1:16" ht="12.75">
      <c r="A110" s="26" t="s">
        <v>50</v>
      </c>
      <c s="31" t="s">
        <v>286</v>
      </c>
      <c s="31" t="s">
        <v>287</v>
      </c>
      <c s="26" t="s">
        <v>52</v>
      </c>
      <c s="32" t="s">
        <v>288</v>
      </c>
      <c s="33" t="s">
        <v>140</v>
      </c>
      <c s="34">
        <v>160.55</v>
      </c>
      <c s="35">
        <v>0</v>
      </c>
      <c s="35">
        <f>ROUND(ROUND(H110,2)*ROUND(G110,3),2)</f>
      </c>
      <c r="O110">
        <f>(I110*21)/100</f>
      </c>
      <c t="s">
        <v>28</v>
      </c>
    </row>
    <row r="111" spans="1:5" ht="12.75">
      <c r="A111" s="36" t="s">
        <v>55</v>
      </c>
      <c r="E111" s="37" t="s">
        <v>52</v>
      </c>
    </row>
    <row r="112" spans="1:5" ht="140.25">
      <c r="A112" s="38" t="s">
        <v>57</v>
      </c>
      <c r="E112" s="39" t="s">
        <v>289</v>
      </c>
    </row>
    <row r="113" spans="1:5" ht="25.5">
      <c r="A113" t="s">
        <v>59</v>
      </c>
      <c r="E113" s="37" t="s">
        <v>152</v>
      </c>
    </row>
    <row r="114" spans="1:16" ht="12.75">
      <c r="A114" s="26" t="s">
        <v>50</v>
      </c>
      <c s="31" t="s">
        <v>290</v>
      </c>
      <c s="31" t="s">
        <v>291</v>
      </c>
      <c s="26" t="s">
        <v>52</v>
      </c>
      <c s="32" t="s">
        <v>292</v>
      </c>
      <c s="33" t="s">
        <v>188</v>
      </c>
      <c s="34">
        <v>36.905</v>
      </c>
      <c s="35">
        <v>0</v>
      </c>
      <c s="35">
        <f>ROUND(ROUND(H114,2)*ROUND(G114,3),2)</f>
      </c>
      <c r="O114">
        <f>(I114*21)/100</f>
      </c>
      <c t="s">
        <v>28</v>
      </c>
    </row>
    <row r="115" spans="1:5" ht="12.75">
      <c r="A115" s="36" t="s">
        <v>55</v>
      </c>
      <c r="E115" s="37" t="s">
        <v>52</v>
      </c>
    </row>
    <row r="116" spans="1:5" ht="63.75">
      <c r="A116" s="38" t="s">
        <v>57</v>
      </c>
      <c r="E116" s="39" t="s">
        <v>293</v>
      </c>
    </row>
    <row r="117" spans="1:5" ht="89.25">
      <c r="A117" t="s">
        <v>59</v>
      </c>
      <c r="E117" s="37" t="s">
        <v>294</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6.xml><?xml version="1.0" encoding="utf-8"?>
<worksheet xmlns="http://schemas.openxmlformats.org/spreadsheetml/2006/main" xmlns:r="http://schemas.openxmlformats.org/officeDocument/2006/relationships">
  <sheetPr>
    <pageSetUpPr fitToPage="1"/>
  </sheetPr>
  <dimension ref="A1:R43"/>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0+O9+O18+O27</f>
      </c>
      <c t="s">
        <v>27</v>
      </c>
    </row>
    <row r="3" spans="1:16" ht="15" customHeight="1">
      <c r="A3" t="s">
        <v>12</v>
      </c>
      <c s="12" t="s">
        <v>14</v>
      </c>
      <c s="13" t="s">
        <v>15</v>
      </c>
      <c s="1"/>
      <c s="14" t="s">
        <v>16</v>
      </c>
      <c s="1"/>
      <c s="9"/>
      <c s="8" t="s">
        <v>295</v>
      </c>
      <c s="40">
        <f>0+I9+I18+I27</f>
      </c>
      <c r="O3" t="s">
        <v>24</v>
      </c>
      <c t="s">
        <v>28</v>
      </c>
    </row>
    <row r="4" spans="1:16" ht="15" customHeight="1">
      <c r="A4" t="s">
        <v>17</v>
      </c>
      <c s="12" t="s">
        <v>18</v>
      </c>
      <c s="13" t="s">
        <v>190</v>
      </c>
      <c s="1"/>
      <c s="14" t="s">
        <v>191</v>
      </c>
      <c s="12" t="s">
        <v>23</v>
      </c>
      <c s="1"/>
      <c s="11"/>
      <c s="11"/>
      <c r="O4" t="s">
        <v>25</v>
      </c>
      <c t="s">
        <v>28</v>
      </c>
    </row>
    <row r="5" spans="1:16" ht="12.75" customHeight="1">
      <c r="A5" t="s">
        <v>21</v>
      </c>
      <c s="16" t="s">
        <v>22</v>
      </c>
      <c s="17" t="s">
        <v>295</v>
      </c>
      <c s="6"/>
      <c s="18" t="s">
        <v>296</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48.477</v>
      </c>
      <c s="35">
        <v>0</v>
      </c>
      <c s="35">
        <f>ROUND(ROUND(H10,2)*ROUND(G10,3),2)</f>
      </c>
      <c r="O10">
        <f>(I10*21)/100</f>
      </c>
      <c t="s">
        <v>28</v>
      </c>
    </row>
    <row r="11" spans="1:5" ht="25.5">
      <c r="A11" s="36" t="s">
        <v>55</v>
      </c>
      <c r="E11" s="37" t="s">
        <v>298</v>
      </c>
    </row>
    <row r="12" spans="1:5" ht="89.25">
      <c r="A12" s="38" t="s">
        <v>57</v>
      </c>
      <c r="E12" s="39" t="s">
        <v>299</v>
      </c>
    </row>
    <row r="13" spans="1:5" ht="25.5">
      <c r="A13" t="s">
        <v>59</v>
      </c>
      <c r="E13" s="37" t="s">
        <v>131</v>
      </c>
    </row>
    <row r="14" spans="1:16" ht="12.75">
      <c r="A14" s="26" t="s">
        <v>50</v>
      </c>
      <c s="31" t="s">
        <v>28</v>
      </c>
      <c s="31" t="s">
        <v>126</v>
      </c>
      <c s="26" t="s">
        <v>37</v>
      </c>
      <c s="32" t="s">
        <v>127</v>
      </c>
      <c s="33" t="s">
        <v>128</v>
      </c>
      <c s="34">
        <v>35.256</v>
      </c>
      <c s="35">
        <v>0</v>
      </c>
      <c s="35">
        <f>ROUND(ROUND(H14,2)*ROUND(G14,3),2)</f>
      </c>
      <c r="O14">
        <f>(I14*21)/100</f>
      </c>
      <c t="s">
        <v>28</v>
      </c>
    </row>
    <row r="15" spans="1:5" ht="12.75">
      <c r="A15" s="36" t="s">
        <v>55</v>
      </c>
      <c r="E15" s="37" t="s">
        <v>199</v>
      </c>
    </row>
    <row r="16" spans="1:5" ht="89.25">
      <c r="A16" s="38" t="s">
        <v>57</v>
      </c>
      <c r="E16" s="39" t="s">
        <v>300</v>
      </c>
    </row>
    <row r="17" spans="1:5" ht="25.5">
      <c r="A17" t="s">
        <v>59</v>
      </c>
      <c r="E17" s="37" t="s">
        <v>131</v>
      </c>
    </row>
    <row r="18" spans="1:18" ht="12.75" customHeight="1">
      <c r="A18" s="6" t="s">
        <v>48</v>
      </c>
      <c s="6"/>
      <c s="42" t="s">
        <v>33</v>
      </c>
      <c s="6"/>
      <c s="29" t="s">
        <v>137</v>
      </c>
      <c s="6"/>
      <c s="6"/>
      <c s="6"/>
      <c s="43">
        <f>0+Q18</f>
      </c>
      <c r="O18">
        <f>0+R18</f>
      </c>
      <c r="Q18">
        <f>0+I19+I23</f>
      </c>
      <c>
        <f>0+O19+O23</f>
      </c>
    </row>
    <row r="19" spans="1:16" ht="25.5">
      <c r="A19" s="26" t="s">
        <v>50</v>
      </c>
      <c s="31" t="s">
        <v>27</v>
      </c>
      <c s="31" t="s">
        <v>201</v>
      </c>
      <c s="26" t="s">
        <v>52</v>
      </c>
      <c s="32" t="s">
        <v>202</v>
      </c>
      <c s="33" t="s">
        <v>163</v>
      </c>
      <c s="34">
        <v>14.69</v>
      </c>
      <c s="35">
        <v>0</v>
      </c>
      <c s="35">
        <f>ROUND(ROUND(H19,2)*ROUND(G19,3),2)</f>
      </c>
      <c r="O19">
        <f>(I19*21)/100</f>
      </c>
      <c t="s">
        <v>28</v>
      </c>
    </row>
    <row r="20" spans="1:5" ht="38.25">
      <c r="A20" s="36" t="s">
        <v>55</v>
      </c>
      <c r="E20" s="37" t="s">
        <v>203</v>
      </c>
    </row>
    <row r="21" spans="1:5" ht="89.25">
      <c r="A21" s="38" t="s">
        <v>57</v>
      </c>
      <c r="E21" s="39" t="s">
        <v>301</v>
      </c>
    </row>
    <row r="22" spans="1:5" ht="63.75">
      <c r="A22" t="s">
        <v>59</v>
      </c>
      <c r="E22" s="37" t="s">
        <v>143</v>
      </c>
    </row>
    <row r="23" spans="1:16" ht="25.5">
      <c r="A23" s="26" t="s">
        <v>50</v>
      </c>
      <c s="31" t="s">
        <v>37</v>
      </c>
      <c s="31" t="s">
        <v>205</v>
      </c>
      <c s="26" t="s">
        <v>52</v>
      </c>
      <c s="32" t="s">
        <v>206</v>
      </c>
      <c s="33" t="s">
        <v>163</v>
      </c>
      <c s="34">
        <v>22.035</v>
      </c>
      <c s="35">
        <v>0</v>
      </c>
      <c s="35">
        <f>ROUND(ROUND(H23,2)*ROUND(G23,3),2)</f>
      </c>
      <c r="O23">
        <f>(I23*21)/100</f>
      </c>
      <c t="s">
        <v>28</v>
      </c>
    </row>
    <row r="24" spans="1:5" ht="38.25">
      <c r="A24" s="36" t="s">
        <v>55</v>
      </c>
      <c r="E24" s="37" t="s">
        <v>203</v>
      </c>
    </row>
    <row r="25" spans="1:5" ht="89.25">
      <c r="A25" s="38" t="s">
        <v>57</v>
      </c>
      <c r="E25" s="39" t="s">
        <v>302</v>
      </c>
    </row>
    <row r="26" spans="1:5" ht="63.75">
      <c r="A26" t="s">
        <v>59</v>
      </c>
      <c r="E26" s="37" t="s">
        <v>143</v>
      </c>
    </row>
    <row r="27" spans="1:18" ht="12.75" customHeight="1">
      <c r="A27" s="6" t="s">
        <v>48</v>
      </c>
      <c s="6"/>
      <c s="42" t="s">
        <v>39</v>
      </c>
      <c s="6"/>
      <c s="29" t="s">
        <v>228</v>
      </c>
      <c s="6"/>
      <c s="6"/>
      <c s="6"/>
      <c s="43">
        <f>0+Q27</f>
      </c>
      <c r="O27">
        <f>0+R27</f>
      </c>
      <c r="Q27">
        <f>0+I28+I32+I36+I40</f>
      </c>
      <c>
        <f>0+O28+O32+O36+O40</f>
      </c>
    </row>
    <row r="28" spans="1:16" ht="12.75">
      <c r="A28" s="26" t="s">
        <v>50</v>
      </c>
      <c s="31" t="s">
        <v>39</v>
      </c>
      <c s="31" t="s">
        <v>303</v>
      </c>
      <c s="26" t="s">
        <v>52</v>
      </c>
      <c s="32" t="s">
        <v>304</v>
      </c>
      <c s="33" t="s">
        <v>188</v>
      </c>
      <c s="34">
        <v>104.6</v>
      </c>
      <c s="35">
        <v>0</v>
      </c>
      <c s="35">
        <f>ROUND(ROUND(H28,2)*ROUND(G28,3),2)</f>
      </c>
      <c r="O28">
        <f>(I28*21)/100</f>
      </c>
      <c t="s">
        <v>28</v>
      </c>
    </row>
    <row r="29" spans="1:5" ht="25.5">
      <c r="A29" s="36" t="s">
        <v>55</v>
      </c>
      <c r="E29" s="37" t="s">
        <v>225</v>
      </c>
    </row>
    <row r="30" spans="1:5" ht="89.25">
      <c r="A30" s="38" t="s">
        <v>57</v>
      </c>
      <c r="E30" s="39" t="s">
        <v>305</v>
      </c>
    </row>
    <row r="31" spans="1:5" ht="51">
      <c r="A31" t="s">
        <v>59</v>
      </c>
      <c r="E31" s="37" t="s">
        <v>236</v>
      </c>
    </row>
    <row r="32" spans="1:16" ht="12.75">
      <c r="A32" s="26" t="s">
        <v>50</v>
      </c>
      <c s="31" t="s">
        <v>41</v>
      </c>
      <c s="31" t="s">
        <v>306</v>
      </c>
      <c s="26" t="s">
        <v>52</v>
      </c>
      <c s="32" t="s">
        <v>307</v>
      </c>
      <c s="33" t="s">
        <v>188</v>
      </c>
      <c s="34">
        <v>232.75</v>
      </c>
      <c s="35">
        <v>0</v>
      </c>
      <c s="35">
        <f>ROUND(ROUND(H32,2)*ROUND(G32,3),2)</f>
      </c>
      <c r="O32">
        <f>(I32*21)/100</f>
      </c>
      <c t="s">
        <v>28</v>
      </c>
    </row>
    <row r="33" spans="1:5" ht="25.5">
      <c r="A33" s="36" t="s">
        <v>55</v>
      </c>
      <c r="E33" s="37" t="s">
        <v>225</v>
      </c>
    </row>
    <row r="34" spans="1:5" ht="127.5">
      <c r="A34" s="38" t="s">
        <v>57</v>
      </c>
      <c r="E34" s="39" t="s">
        <v>308</v>
      </c>
    </row>
    <row r="35" spans="1:5" ht="153">
      <c r="A35" t="s">
        <v>59</v>
      </c>
      <c r="E35" s="37" t="s">
        <v>309</v>
      </c>
    </row>
    <row r="36" spans="1:16" ht="25.5">
      <c r="A36" s="26" t="s">
        <v>50</v>
      </c>
      <c s="31" t="s">
        <v>82</v>
      </c>
      <c s="31" t="s">
        <v>310</v>
      </c>
      <c s="26" t="s">
        <v>52</v>
      </c>
      <c s="32" t="s">
        <v>311</v>
      </c>
      <c s="33" t="s">
        <v>188</v>
      </c>
      <c s="34">
        <v>20</v>
      </c>
      <c s="35">
        <v>0</v>
      </c>
      <c s="35">
        <f>ROUND(ROUND(H36,2)*ROUND(G36,3),2)</f>
      </c>
      <c r="O36">
        <f>(I36*21)/100</f>
      </c>
      <c t="s">
        <v>28</v>
      </c>
    </row>
    <row r="37" spans="1:5" ht="25.5">
      <c r="A37" s="36" t="s">
        <v>55</v>
      </c>
      <c r="E37" s="37" t="s">
        <v>225</v>
      </c>
    </row>
    <row r="38" spans="1:5" ht="25.5">
      <c r="A38" s="38" t="s">
        <v>57</v>
      </c>
      <c r="E38" s="39" t="s">
        <v>312</v>
      </c>
    </row>
    <row r="39" spans="1:5" ht="153">
      <c r="A39" t="s">
        <v>59</v>
      </c>
      <c r="E39" s="37" t="s">
        <v>309</v>
      </c>
    </row>
    <row r="40" spans="1:16" ht="12.75">
      <c r="A40" s="26" t="s">
        <v>50</v>
      </c>
      <c s="31" t="s">
        <v>87</v>
      </c>
      <c s="31" t="s">
        <v>313</v>
      </c>
      <c s="26" t="s">
        <v>52</v>
      </c>
      <c s="32" t="s">
        <v>314</v>
      </c>
      <c s="33" t="s">
        <v>188</v>
      </c>
      <c s="34">
        <v>221.3</v>
      </c>
      <c s="35">
        <v>0</v>
      </c>
      <c s="35">
        <f>ROUND(ROUND(H40,2)*ROUND(G40,3),2)</f>
      </c>
      <c r="O40">
        <f>(I40*21)/100</f>
      </c>
      <c t="s">
        <v>28</v>
      </c>
    </row>
    <row r="41" spans="1:5" ht="25.5">
      <c r="A41" s="36" t="s">
        <v>55</v>
      </c>
      <c r="E41" s="37" t="s">
        <v>225</v>
      </c>
    </row>
    <row r="42" spans="1:5" ht="89.25">
      <c r="A42" s="38" t="s">
        <v>57</v>
      </c>
      <c r="E42" s="39" t="s">
        <v>315</v>
      </c>
    </row>
    <row r="43" spans="1:5" ht="89.25">
      <c r="A43" t="s">
        <v>59</v>
      </c>
      <c r="E43" s="37" t="s">
        <v>316</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7.xml><?xml version="1.0" encoding="utf-8"?>
<worksheet xmlns="http://schemas.openxmlformats.org/spreadsheetml/2006/main" xmlns:r="http://schemas.openxmlformats.org/officeDocument/2006/relationships">
  <sheetPr>
    <pageSetUpPr fitToPage="1"/>
  </sheetPr>
  <dimension ref="A1:R39"/>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0+O9+O18+O27</f>
      </c>
      <c t="s">
        <v>27</v>
      </c>
    </row>
    <row r="3" spans="1:16" ht="15" customHeight="1">
      <c r="A3" t="s">
        <v>12</v>
      </c>
      <c s="12" t="s">
        <v>14</v>
      </c>
      <c s="13" t="s">
        <v>15</v>
      </c>
      <c s="1"/>
      <c s="14" t="s">
        <v>16</v>
      </c>
      <c s="1"/>
      <c s="9"/>
      <c s="8" t="s">
        <v>317</v>
      </c>
      <c s="40">
        <f>0+I9+I18+I27</f>
      </c>
      <c r="O3" t="s">
        <v>24</v>
      </c>
      <c t="s">
        <v>28</v>
      </c>
    </row>
    <row r="4" spans="1:16" ht="15" customHeight="1">
      <c r="A4" t="s">
        <v>17</v>
      </c>
      <c s="12" t="s">
        <v>18</v>
      </c>
      <c s="13" t="s">
        <v>190</v>
      </c>
      <c s="1"/>
      <c s="14" t="s">
        <v>191</v>
      </c>
      <c s="12" t="s">
        <v>23</v>
      </c>
      <c s="1"/>
      <c s="11"/>
      <c s="11"/>
      <c r="O4" t="s">
        <v>25</v>
      </c>
      <c t="s">
        <v>28</v>
      </c>
    </row>
    <row r="5" spans="1:16" ht="12.75" customHeight="1">
      <c r="A5" t="s">
        <v>21</v>
      </c>
      <c s="16" t="s">
        <v>22</v>
      </c>
      <c s="17" t="s">
        <v>317</v>
      </c>
      <c s="6"/>
      <c s="18" t="s">
        <v>318</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23.1</v>
      </c>
      <c s="35">
        <v>0</v>
      </c>
      <c s="35">
        <f>ROUND(ROUND(H10,2)*ROUND(G10,3),2)</f>
      </c>
      <c r="O10">
        <f>(I10*21)/100</f>
      </c>
      <c t="s">
        <v>28</v>
      </c>
    </row>
    <row r="11" spans="1:5" ht="12.75">
      <c r="A11" s="36" t="s">
        <v>55</v>
      </c>
      <c r="E11" s="37" t="s">
        <v>320</v>
      </c>
    </row>
    <row r="12" spans="1:5" ht="63.75">
      <c r="A12" s="38" t="s">
        <v>57</v>
      </c>
      <c r="E12" s="39" t="s">
        <v>321</v>
      </c>
    </row>
    <row r="13" spans="1:5" ht="25.5">
      <c r="A13" t="s">
        <v>59</v>
      </c>
      <c r="E13" s="37" t="s">
        <v>131</v>
      </c>
    </row>
    <row r="14" spans="1:16" ht="12.75">
      <c r="A14" s="26" t="s">
        <v>50</v>
      </c>
      <c s="31" t="s">
        <v>28</v>
      </c>
      <c s="31" t="s">
        <v>126</v>
      </c>
      <c s="26" t="s">
        <v>28</v>
      </c>
      <c s="32" t="s">
        <v>127</v>
      </c>
      <c s="33" t="s">
        <v>128</v>
      </c>
      <c s="34">
        <v>24.15</v>
      </c>
      <c s="35">
        <v>0</v>
      </c>
      <c s="35">
        <f>ROUND(ROUND(H14,2)*ROUND(G14,3),2)</f>
      </c>
      <c r="O14">
        <f>(I14*21)/100</f>
      </c>
      <c t="s">
        <v>28</v>
      </c>
    </row>
    <row r="15" spans="1:5" ht="25.5">
      <c r="A15" s="36" t="s">
        <v>55</v>
      </c>
      <c r="E15" s="37" t="s">
        <v>322</v>
      </c>
    </row>
    <row r="16" spans="1:5" ht="89.25">
      <c r="A16" s="38" t="s">
        <v>57</v>
      </c>
      <c r="E16" s="39" t="s">
        <v>323</v>
      </c>
    </row>
    <row r="17" spans="1:5" ht="25.5">
      <c r="A17" t="s">
        <v>59</v>
      </c>
      <c r="E17" s="37" t="s">
        <v>131</v>
      </c>
    </row>
    <row r="18" spans="1:18" ht="12.75" customHeight="1">
      <c r="A18" s="6" t="s">
        <v>48</v>
      </c>
      <c s="6"/>
      <c s="42" t="s">
        <v>33</v>
      </c>
      <c s="6"/>
      <c s="29" t="s">
        <v>137</v>
      </c>
      <c s="6"/>
      <c s="6"/>
      <c s="6"/>
      <c s="43">
        <f>0+Q18</f>
      </c>
      <c r="O18">
        <f>0+R18</f>
      </c>
      <c r="Q18">
        <f>0+I19+I23</f>
      </c>
      <c>
        <f>0+O19+O23</f>
      </c>
    </row>
    <row r="19" spans="1:16" ht="25.5">
      <c r="A19" s="26" t="s">
        <v>50</v>
      </c>
      <c s="31" t="s">
        <v>27</v>
      </c>
      <c s="31" t="s">
        <v>324</v>
      </c>
      <c s="26" t="s">
        <v>52</v>
      </c>
      <c s="32" t="s">
        <v>325</v>
      </c>
      <c s="33" t="s">
        <v>163</v>
      </c>
      <c s="34">
        <v>10.5</v>
      </c>
      <c s="35">
        <v>0</v>
      </c>
      <c s="35">
        <f>ROUND(ROUND(H19,2)*ROUND(G19,3),2)</f>
      </c>
      <c r="O19">
        <f>(I19*21)/100</f>
      </c>
      <c t="s">
        <v>28</v>
      </c>
    </row>
    <row r="20" spans="1:5" ht="38.25">
      <c r="A20" s="36" t="s">
        <v>55</v>
      </c>
      <c r="E20" s="37" t="s">
        <v>203</v>
      </c>
    </row>
    <row r="21" spans="1:5" ht="89.25">
      <c r="A21" s="38" t="s">
        <v>57</v>
      </c>
      <c r="E21" s="39" t="s">
        <v>326</v>
      </c>
    </row>
    <row r="22" spans="1:5" ht="63.75">
      <c r="A22" t="s">
        <v>59</v>
      </c>
      <c r="E22" s="37" t="s">
        <v>143</v>
      </c>
    </row>
    <row r="23" spans="1:16" ht="25.5">
      <c r="A23" s="26" t="s">
        <v>50</v>
      </c>
      <c s="31" t="s">
        <v>37</v>
      </c>
      <c s="31" t="s">
        <v>205</v>
      </c>
      <c s="26" t="s">
        <v>52</v>
      </c>
      <c s="32" t="s">
        <v>206</v>
      </c>
      <c s="33" t="s">
        <v>163</v>
      </c>
      <c s="34">
        <v>10.5</v>
      </c>
      <c s="35">
        <v>0</v>
      </c>
      <c s="35">
        <f>ROUND(ROUND(H23,2)*ROUND(G23,3),2)</f>
      </c>
      <c r="O23">
        <f>(I23*21)/100</f>
      </c>
      <c t="s">
        <v>28</v>
      </c>
    </row>
    <row r="24" spans="1:5" ht="38.25">
      <c r="A24" s="36" t="s">
        <v>55</v>
      </c>
      <c r="E24" s="37" t="s">
        <v>203</v>
      </c>
    </row>
    <row r="25" spans="1:5" ht="89.25">
      <c r="A25" s="38" t="s">
        <v>57</v>
      </c>
      <c r="E25" s="39" t="s">
        <v>327</v>
      </c>
    </row>
    <row r="26" spans="1:5" ht="63.75">
      <c r="A26" t="s">
        <v>59</v>
      </c>
      <c r="E26" s="37" t="s">
        <v>143</v>
      </c>
    </row>
    <row r="27" spans="1:18" ht="12.75" customHeight="1">
      <c r="A27" s="6" t="s">
        <v>48</v>
      </c>
      <c s="6"/>
      <c s="42" t="s">
        <v>39</v>
      </c>
      <c s="6"/>
      <c s="29" t="s">
        <v>228</v>
      </c>
      <c s="6"/>
      <c s="6"/>
      <c s="6"/>
      <c s="43">
        <f>0+Q27</f>
      </c>
      <c r="O27">
        <f>0+R27</f>
      </c>
      <c r="Q27">
        <f>0+I28+I32+I36</f>
      </c>
      <c>
        <f>0+O28+O32+O36</f>
      </c>
    </row>
    <row r="28" spans="1:16" ht="12.75">
      <c r="A28" s="26" t="s">
        <v>50</v>
      </c>
      <c s="31" t="s">
        <v>39</v>
      </c>
      <c s="31" t="s">
        <v>303</v>
      </c>
      <c s="26" t="s">
        <v>52</v>
      </c>
      <c s="32" t="s">
        <v>304</v>
      </c>
      <c s="33" t="s">
        <v>188</v>
      </c>
      <c s="34">
        <v>42</v>
      </c>
      <c s="35">
        <v>0</v>
      </c>
      <c s="35">
        <f>ROUND(ROUND(H28,2)*ROUND(G28,3),2)</f>
      </c>
      <c r="O28">
        <f>(I28*21)/100</f>
      </c>
      <c t="s">
        <v>28</v>
      </c>
    </row>
    <row r="29" spans="1:5" ht="25.5">
      <c r="A29" s="36" t="s">
        <v>55</v>
      </c>
      <c r="E29" s="37" t="s">
        <v>225</v>
      </c>
    </row>
    <row r="30" spans="1:5" ht="89.25">
      <c r="A30" s="38" t="s">
        <v>57</v>
      </c>
      <c r="E30" s="39" t="s">
        <v>328</v>
      </c>
    </row>
    <row r="31" spans="1:5" ht="51">
      <c r="A31" t="s">
        <v>59</v>
      </c>
      <c r="E31" s="37" t="s">
        <v>236</v>
      </c>
    </row>
    <row r="32" spans="1:16" ht="12.75">
      <c r="A32" s="26" t="s">
        <v>50</v>
      </c>
      <c s="31" t="s">
        <v>41</v>
      </c>
      <c s="31" t="s">
        <v>306</v>
      </c>
      <c s="26" t="s">
        <v>52</v>
      </c>
      <c s="32" t="s">
        <v>307</v>
      </c>
      <c s="33" t="s">
        <v>188</v>
      </c>
      <c s="34">
        <v>32</v>
      </c>
      <c s="35">
        <v>0</v>
      </c>
      <c s="35">
        <f>ROUND(ROUND(H32,2)*ROUND(G32,3),2)</f>
      </c>
      <c r="O32">
        <f>(I32*21)/100</f>
      </c>
      <c t="s">
        <v>28</v>
      </c>
    </row>
    <row r="33" spans="1:5" ht="25.5">
      <c r="A33" s="36" t="s">
        <v>55</v>
      </c>
      <c r="E33" s="37" t="s">
        <v>225</v>
      </c>
    </row>
    <row r="34" spans="1:5" ht="63.75">
      <c r="A34" s="38" t="s">
        <v>57</v>
      </c>
      <c r="E34" s="39" t="s">
        <v>329</v>
      </c>
    </row>
    <row r="35" spans="1:5" ht="153">
      <c r="A35" t="s">
        <v>59</v>
      </c>
      <c r="E35" s="37" t="s">
        <v>309</v>
      </c>
    </row>
    <row r="36" spans="1:16" ht="25.5">
      <c r="A36" s="26" t="s">
        <v>50</v>
      </c>
      <c s="31" t="s">
        <v>82</v>
      </c>
      <c s="31" t="s">
        <v>310</v>
      </c>
      <c s="26" t="s">
        <v>52</v>
      </c>
      <c s="32" t="s">
        <v>311</v>
      </c>
      <c s="33" t="s">
        <v>188</v>
      </c>
      <c s="34">
        <v>10</v>
      </c>
      <c s="35">
        <v>0</v>
      </c>
      <c s="35">
        <f>ROUND(ROUND(H36,2)*ROUND(G36,3),2)</f>
      </c>
      <c r="O36">
        <f>(I36*21)/100</f>
      </c>
      <c t="s">
        <v>28</v>
      </c>
    </row>
    <row r="37" spans="1:5" ht="25.5">
      <c r="A37" s="36" t="s">
        <v>55</v>
      </c>
      <c r="E37" s="37" t="s">
        <v>225</v>
      </c>
    </row>
    <row r="38" spans="1:5" ht="25.5">
      <c r="A38" s="38" t="s">
        <v>57</v>
      </c>
      <c r="E38" s="39" t="s">
        <v>330</v>
      </c>
    </row>
    <row r="39" spans="1:5" ht="153">
      <c r="A39" t="s">
        <v>59</v>
      </c>
      <c r="E39" s="37" t="s">
        <v>309</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8.xml><?xml version="1.0" encoding="utf-8"?>
<worksheet xmlns="http://schemas.openxmlformats.org/spreadsheetml/2006/main" xmlns:r="http://schemas.openxmlformats.org/officeDocument/2006/relationships">
  <sheetPr>
    <pageSetUpPr fitToPage="1"/>
  </sheetPr>
  <dimension ref="A1:R35"/>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0+O9+O14+O23</f>
      </c>
      <c t="s">
        <v>27</v>
      </c>
    </row>
    <row r="3" spans="1:16" ht="15" customHeight="1">
      <c r="A3" t="s">
        <v>12</v>
      </c>
      <c s="12" t="s">
        <v>14</v>
      </c>
      <c s="13" t="s">
        <v>15</v>
      </c>
      <c s="1"/>
      <c s="14" t="s">
        <v>16</v>
      </c>
      <c s="1"/>
      <c s="9"/>
      <c s="8" t="s">
        <v>331</v>
      </c>
      <c s="40">
        <f>0+I9+I14+I23</f>
      </c>
      <c r="O3" t="s">
        <v>24</v>
      </c>
      <c t="s">
        <v>28</v>
      </c>
    </row>
    <row r="4" spans="1:16" ht="15" customHeight="1">
      <c r="A4" t="s">
        <v>17</v>
      </c>
      <c s="12" t="s">
        <v>18</v>
      </c>
      <c s="13" t="s">
        <v>190</v>
      </c>
      <c s="1"/>
      <c s="14" t="s">
        <v>191</v>
      </c>
      <c s="12" t="s">
        <v>23</v>
      </c>
      <c s="1"/>
      <c s="11"/>
      <c s="11"/>
      <c r="O4" t="s">
        <v>25</v>
      </c>
      <c t="s">
        <v>28</v>
      </c>
    </row>
    <row r="5" spans="1:16" ht="12.75" customHeight="1">
      <c r="A5" t="s">
        <v>21</v>
      </c>
      <c s="16" t="s">
        <v>22</v>
      </c>
      <c s="17" t="s">
        <v>331</v>
      </c>
      <c s="6"/>
      <c s="18" t="s">
        <v>332</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f>
      </c>
      <c>
        <f>0+O10</f>
      </c>
    </row>
    <row r="10" spans="1:16" ht="12.75">
      <c r="A10" s="26" t="s">
        <v>50</v>
      </c>
      <c s="31" t="s">
        <v>33</v>
      </c>
      <c s="31" t="s">
        <v>126</v>
      </c>
      <c s="26" t="s">
        <v>28</v>
      </c>
      <c s="32" t="s">
        <v>127</v>
      </c>
      <c s="33" t="s">
        <v>128</v>
      </c>
      <c s="34">
        <v>62.89</v>
      </c>
      <c s="35">
        <v>0</v>
      </c>
      <c s="35">
        <f>ROUND(ROUND(H10,2)*ROUND(G10,3),2)</f>
      </c>
      <c r="O10">
        <f>(I10*21)/100</f>
      </c>
      <c t="s">
        <v>28</v>
      </c>
    </row>
    <row r="11" spans="1:5" ht="12.75">
      <c r="A11" s="36" t="s">
        <v>55</v>
      </c>
      <c r="E11" s="37" t="s">
        <v>334</v>
      </c>
    </row>
    <row r="12" spans="1:5" ht="165.75">
      <c r="A12" s="38" t="s">
        <v>57</v>
      </c>
      <c r="E12" s="39" t="s">
        <v>335</v>
      </c>
    </row>
    <row r="13" spans="1:5" ht="25.5">
      <c r="A13" t="s">
        <v>59</v>
      </c>
      <c r="E13" s="37" t="s">
        <v>131</v>
      </c>
    </row>
    <row r="14" spans="1:18" ht="12.75" customHeight="1">
      <c r="A14" s="6" t="s">
        <v>48</v>
      </c>
      <c s="6"/>
      <c s="42" t="s">
        <v>33</v>
      </c>
      <c s="6"/>
      <c s="29" t="s">
        <v>137</v>
      </c>
      <c s="6"/>
      <c s="6"/>
      <c s="6"/>
      <c s="43">
        <f>0+Q14</f>
      </c>
      <c r="O14">
        <f>0+R14</f>
      </c>
      <c r="Q14">
        <f>0+I15+I19</f>
      </c>
      <c>
        <f>0+O15+O19</f>
      </c>
    </row>
    <row r="15" spans="1:16" ht="25.5">
      <c r="A15" s="26" t="s">
        <v>50</v>
      </c>
      <c s="31" t="s">
        <v>28</v>
      </c>
      <c s="31" t="s">
        <v>336</v>
      </c>
      <c s="26" t="s">
        <v>52</v>
      </c>
      <c s="32" t="s">
        <v>337</v>
      </c>
      <c s="33" t="s">
        <v>140</v>
      </c>
      <c s="34">
        <v>77.65</v>
      </c>
      <c s="35">
        <v>0</v>
      </c>
      <c s="35">
        <f>ROUND(ROUND(H15,2)*ROUND(G15,3),2)</f>
      </c>
      <c r="O15">
        <f>(I15*21)/100</f>
      </c>
      <c t="s">
        <v>28</v>
      </c>
    </row>
    <row r="16" spans="1:5" ht="38.25">
      <c r="A16" s="36" t="s">
        <v>55</v>
      </c>
      <c r="E16" s="37" t="s">
        <v>203</v>
      </c>
    </row>
    <row r="17" spans="1:5" ht="89.25">
      <c r="A17" s="38" t="s">
        <v>57</v>
      </c>
      <c r="E17" s="39" t="s">
        <v>338</v>
      </c>
    </row>
    <row r="18" spans="1:5" ht="63.75">
      <c r="A18" t="s">
        <v>59</v>
      </c>
      <c r="E18" s="37" t="s">
        <v>143</v>
      </c>
    </row>
    <row r="19" spans="1:16" ht="25.5">
      <c r="A19" s="26" t="s">
        <v>50</v>
      </c>
      <c s="31" t="s">
        <v>27</v>
      </c>
      <c s="31" t="s">
        <v>208</v>
      </c>
      <c s="26" t="s">
        <v>52</v>
      </c>
      <c s="32" t="s">
        <v>209</v>
      </c>
      <c s="33" t="s">
        <v>140</v>
      </c>
      <c s="34">
        <v>151.23</v>
      </c>
      <c s="35">
        <v>0</v>
      </c>
      <c s="35">
        <f>ROUND(ROUND(H19,2)*ROUND(G19,3),2)</f>
      </c>
      <c r="O19">
        <f>(I19*21)/100</f>
      </c>
      <c t="s">
        <v>28</v>
      </c>
    </row>
    <row r="20" spans="1:5" ht="38.25">
      <c r="A20" s="36" t="s">
        <v>55</v>
      </c>
      <c r="E20" s="37" t="s">
        <v>203</v>
      </c>
    </row>
    <row r="21" spans="1:5" ht="89.25">
      <c r="A21" s="38" t="s">
        <v>57</v>
      </c>
      <c r="E21" s="39" t="s">
        <v>339</v>
      </c>
    </row>
    <row r="22" spans="1:5" ht="63.75">
      <c r="A22" t="s">
        <v>59</v>
      </c>
      <c r="E22" s="37" t="s">
        <v>143</v>
      </c>
    </row>
    <row r="23" spans="1:18" ht="12.75" customHeight="1">
      <c r="A23" s="6" t="s">
        <v>48</v>
      </c>
      <c s="6"/>
      <c s="42" t="s">
        <v>44</v>
      </c>
      <c s="6"/>
      <c s="29" t="s">
        <v>144</v>
      </c>
      <c s="6"/>
      <c s="6"/>
      <c s="6"/>
      <c s="43">
        <f>0+Q23</f>
      </c>
      <c r="O23">
        <f>0+R23</f>
      </c>
      <c r="Q23">
        <f>0+I24+I28+I32</f>
      </c>
      <c>
        <f>0+O24+O28+O32</f>
      </c>
    </row>
    <row r="24" spans="1:16" ht="12.75">
      <c r="A24" s="26" t="s">
        <v>50</v>
      </c>
      <c s="31" t="s">
        <v>37</v>
      </c>
      <c s="31" t="s">
        <v>340</v>
      </c>
      <c s="26" t="s">
        <v>52</v>
      </c>
      <c s="32" t="s">
        <v>341</v>
      </c>
      <c s="33" t="s">
        <v>140</v>
      </c>
      <c s="34">
        <v>77.65</v>
      </c>
      <c s="35">
        <v>0</v>
      </c>
      <c s="35">
        <f>ROUND(ROUND(H24,2)*ROUND(G24,3),2)</f>
      </c>
      <c r="O24">
        <f>(I24*21)/100</f>
      </c>
      <c t="s">
        <v>28</v>
      </c>
    </row>
    <row r="25" spans="1:5" ht="25.5">
      <c r="A25" s="36" t="s">
        <v>55</v>
      </c>
      <c r="E25" s="37" t="s">
        <v>225</v>
      </c>
    </row>
    <row r="26" spans="1:5" ht="63.75">
      <c r="A26" s="38" t="s">
        <v>57</v>
      </c>
      <c r="E26" s="39" t="s">
        <v>342</v>
      </c>
    </row>
    <row r="27" spans="1:5" ht="51">
      <c r="A27" t="s">
        <v>59</v>
      </c>
      <c r="E27" s="37" t="s">
        <v>343</v>
      </c>
    </row>
    <row r="28" spans="1:16" ht="12.75">
      <c r="A28" s="26" t="s">
        <v>50</v>
      </c>
      <c s="31" t="s">
        <v>39</v>
      </c>
      <c s="31" t="s">
        <v>344</v>
      </c>
      <c s="26" t="s">
        <v>52</v>
      </c>
      <c s="32" t="s">
        <v>345</v>
      </c>
      <c s="33" t="s">
        <v>140</v>
      </c>
      <c s="34">
        <v>128.03</v>
      </c>
      <c s="35">
        <v>0</v>
      </c>
      <c s="35">
        <f>ROUND(ROUND(H28,2)*ROUND(G28,3),2)</f>
      </c>
      <c r="O28">
        <f>(I28*21)/100</f>
      </c>
      <c t="s">
        <v>28</v>
      </c>
    </row>
    <row r="29" spans="1:5" ht="25.5">
      <c r="A29" s="36" t="s">
        <v>55</v>
      </c>
      <c r="E29" s="37" t="s">
        <v>225</v>
      </c>
    </row>
    <row r="30" spans="1:5" ht="191.25">
      <c r="A30" s="38" t="s">
        <v>57</v>
      </c>
      <c r="E30" s="39" t="s">
        <v>346</v>
      </c>
    </row>
    <row r="31" spans="1:5" ht="51">
      <c r="A31" t="s">
        <v>59</v>
      </c>
      <c r="E31" s="37" t="s">
        <v>343</v>
      </c>
    </row>
    <row r="32" spans="1:16" ht="12.75">
      <c r="A32" s="26" t="s">
        <v>50</v>
      </c>
      <c s="31" t="s">
        <v>41</v>
      </c>
      <c s="31" t="s">
        <v>347</v>
      </c>
      <c s="26" t="s">
        <v>52</v>
      </c>
      <c s="32" t="s">
        <v>348</v>
      </c>
      <c s="33" t="s">
        <v>140</v>
      </c>
      <c s="34">
        <v>8.2</v>
      </c>
      <c s="35">
        <v>0</v>
      </c>
      <c s="35">
        <f>ROUND(ROUND(H32,2)*ROUND(G32,3),2)</f>
      </c>
      <c r="O32">
        <f>(I32*21)/100</f>
      </c>
      <c t="s">
        <v>28</v>
      </c>
    </row>
    <row r="33" spans="1:5" ht="25.5">
      <c r="A33" s="36" t="s">
        <v>55</v>
      </c>
      <c r="E33" s="37" t="s">
        <v>225</v>
      </c>
    </row>
    <row r="34" spans="1:5" ht="76.5">
      <c r="A34" s="38" t="s">
        <v>57</v>
      </c>
      <c r="E34" s="39" t="s">
        <v>349</v>
      </c>
    </row>
    <row r="35" spans="1:5" ht="51">
      <c r="A35" t="s">
        <v>59</v>
      </c>
      <c r="E35" s="37" t="s">
        <v>343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xl/worksheets/sheet9.xml><?xml version="1.0" encoding="utf-8"?>
<worksheet xmlns="http://schemas.openxmlformats.org/spreadsheetml/2006/main" xmlns:r="http://schemas.openxmlformats.org/officeDocument/2006/relationships">
  <sheetPr>
    <pageSetUpPr fitToPage="1"/>
  </sheetPr>
  <dimension ref="A1:R65"/>
  <sheetViews>
    <sheetView workbookViewId="0" topLeftCell="A1">
      <pane ySplit="8" topLeftCell="A9" activePane="bottomLeft" state="frozen"/>
      <selection pane="topLeft" activeCell="A1" sqref="A1"/>
      <selection pane="bottomLeft" activeCell="A9" sqref="A9"/>
    </sheetView>
  </sheetViews>
  <sheetFormatPr defaultColWidth="9.14285714285714" defaultRowHeight="12.75" customHeight="1"/>
  <cols>
    <col min="1" max="1" width="9.14285714285714" hidden="1" customWidth="1"/>
    <col min="2" max="2" width="11.7142857142857" customWidth="1"/>
    <col min="3" max="3" width="14.7142857142857" customWidth="1"/>
    <col min="4" max="4" width="9.71428571428571" customWidth="1"/>
    <col min="5" max="5" width="70.7142857142857" customWidth="1"/>
    <col min="6" max="6" width="11.7142857142857" customWidth="1"/>
    <col min="7" max="9" width="16.7142857142857" customWidth="1"/>
    <col min="15" max="18" width="9.14285714285714" hidden="1" customWidth="1"/>
  </cols>
  <sheetData>
    <row r="1" spans="1:16" ht="12.75" customHeight="1">
      <c r="A1" t="s">
        <v>11</v>
      </c>
      <c s="1"/>
      <c s="1"/>
      <c s="1"/>
      <c s="1" t="s">
        <v>0</v>
      </c>
      <c s="1"/>
      <c s="1"/>
      <c s="1"/>
      <c s="1"/>
      <c r="P1" t="s">
        <v>27</v>
      </c>
    </row>
    <row r="2" spans="2:16" ht="25" customHeight="1">
      <c r="B2" s="1"/>
      <c s="1"/>
      <c s="1"/>
      <c s="2" t="s">
        <v>13</v>
      </c>
      <c s="1"/>
      <c s="1"/>
      <c s="6"/>
      <c s="6"/>
      <c r="O2">
        <f>0+O9+O18+O35+O40+O57</f>
      </c>
      <c t="s">
        <v>27</v>
      </c>
    </row>
    <row r="3" spans="1:16" ht="15" customHeight="1">
      <c r="A3" t="s">
        <v>12</v>
      </c>
      <c s="12" t="s">
        <v>14</v>
      </c>
      <c s="13" t="s">
        <v>15</v>
      </c>
      <c s="1"/>
      <c s="14" t="s">
        <v>16</v>
      </c>
      <c s="1"/>
      <c s="9"/>
      <c s="8" t="s">
        <v>350</v>
      </c>
      <c s="40">
        <f>0+I9+I18+I35+I40+I57</f>
      </c>
      <c r="O3" t="s">
        <v>24</v>
      </c>
      <c t="s">
        <v>28</v>
      </c>
    </row>
    <row r="4" spans="1:16" ht="15" customHeight="1">
      <c r="A4" t="s">
        <v>17</v>
      </c>
      <c s="12" t="s">
        <v>18</v>
      </c>
      <c s="13" t="s">
        <v>190</v>
      </c>
      <c s="1"/>
      <c s="14" t="s">
        <v>191</v>
      </c>
      <c s="12" t="s">
        <v>23</v>
      </c>
      <c s="1"/>
      <c s="11"/>
      <c s="11"/>
      <c r="O4" t="s">
        <v>25</v>
      </c>
      <c t="s">
        <v>28</v>
      </c>
    </row>
    <row r="5" spans="1:16" ht="12.75" customHeight="1">
      <c r="A5" t="s">
        <v>21</v>
      </c>
      <c s="16" t="s">
        <v>22</v>
      </c>
      <c s="17" t="s">
        <v>350</v>
      </c>
      <c s="6"/>
      <c s="18" t="s">
        <v>351</v>
      </c>
      <c s="16"/>
      <c s="16"/>
      <c s="6"/>
      <c s="6"/>
      <c r="O5" t="s">
        <v>26</v>
      </c>
      <c t="s">
        <v>28</v>
      </c>
    </row>
    <row r="6" spans="1:9" ht="12.75" customHeight="1">
      <c r="A6" s="15" t="s">
        <v>30</v>
      </c>
      <c s="15" t="s">
        <v>32</v>
      </c>
      <c s="15" t="s">
        <v>34</v>
      </c>
      <c s="15" t="s">
        <v>35</v>
      </c>
      <c s="15" t="s">
        <v>36</v>
      </c>
      <c s="15" t="s">
        <v>38</v>
      </c>
      <c s="15" t="s">
        <v>40</v>
      </c>
      <c s="15" t="s">
        <v>42</v>
      </c>
      <c s="15"/>
    </row>
    <row r="7" spans="1:9" ht="12.75" customHeight="1">
      <c r="A7" s="15"/>
      <c s="15"/>
      <c s="15"/>
      <c s="15"/>
      <c s="15"/>
      <c s="15"/>
      <c s="15"/>
      <c s="15" t="s">
        <v>43</v>
      </c>
      <c s="15" t="s">
        <v>45</v>
      </c>
    </row>
    <row r="8" spans="1:9" ht="12.75" customHeight="1">
      <c r="A8" s="15" t="s">
        <v>31</v>
      </c>
      <c s="15" t="s">
        <v>33</v>
      </c>
      <c s="15" t="s">
        <v>28</v>
      </c>
      <c s="15" t="s">
        <v>27</v>
      </c>
      <c s="15" t="s">
        <v>37</v>
      </c>
      <c s="15" t="s">
        <v>39</v>
      </c>
      <c s="15" t="s">
        <v>41</v>
      </c>
      <c s="15" t="s">
        <v>44</v>
      </c>
      <c s="15" t="s">
        <v>46</v>
      </c>
    </row>
    <row r="9" spans="1:18" ht="12.75" customHeight="1">
      <c r="A9" s="27" t="s">
        <v>48</v>
      </c>
      <c s="27"/>
      <c s="28" t="s">
        <v>31</v>
      </c>
      <c s="27"/>
      <c s="29" t="s">
        <v>49</v>
      </c>
      <c s="27"/>
      <c s="27"/>
      <c s="27"/>
      <c s="30">
        <f>0+Q9</f>
      </c>
      <c r="O9">
        <f>0+R9</f>
      </c>
      <c r="Q9">
        <f>0+I10+I14</f>
      </c>
      <c>
        <f>0+O10+O14</f>
      </c>
    </row>
    <row r="10" spans="1:16" ht="12.75">
      <c r="A10" s="26" t="s">
        <v>50</v>
      </c>
      <c s="31" t="s">
        <v>33</v>
      </c>
      <c s="31" t="s">
        <v>126</v>
      </c>
      <c s="26" t="s">
        <v>33</v>
      </c>
      <c s="32" t="s">
        <v>127</v>
      </c>
      <c s="33" t="s">
        <v>128</v>
      </c>
      <c s="34">
        <v>290.253</v>
      </c>
      <c s="35">
        <v>0</v>
      </c>
      <c s="35">
        <f>ROUND(ROUND(H10,2)*ROUND(G10,3),2)</f>
      </c>
      <c r="O10">
        <f>(I10*21)/100</f>
      </c>
      <c t="s">
        <v>28</v>
      </c>
    </row>
    <row r="11" spans="1:5" ht="12.75">
      <c r="A11" s="36" t="s">
        <v>55</v>
      </c>
      <c r="E11" s="37" t="s">
        <v>353</v>
      </c>
    </row>
    <row r="12" spans="1:5" ht="293.25">
      <c r="A12" s="38" t="s">
        <v>57</v>
      </c>
      <c r="E12" s="39" t="s">
        <v>354</v>
      </c>
    </row>
    <row r="13" spans="1:5" ht="25.5">
      <c r="A13" t="s">
        <v>59</v>
      </c>
      <c r="E13" s="37" t="s">
        <v>131</v>
      </c>
    </row>
    <row r="14" spans="1:16" ht="12.75">
      <c r="A14" s="26" t="s">
        <v>50</v>
      </c>
      <c s="31" t="s">
        <v>28</v>
      </c>
      <c s="31" t="s">
        <v>126</v>
      </c>
      <c s="26" t="s">
        <v>28</v>
      </c>
      <c s="32" t="s">
        <v>127</v>
      </c>
      <c s="33" t="s">
        <v>128</v>
      </c>
      <c s="34">
        <v>12.415</v>
      </c>
      <c s="35">
        <v>0</v>
      </c>
      <c s="35">
        <f>ROUND(ROUND(H14,2)*ROUND(G14,3),2)</f>
      </c>
      <c r="O14">
        <f>(I14*21)/100</f>
      </c>
      <c t="s">
        <v>28</v>
      </c>
    </row>
    <row r="15" spans="1:5" ht="12.75">
      <c r="A15" s="36" t="s">
        <v>55</v>
      </c>
      <c r="E15" s="37" t="s">
        <v>355</v>
      </c>
    </row>
    <row r="16" spans="1:5" ht="216.75">
      <c r="A16" s="38" t="s">
        <v>57</v>
      </c>
      <c r="E16" s="39" t="s">
        <v>356</v>
      </c>
    </row>
    <row r="17" spans="1:5" ht="25.5">
      <c r="A17" t="s">
        <v>59</v>
      </c>
      <c r="E17" s="37" t="s">
        <v>131</v>
      </c>
    </row>
    <row r="18" spans="1:18" ht="12.75" customHeight="1">
      <c r="A18" s="6" t="s">
        <v>48</v>
      </c>
      <c s="6"/>
      <c s="42" t="s">
        <v>33</v>
      </c>
      <c s="6"/>
      <c s="29" t="s">
        <v>137</v>
      </c>
      <c s="6"/>
      <c s="6"/>
      <c s="6"/>
      <c s="43">
        <f>0+Q18</f>
      </c>
      <c r="O18">
        <f>0+R18</f>
      </c>
      <c r="Q18">
        <f>0+I19+I23+I27+I31</f>
      </c>
      <c>
        <f>0+O19+O23+O27+O31</f>
      </c>
    </row>
    <row r="19" spans="1:16" ht="25.5">
      <c r="A19" s="26" t="s">
        <v>50</v>
      </c>
      <c s="31" t="s">
        <v>27</v>
      </c>
      <c s="31" t="s">
        <v>357</v>
      </c>
      <c s="26" t="s">
        <v>52</v>
      </c>
      <c s="32" t="s">
        <v>358</v>
      </c>
      <c s="33" t="s">
        <v>163</v>
      </c>
      <c s="34">
        <v>14.256</v>
      </c>
      <c s="35">
        <v>0</v>
      </c>
      <c s="35">
        <f>ROUND(ROUND(H19,2)*ROUND(G19,3),2)</f>
      </c>
      <c r="O19">
        <f>(I19*21)/100</f>
      </c>
      <c t="s">
        <v>28</v>
      </c>
    </row>
    <row r="20" spans="1:5" ht="38.25">
      <c r="A20" s="36" t="s">
        <v>55</v>
      </c>
      <c r="E20" s="37" t="s">
        <v>203</v>
      </c>
    </row>
    <row r="21" spans="1:5" ht="293.25">
      <c r="A21" s="38" t="s">
        <v>57</v>
      </c>
      <c r="E21" s="39" t="s">
        <v>359</v>
      </c>
    </row>
    <row r="22" spans="1:5" ht="318.75">
      <c r="A22" t="s">
        <v>59</v>
      </c>
      <c r="E22" s="37" t="s">
        <v>360</v>
      </c>
    </row>
    <row r="23" spans="1:16" ht="25.5">
      <c r="A23" s="26" t="s">
        <v>50</v>
      </c>
      <c s="31" t="s">
        <v>37</v>
      </c>
      <c s="31" t="s">
        <v>361</v>
      </c>
      <c s="26" t="s">
        <v>52</v>
      </c>
      <c s="32" t="s">
        <v>362</v>
      </c>
      <c s="33" t="s">
        <v>163</v>
      </c>
      <c s="34">
        <v>138.44</v>
      </c>
      <c s="35">
        <v>0</v>
      </c>
      <c s="35">
        <f>ROUND(ROUND(H23,2)*ROUND(G23,3),2)</f>
      </c>
      <c r="O23">
        <f>(I23*21)/100</f>
      </c>
      <c t="s">
        <v>28</v>
      </c>
    </row>
    <row r="24" spans="1:5" ht="38.25">
      <c r="A24" s="36" t="s">
        <v>55</v>
      </c>
      <c r="E24" s="37" t="s">
        <v>203</v>
      </c>
    </row>
    <row r="25" spans="1:5" ht="178.5">
      <c r="A25" s="38" t="s">
        <v>57</v>
      </c>
      <c r="E25" s="39" t="s">
        <v>363</v>
      </c>
    </row>
    <row r="26" spans="1:5" ht="318.75">
      <c r="A26" t="s">
        <v>59</v>
      </c>
      <c r="E26" s="37" t="s">
        <v>360</v>
      </c>
    </row>
    <row r="27" spans="1:16" ht="12.75">
      <c r="A27" s="26" t="s">
        <v>50</v>
      </c>
      <c s="31" t="s">
        <v>39</v>
      </c>
      <c s="31" t="s">
        <v>364</v>
      </c>
      <c s="26" t="s">
        <v>52</v>
      </c>
      <c s="32" t="s">
        <v>365</v>
      </c>
      <c s="33" t="s">
        <v>163</v>
      </c>
      <c s="34">
        <v>39.796</v>
      </c>
      <c s="35">
        <v>0</v>
      </c>
      <c s="35">
        <f>ROUND(ROUND(H27,2)*ROUND(G27,3),2)</f>
      </c>
      <c r="O27">
        <f>(I27*21)/100</f>
      </c>
      <c t="s">
        <v>28</v>
      </c>
    </row>
    <row r="28" spans="1:5" ht="12.75">
      <c r="A28" s="36" t="s">
        <v>55</v>
      </c>
      <c r="E28" s="37" t="s">
        <v>366</v>
      </c>
    </row>
    <row r="29" spans="1:5" ht="306">
      <c r="A29" s="38" t="s">
        <v>57</v>
      </c>
      <c r="E29" s="39" t="s">
        <v>367</v>
      </c>
    </row>
    <row r="30" spans="1:5" ht="229.5">
      <c r="A30" t="s">
        <v>59</v>
      </c>
      <c r="E30" s="37" t="s">
        <v>368</v>
      </c>
    </row>
    <row r="31" spans="1:16" ht="12.75">
      <c r="A31" s="26" t="s">
        <v>50</v>
      </c>
      <c s="31" t="s">
        <v>41</v>
      </c>
      <c s="31" t="s">
        <v>369</v>
      </c>
      <c s="26" t="s">
        <v>52</v>
      </c>
      <c s="32" t="s">
        <v>370</v>
      </c>
      <c s="33" t="s">
        <v>163</v>
      </c>
      <c s="34">
        <v>15.61</v>
      </c>
      <c s="35">
        <v>0</v>
      </c>
      <c s="35">
        <f>ROUND(ROUND(H31,2)*ROUND(G31,3),2)</f>
      </c>
      <c r="O31">
        <f>(I31*21)/100</f>
      </c>
      <c t="s">
        <v>28</v>
      </c>
    </row>
    <row r="32" spans="1:5" ht="12.75">
      <c r="A32" s="36" t="s">
        <v>55</v>
      </c>
      <c r="E32" s="37" t="s">
        <v>366</v>
      </c>
    </row>
    <row r="33" spans="1:5" ht="127.5">
      <c r="A33" s="38" t="s">
        <v>57</v>
      </c>
      <c r="E33" s="39" t="s">
        <v>371</v>
      </c>
    </row>
    <row r="34" spans="1:5" ht="293.25">
      <c r="A34" t="s">
        <v>59</v>
      </c>
      <c r="E34" s="37" t="s">
        <v>372</v>
      </c>
    </row>
    <row r="35" spans="1:18" ht="12.75" customHeight="1">
      <c r="A35" s="6" t="s">
        <v>48</v>
      </c>
      <c s="6"/>
      <c s="42" t="s">
        <v>28</v>
      </c>
      <c s="6"/>
      <c s="29" t="s">
        <v>222</v>
      </c>
      <c s="6"/>
      <c s="6"/>
      <c s="6"/>
      <c s="43">
        <f>0+Q35</f>
      </c>
      <c r="O35">
        <f>0+R35</f>
      </c>
      <c r="Q35">
        <f>0+I36</f>
      </c>
      <c>
        <f>0+O36</f>
      </c>
    </row>
    <row r="36" spans="1:16" ht="12.75">
      <c r="A36" s="26" t="s">
        <v>50</v>
      </c>
      <c s="31" t="s">
        <v>82</v>
      </c>
      <c s="31" t="s">
        <v>373</v>
      </c>
      <c s="26" t="s">
        <v>52</v>
      </c>
      <c s="32" t="s">
        <v>374</v>
      </c>
      <c s="33" t="s">
        <v>140</v>
      </c>
      <c s="34">
        <v>145</v>
      </c>
      <c s="35">
        <v>0</v>
      </c>
      <c s="35">
        <f>ROUND(ROUND(H36,2)*ROUND(G36,3),2)</f>
      </c>
      <c r="O36">
        <f>(I36*21)/100</f>
      </c>
      <c t="s">
        <v>28</v>
      </c>
    </row>
    <row r="37" spans="1:5" ht="153">
      <c r="A37" s="36" t="s">
        <v>55</v>
      </c>
      <c r="E37" s="37" t="s">
        <v>375</v>
      </c>
    </row>
    <row r="38" spans="1:5" ht="76.5">
      <c r="A38" s="38" t="s">
        <v>57</v>
      </c>
      <c r="E38" s="39" t="s">
        <v>376</v>
      </c>
    </row>
    <row r="39" spans="1:5" ht="165.75">
      <c r="A39" t="s">
        <v>59</v>
      </c>
      <c r="E39" s="37" t="s">
        <v>377</v>
      </c>
    </row>
    <row r="40" spans="1:18" ht="12.75" customHeight="1">
      <c r="A40" s="6" t="s">
        <v>48</v>
      </c>
      <c s="6"/>
      <c s="42" t="s">
        <v>87</v>
      </c>
      <c s="6"/>
      <c s="29" t="s">
        <v>378</v>
      </c>
      <c s="6"/>
      <c s="6"/>
      <c s="6"/>
      <c s="43">
        <f>0+Q40</f>
      </c>
      <c r="O40">
        <f>0+R40</f>
      </c>
      <c r="Q40">
        <f>0+I41+I45+I49+I53</f>
      </c>
      <c>
        <f>0+O41+O45+O49+O53</f>
      </c>
    </row>
    <row r="41" spans="1:16" ht="12.75">
      <c r="A41" s="26" t="s">
        <v>50</v>
      </c>
      <c s="31" t="s">
        <v>87</v>
      </c>
      <c s="31" t="s">
        <v>379</v>
      </c>
      <c s="26" t="s">
        <v>52</v>
      </c>
      <c s="32" t="s">
        <v>380</v>
      </c>
      <c s="33" t="s">
        <v>140</v>
      </c>
      <c s="34">
        <v>76.1</v>
      </c>
      <c s="35">
        <v>0</v>
      </c>
      <c s="35">
        <f>ROUND(ROUND(H41,2)*ROUND(G41,3),2)</f>
      </c>
      <c r="O41">
        <f>(I41*21)/100</f>
      </c>
      <c t="s">
        <v>28</v>
      </c>
    </row>
    <row r="42" spans="1:5" ht="12.75">
      <c r="A42" s="36" t="s">
        <v>55</v>
      </c>
      <c r="E42" s="37" t="s">
        <v>381</v>
      </c>
    </row>
    <row r="43" spans="1:5" ht="102">
      <c r="A43" s="38" t="s">
        <v>57</v>
      </c>
      <c r="E43" s="39" t="s">
        <v>382</v>
      </c>
    </row>
    <row r="44" spans="1:5" ht="255">
      <c r="A44" t="s">
        <v>59</v>
      </c>
      <c r="E44" s="37" t="s">
        <v>383</v>
      </c>
    </row>
    <row r="45" spans="1:16" ht="12.75">
      <c r="A45" s="26" t="s">
        <v>50</v>
      </c>
      <c s="31" t="s">
        <v>44</v>
      </c>
      <c s="31" t="s">
        <v>384</v>
      </c>
      <c s="26" t="s">
        <v>52</v>
      </c>
      <c s="32" t="s">
        <v>385</v>
      </c>
      <c s="33" t="s">
        <v>74</v>
      </c>
      <c s="34">
        <v>2</v>
      </c>
      <c s="35">
        <v>0</v>
      </c>
      <c s="35">
        <f>ROUND(ROUND(H45,2)*ROUND(G45,3),2)</f>
      </c>
      <c r="O45">
        <f>(I45*21)/100</f>
      </c>
      <c t="s">
        <v>28</v>
      </c>
    </row>
    <row r="46" spans="1:5" ht="12.75">
      <c r="A46" s="36" t="s">
        <v>55</v>
      </c>
      <c r="E46" s="37" t="s">
        <v>52</v>
      </c>
    </row>
    <row r="47" spans="1:5" ht="63.75">
      <c r="A47" s="38" t="s">
        <v>57</v>
      </c>
      <c r="E47" s="39" t="s">
        <v>386</v>
      </c>
    </row>
    <row r="48" spans="1:5" ht="255">
      <c r="A48" t="s">
        <v>59</v>
      </c>
      <c r="E48" s="37" t="s">
        <v>387</v>
      </c>
    </row>
    <row r="49" spans="1:16" ht="12.75">
      <c r="A49" s="26" t="s">
        <v>50</v>
      </c>
      <c s="31" t="s">
        <v>46</v>
      </c>
      <c s="31" t="s">
        <v>388</v>
      </c>
      <c s="26" t="s">
        <v>52</v>
      </c>
      <c s="32" t="s">
        <v>389</v>
      </c>
      <c s="33" t="s">
        <v>74</v>
      </c>
      <c s="34">
        <v>5</v>
      </c>
      <c s="35">
        <v>0</v>
      </c>
      <c s="35">
        <f>ROUND(ROUND(H49,2)*ROUND(G49,3),2)</f>
      </c>
      <c r="O49">
        <f>(I49*21)/100</f>
      </c>
      <c t="s">
        <v>28</v>
      </c>
    </row>
    <row r="50" spans="1:5" ht="12.75">
      <c r="A50" s="36" t="s">
        <v>55</v>
      </c>
      <c r="E50" s="37" t="s">
        <v>52</v>
      </c>
    </row>
    <row r="51" spans="1:5" ht="165.75">
      <c r="A51" s="38" t="s">
        <v>57</v>
      </c>
      <c r="E51" s="39" t="s">
        <v>390</v>
      </c>
    </row>
    <row r="52" spans="1:5" ht="76.5">
      <c r="A52" t="s">
        <v>59</v>
      </c>
      <c r="E52" s="37" t="s">
        <v>391</v>
      </c>
    </row>
    <row r="53" spans="1:16" ht="12.75">
      <c r="A53" s="26" t="s">
        <v>50</v>
      </c>
      <c s="31" t="s">
        <v>98</v>
      </c>
      <c s="31" t="s">
        <v>392</v>
      </c>
      <c s="26" t="s">
        <v>52</v>
      </c>
      <c s="32" t="s">
        <v>393</v>
      </c>
      <c s="33" t="s">
        <v>74</v>
      </c>
      <c s="34">
        <v>2</v>
      </c>
      <c s="35">
        <v>0</v>
      </c>
      <c s="35">
        <f>ROUND(ROUND(H53,2)*ROUND(G53,3),2)</f>
      </c>
      <c r="O53">
        <f>(I53*21)/100</f>
      </c>
      <c t="s">
        <v>28</v>
      </c>
    </row>
    <row r="54" spans="1:5" ht="12.75">
      <c r="A54" s="36" t="s">
        <v>55</v>
      </c>
      <c r="E54" s="37" t="s">
        <v>394</v>
      </c>
    </row>
    <row r="55" spans="1:5" ht="140.25">
      <c r="A55" s="38" t="s">
        <v>57</v>
      </c>
      <c r="E55" s="39" t="s">
        <v>395</v>
      </c>
    </row>
    <row r="56" spans="1:5" ht="25.5">
      <c r="A56" t="s">
        <v>59</v>
      </c>
      <c r="E56" s="37" t="s">
        <v>396</v>
      </c>
    </row>
    <row r="57" spans="1:18" ht="12.75" customHeight="1">
      <c r="A57" s="6" t="s">
        <v>48</v>
      </c>
      <c s="6"/>
      <c s="42" t="s">
        <v>44</v>
      </c>
      <c s="6"/>
      <c s="29" t="s">
        <v>144</v>
      </c>
      <c s="6"/>
      <c s="6"/>
      <c s="6"/>
      <c s="43">
        <f>0+Q57</f>
      </c>
      <c r="O57">
        <f>0+R57</f>
      </c>
      <c r="Q57">
        <f>0+I58+I62</f>
      </c>
      <c>
        <f>0+O58+O62</f>
      </c>
    </row>
    <row r="58" spans="1:16" ht="12.75">
      <c r="A58" s="26" t="s">
        <v>50</v>
      </c>
      <c s="31" t="s">
        <v>105</v>
      </c>
      <c s="31" t="s">
        <v>397</v>
      </c>
      <c s="26" t="s">
        <v>52</v>
      </c>
      <c s="32" t="s">
        <v>398</v>
      </c>
      <c s="33" t="s">
        <v>74</v>
      </c>
      <c s="34">
        <v>2</v>
      </c>
      <c s="35">
        <v>0</v>
      </c>
      <c s="35">
        <f>ROUND(ROUND(H58,2)*ROUND(G58,3),2)</f>
      </c>
      <c r="O58">
        <f>(I58*21)/100</f>
      </c>
      <c t="s">
        <v>28</v>
      </c>
    </row>
    <row r="59" spans="1:5" ht="12.75">
      <c r="A59" s="36" t="s">
        <v>55</v>
      </c>
      <c r="E59" s="37" t="s">
        <v>52</v>
      </c>
    </row>
    <row r="60" spans="1:5" ht="89.25">
      <c r="A60" s="38" t="s">
        <v>57</v>
      </c>
      <c r="E60" s="39" t="s">
        <v>399</v>
      </c>
    </row>
    <row r="61" spans="1:5" ht="76.5">
      <c r="A61" t="s">
        <v>59</v>
      </c>
      <c r="E61" s="37" t="s">
        <v>173</v>
      </c>
    </row>
    <row r="62" spans="1:16" ht="12.75">
      <c r="A62" s="26" t="s">
        <v>50</v>
      </c>
      <c s="31" t="s">
        <v>109</v>
      </c>
      <c s="31" t="s">
        <v>400</v>
      </c>
      <c s="26" t="s">
        <v>52</v>
      </c>
      <c s="32" t="s">
        <v>401</v>
      </c>
      <c s="33" t="s">
        <v>140</v>
      </c>
      <c s="34">
        <v>76.1</v>
      </c>
      <c s="35">
        <v>0</v>
      </c>
      <c s="35">
        <f>ROUND(ROUND(H62,2)*ROUND(G62,3),2)</f>
      </c>
      <c r="O62">
        <f>(I62*21)/100</f>
      </c>
      <c t="s">
        <v>28</v>
      </c>
    </row>
    <row r="63" spans="1:5" ht="12.75">
      <c r="A63" s="36" t="s">
        <v>55</v>
      </c>
      <c r="E63" s="37" t="s">
        <v>52</v>
      </c>
    </row>
    <row r="64" spans="1:5" ht="127.5">
      <c r="A64" s="38" t="s">
        <v>57</v>
      </c>
      <c r="E64" s="39" t="s">
        <v>402</v>
      </c>
    </row>
    <row r="65" spans="1:5" ht="76.5">
      <c r="A65" t="s">
        <v>59</v>
      </c>
      <c r="E65" s="37" t="s">
        <v>173</v>
      </c>
    </row>
  </sheetData>
  <mergeCells count="12">
    <mergeCell ref="C3:D3"/>
    <mergeCell ref="C4:D4"/>
    <mergeCell ref="F4:G4"/>
    <mergeCell ref="C5:D5"/>
    <mergeCell ref="A6:A7"/>
    <mergeCell ref="B6:B7"/>
    <mergeCell ref="C6:C7"/>
    <mergeCell ref="D6:D7"/>
    <mergeCell ref="E6:E7"/>
    <mergeCell ref="F6:F7"/>
    <mergeCell ref="G6:G7"/>
    <mergeCell ref="H6:I6"/>
  </mergeCells>
  <printOptions/>
  <pageMargins left="0.75" right="0.75" top="1" bottom="1" header="0.5" footer="0.5"/>
  <pageSetup fitToHeight="0" horizontalDpi="300" verticalDpi="300" orientation="portrait" paperSize="9"/>
  <drawing r:id="rId1"/>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