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001_001.1.ZH" sheetId="2" r:id="rId2"/>
    <sheet name="001_001.2.ZV" sheetId="3" r:id="rId3"/>
    <sheet name="SO 001.ZH" sheetId="4" r:id="rId4"/>
    <sheet name="SO 101_101.1_ZH" sheetId="5" r:id="rId5"/>
    <sheet name="SO 101_101.2_ZV" sheetId="6" r:id="rId6"/>
    <sheet name="SO 101_101.3_ZH" sheetId="7" r:id="rId7"/>
    <sheet name="SO 101_101.4_ZH" sheetId="8" r:id="rId8"/>
    <sheet name="SO 101_101.5_ZH" sheetId="9" r:id="rId9"/>
    <sheet name="SO 101_101.6_ZH" sheetId="10" r:id="rId10"/>
    <sheet name="SO 102_102.1_ZH" sheetId="11" r:id="rId11"/>
    <sheet name="SO 102_102.2_ZH" sheetId="12" r:id="rId12"/>
    <sheet name="SO 102_102.3_ZV" sheetId="13" r:id="rId13"/>
    <sheet name="SO 102_102.4_ZH" sheetId="14" r:id="rId14"/>
    <sheet name="SO 102_102.5_ZH" sheetId="15" r:id="rId15"/>
    <sheet name="SO 102_102.6_ZV" sheetId="16" r:id="rId16"/>
    <sheet name="SO 102_102.7_N" sheetId="17" r:id="rId17"/>
    <sheet name="SO 102_102.8_ZV" sheetId="18" r:id="rId18"/>
    <sheet name="SO 103_103.1_ZH" sheetId="19" r:id="rId19"/>
    <sheet name="SO 103_103.2_ZV" sheetId="20" r:id="rId20"/>
    <sheet name="SO 103_103.3_ZH" sheetId="21" r:id="rId21"/>
    <sheet name="SO 103_103.4_ZH" sheetId="22" r:id="rId22"/>
    <sheet name="SO 103_103.5_ZH" sheetId="23" r:id="rId23"/>
    <sheet name="SO 103_103.6_ZH" sheetId="24" r:id="rId24"/>
    <sheet name="SO 103_103.7_ZH" sheetId="25" r:id="rId25"/>
    <sheet name="SO 103_103.8_ZH" sheetId="26" r:id="rId26"/>
    <sheet name="SO 201.ZH" sheetId="27" r:id="rId27"/>
    <sheet name="SO 401.ZV_SO 401.ZV" sheetId="28" r:id="rId28"/>
    <sheet name="SO 801.ZV_101_ZV" sheetId="29" r:id="rId29"/>
    <sheet name="SO 801.ZV_102_ZV" sheetId="30" r:id="rId30"/>
    <sheet name="SO 801.ZV_103_ZV" sheetId="31" r:id="rId31"/>
    <sheet name="SO 901.ZV_901.1.Etapa" sheetId="32" r:id="rId32"/>
    <sheet name="SO 901.ZV_901.2.Etapa" sheetId="33" r:id="rId33"/>
    <sheet name="SO 901.ZV_SO 901.3" sheetId="34" r:id="rId34"/>
  </sheets>
  <definedNames/>
  <calcPr fullCalcOnLoad="1"/>
</workbook>
</file>

<file path=xl/sharedStrings.xml><?xml version="1.0" encoding="utf-8"?>
<sst xmlns="http://schemas.openxmlformats.org/spreadsheetml/2006/main" count="7670" uniqueCount="1143">
  <si>
    <t>Firma: HK</t>
  </si>
  <si>
    <t>Rekapitulace ceny</t>
  </si>
  <si>
    <t>Stavba: 2021-11-26 - Modernizace mostu ev. č. 317-005A Choceň</t>
  </si>
  <si>
    <t>Varianta: ZŘ - Základní řešení</t>
  </si>
  <si>
    <t>Celková cena bez DPH:</t>
  </si>
  <si>
    <t>Celková cena s DPH:</t>
  </si>
  <si>
    <t>Objekt</t>
  </si>
  <si>
    <t>Popis</t>
  </si>
  <si>
    <t>Cena bez DPH</t>
  </si>
  <si>
    <t>DPH</t>
  </si>
  <si>
    <t>Cena s DPH</t>
  </si>
  <si>
    <t>ASPE10</t>
  </si>
  <si>
    <t>S</t>
  </si>
  <si>
    <t>Soupis prací objektu</t>
  </si>
  <si>
    <t xml:space="preserve">Stavba: </t>
  </si>
  <si>
    <t>2021-11-26</t>
  </si>
  <si>
    <t>Modernizace mostu ev. č. 317-005A Choceň</t>
  </si>
  <si>
    <t>O</t>
  </si>
  <si>
    <t>Objekt:</t>
  </si>
  <si>
    <t>001</t>
  </si>
  <si>
    <t>Všeobecné a předběžné položky</t>
  </si>
  <si>
    <t>O1</t>
  </si>
  <si>
    <t>Rozpočet:</t>
  </si>
  <si>
    <t>0,00</t>
  </si>
  <si>
    <t>15,00</t>
  </si>
  <si>
    <t>21,00</t>
  </si>
  <si>
    <t>3</t>
  </si>
  <si>
    <t>2</t>
  </si>
  <si>
    <t>001.1.ZH</t>
  </si>
  <si>
    <t>Typ</t>
  </si>
  <si>
    <t>0</t>
  </si>
  <si>
    <t>Poř. číslo</t>
  </si>
  <si>
    <t>1</t>
  </si>
  <si>
    <t>Kód položky</t>
  </si>
  <si>
    <t>Varianta</t>
  </si>
  <si>
    <t>Název položky</t>
  </si>
  <si>
    <t>4</t>
  </si>
  <si>
    <t>MJ</t>
  </si>
  <si>
    <t>5</t>
  </si>
  <si>
    <t>Množství</t>
  </si>
  <si>
    <t>6</t>
  </si>
  <si>
    <t>Jednotková cena</t>
  </si>
  <si>
    <t>Jednotková</t>
  </si>
  <si>
    <t>9</t>
  </si>
  <si>
    <t>Celkem</t>
  </si>
  <si>
    <t>10</t>
  </si>
  <si>
    <t xml:space="preserve">  001.1.ZH</t>
  </si>
  <si>
    <t>SD</t>
  </si>
  <si>
    <t>Všeobecné konstrukce a práce</t>
  </si>
  <si>
    <t>P</t>
  </si>
  <si>
    <t>02620</t>
  </si>
  <si>
    <t/>
  </si>
  <si>
    <t>ZKOUŠENÍ KONSTRUKCÍ A PRACÍ NEZÁVISLOU ZKUŠEBNOU</t>
  </si>
  <si>
    <t>KČ</t>
  </si>
  <si>
    <t>PP</t>
  </si>
  <si>
    <t>.</t>
  </si>
  <si>
    <t>VV</t>
  </si>
  <si>
    <t>1=1,000 [A]</t>
  </si>
  <si>
    <t>TS</t>
  </si>
  <si>
    <t>zahrnuje veškeré náklady spojené s objednatelem požadovanými zkouškami</t>
  </si>
  <si>
    <t>02910</t>
  </si>
  <si>
    <t>OSTATNÍ POŽADAVKY - ZEMĚMĚŘIČSKÁ MĚŘENÍ</t>
  </si>
  <si>
    <t>KPL</t>
  </si>
  <si>
    <t>Geodetická činnost v průběhu provádění stavebních prací (geodet zhotovitele stavby) včetně vytyčení stavby a skutečného zjištění průběhu inženýrských sítí.  
Součástí je vybudování potřebné vytyčovací sítě. 
Zajištění inženýrských sítí během realizace stavby dle požadavku správců. Nutné vytyčení všech podzemních sítí s protokolárním zápisem příslušných správců. Přesnou polohu podzemních vedení ověřit ručně kopanými sondami. Podzemní plynovod, sdělovací kabely, elektrické vedení , vodovod, v trase příčné přechody. Přechody nutno ochránit. Zajištění stavby proti škodě na okolních pozemcích a objektech.</t>
  </si>
  <si>
    <t>zahrnuje veškeré náklady spojené s objednatelem požadovanými pracemi,  
- pro stanovení orientační investorské ceny určete jednotkovou cenu jako 1% odhadované ceny stavby</t>
  </si>
  <si>
    <t>029112</t>
  </si>
  <si>
    <t>OSTATNÍ POŽADAVKY - GEODETICKÉ ZAMĚŘENÍ - PLOŠNÉ</t>
  </si>
  <si>
    <t>HA</t>
  </si>
  <si>
    <t>geodetické zaměření vrstev pro určení kubatur vyrovnávek (dle zaměření příčných řezů v PD)</t>
  </si>
  <si>
    <t>1*0,2=0,200 [A]</t>
  </si>
  <si>
    <t>zahrnuje veškeré náklady spojené s objednatelem požadovanými pracemi</t>
  </si>
  <si>
    <t>029412</t>
  </si>
  <si>
    <t>OSTATNÍ POŽADAVKY - VYPRACOVÁNÍ MOSTNÍHO LISTU</t>
  </si>
  <si>
    <t>KUS</t>
  </si>
  <si>
    <t>Vypracování mostního listu ( dle ČSN 736220 a ČSN 736221)  včetně zápisu do BSM.  
Položka zahrnuje zpracování ML k SO 201.</t>
  </si>
  <si>
    <t>02943</t>
  </si>
  <si>
    <t>OSTATNÍ POŽADAVKY - VYPRACOVÁNÍ RDS</t>
  </si>
  <si>
    <t>Realizační dokumentace stavby v rozsahu dle požadavků objednatele včetně zapracování všech podmínek a požadavků stavebního povolení a podmínek stanovených zadávací dokumentací.  
Dokumentace bude zpracována pro všechny objekty dle čl. 6.1.2 (TKP D kap. 6, příl. 5); jejím předmětem je dokumentace všech zhotovovaných a pomocných konstrukcí a prací nutných ke stavbě objektu.  
Součástí je předání dokumentace v tištěné podobě v počtu 4 paré a předání v elektonické podobě (rozsah a uspořádání odpovídající podobě tištěné) v uzavřeném (PDF) a otevřeném formátu (DWG, XLS, DOC, apod.). 
Zahrnuje havarijní plán, protipovodňový plán a projekt dopravně inženýrských opatření.</t>
  </si>
  <si>
    <t>02944</t>
  </si>
  <si>
    <t>OSTAT POŽADAVKY - DOKUMENTACE SKUTEČ PROVEDENÍ V DIGIT FORMĚ</t>
  </si>
  <si>
    <t>V rozsahu dle přílohy č. 3 k vyhlášce č. 499/2006 Sb. ve smyslu § 125 odst. 6 stavebního zákona a dle vyhlášky 146/2008 Sb.  
Součástí je potřebné geodetické zaměření a zhotovení potřebných provozních a havarijních řádů.  
Součástí je předání dokumentace v tištěné podobě v počtu 3paré.</t>
  </si>
  <si>
    <t>7</t>
  </si>
  <si>
    <t>02945</t>
  </si>
  <si>
    <t>OSTAT POŽADAVKY - GEOMETRICKÝ PLÁN</t>
  </si>
  <si>
    <t>Zajištění geometrických plánů skutečného provedení objektů a inženýrských sítí  a geometrických plánů věcných břemen v požadovaném formátu s hranicemi pozemků jako podklad pro vklad do katastrální mapy pro evidenci změn na katastrálním úřadu. Tato dokumentace bude potvrzena příslušným katastrálním úřadem a předána v 6 ti vyhotovení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</si>
  <si>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</si>
  <si>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8</t>
  </si>
  <si>
    <t>02950</t>
  </si>
  <si>
    <t>OSTATNÍ POŽADAVKY - POSUDKY, KONTROLY, REVIZNÍ ZPRÁVY</t>
  </si>
  <si>
    <t>Pasport dotčených komunikací a budov, př. ostatních objektů  před a po stavbě.</t>
  </si>
  <si>
    <t>02953</t>
  </si>
  <si>
    <t>OSTATNÍ POŽADAVKY - HLAVNÍ MOSTNÍ PROHLÍDKA</t>
  </si>
  <si>
    <t>Vypracování 1. mostní prohlídky ( dle ČSN 736220 a ČSN 736221)  včetně zápisu do BSM.  
Položka zahrnuje zpracování HMP SO 201</t>
  </si>
  <si>
    <t>položka zahrnuje : 
- úkony dle ČSN 73 6221 
- provedení hlavní mostní prohlídky oprávněnou fyzickou nebo právnickou osobou 
- vyhotovení záznamu (protokolu), který jednoznačně definuje stav mostu</t>
  </si>
  <si>
    <t>02971</t>
  </si>
  <si>
    <t>OSTAT POŽADAVKY - GEOTECHNICKÝ MONITORING NA POVRCHU</t>
  </si>
  <si>
    <t>Monitoring v průběhu stavebních prací pro speciální objekty - hluboké stavební jámy nebo odkryvy. 
Pro aktivní zónu komunikace na celou stavbu.</t>
  </si>
  <si>
    <t>11</t>
  </si>
  <si>
    <t>02991</t>
  </si>
  <si>
    <t>a</t>
  </si>
  <si>
    <t>OSTATNÍ POŽADAVKY - INFORMAČNÍ TABULE</t>
  </si>
  <si>
    <t>Informační tabule (billboard), specifikace :  
Dodávka, montáž a následná demontáž včetně odvozu informační tabule (bilboardu) o min. rozměrech 5,10 x 2,40 m. Jedná se o kompletní provedení, včetně údržby po celou dobu stavby. Tabule bude upevněna na nosiče z příhradové kce. a upevněna k dostatečně únosným přenosným nosičům dopravních značek, aby splňovala podmínky na tuhost a deformaci. Místo umístění a způsob následného odstranění bude dohodnut s investorem stavby před zahájením realizace stavebních prací. Vzhled tabule a obsah textů upřesní investor vítěznému uchazeči před  zahájením realizace stavby. Dodavatel si zajistí veškerá potřebná povolení k umístění informační tabule.</t>
  </si>
  <si>
    <t>Jeden úsek. Vždy na začátku a konci stavby. 
1*1=1,000 [A]</t>
  </si>
  <si>
    <t>položka zahrnuje: 
- dodání a osazení informačních tabulí v předepsaném provedení a množství s obsahem předepsaným zadavatelem 
- veškeré nosné a upevňovací konstrukce 
- demontáž a odvoz po skončení platnosti 
- případně nutné opravy poškozených částí během platnosti</t>
  </si>
  <si>
    <t>12</t>
  </si>
  <si>
    <t>b</t>
  </si>
  <si>
    <t>Trvalá pamětní deska, specifikace : Dodávka a montáž trvalé pamětních desky o rozměrech min.300 x 400mm - deska. Jedná se o kompletní provedení pamětní desky včetně dodání a osazení do kamene větších rozměrů (cca 1x0,5x0,5 m).  Tvar, materiál, vzhled a velikost upřesní investor stavby vítěznému uchazeči během realizace stavby. Místo umistění bude dohodnuto s investorem stavby při realizaci stavebních prací. Pamětní deska na kameni bude umístěna na viditelném místě v blízkosti silnice.</t>
  </si>
  <si>
    <t>položka zahrnuje: 
- dodání a osazení informačních tabulí v předepsaném provedení a množství s obsahem předepsaným zadavatelem 
- veškeré nosné a upevňovací konstrukce 
- případně nutné opravy poškozených částí během platnosti</t>
  </si>
  <si>
    <t>13</t>
  </si>
  <si>
    <t>03100</t>
  </si>
  <si>
    <t>ZAŘÍZENÍ STAVENIŠTĚ - ZŘÍZENÍ, PROVOZ, DEMONTÁŽ</t>
  </si>
  <si>
    <t>Kompletní zařízení staveniště pro celou stavbu  včetně zajištění potřebných povolení a rozhodnutí.  
Položka zahrnuje náklady spojené se staveništními komunikacemi, oplocením staveniště,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pracoviště.Poplatky a náklady   
za spotřebované energie, plyn a vodu atd. v době výstavby až do předání díla.Zajištění údržby veřejných komunikací a komunikací pro pěší v průběhu celé stavby, včetně případné zimní údržby.</t>
  </si>
  <si>
    <t>Dva úseky. 
2=2,000 [A]</t>
  </si>
  <si>
    <t>zahrnuje objednatelem povolené náklady na pořízení (event. pronájem), provozování, udržování a likvidaci zhotovitelova zařízení</t>
  </si>
  <si>
    <t>001.2.ZV</t>
  </si>
  <si>
    <t xml:space="preserve">  001.2.ZV</t>
  </si>
  <si>
    <t>02730</t>
  </si>
  <si>
    <t>POMOC PRÁCE ZŘÍZ NEBO ZAJIŠŤ OCHRANU INŽENÝRSKÝCH SÍTÍ</t>
  </si>
  <si>
    <t>Zajištění inženýrských sítí během realizace stavby dle požadavku správců. Nutné vytyčení všech podzemních sítí s protokolárním zápisem příslušných správců. Přesnou polohu podzemních vedení ověřit ručně kopanými sondami. Podzemní plynovod, sdělovací kabely, elektrické vedení, odvodňovací potrubí, vodovod, v trase příčné přechody. Přechody nutno ochránit. Zajištění stavby proti škodě na okolních pozemcích a objektech.</t>
  </si>
  <si>
    <t>zahrnuje veškeré náklady spojené s objednatelem požadovanými zařízeními</t>
  </si>
  <si>
    <t>029522</t>
  </si>
  <si>
    <t>OSTATNÍ POŽADAVKY - REVIZNÍ ZPRÁVY</t>
  </si>
  <si>
    <t>Pro SO 401</t>
  </si>
  <si>
    <t>SO 001.ZH</t>
  </si>
  <si>
    <t>Demolice - Most ev.č. 317-005A</t>
  </si>
  <si>
    <t>014102</t>
  </si>
  <si>
    <t>POPLATKY ZA SKLÁDKU</t>
  </si>
  <si>
    <t>T</t>
  </si>
  <si>
    <t>Zemina a kamení (17 05 04) Investor požaduje k fakturaci této položky doložit vážní lístky ze skládky a doklad o úhradě poplatku za skládku za uvedený materiál z této stavby.</t>
  </si>
  <si>
    <t>kamenná suť(2,2t/m3) a zemina(1,9t/m3) 
kubatura s přepočtem na tuny 
pol.113534    76*2,2=167,200 [A] 
A=167,200 [E]</t>
  </si>
  <si>
    <t>zahrnuje veškeré poplatky provozovateli skládky související s uložením odpadu na skládce.</t>
  </si>
  <si>
    <t>železový beton nebo suť</t>
  </si>
  <si>
    <t>železobetonová suť 
pol. 967118  ŽB římsy  34,878=34,878 [A] 
pol. 966168  stávající most 36,118=36,118 [C] 
pol. 97816   vyrovnávací deska   100,521=100,521 [D] 
přepočet m3 na tuny 
(A+C+D)*2,5=428,793 [B]</t>
  </si>
  <si>
    <t>014112</t>
  </si>
  <si>
    <t>POPLATKY ZA SKLÁDKU TYP S-IO (INERTNÍ ODPAD)</t>
  </si>
  <si>
    <t>inertní odpad - izolace mostu a elastomerová ložiska 
pol. 97817      709,5*0,01=7,095 [A] 
pol. 967863  64*0,25*0,2*0,2=0,640 [C] 
pol.967852 mostní závěr   34*0,03*0,15=0,153 [D] 
přepočet m3 na tuny 
(A+C+D)*2,9=22,875 [B]</t>
  </si>
  <si>
    <t>Zemní práce</t>
  </si>
  <si>
    <t>113534</t>
  </si>
  <si>
    <t>ODSTRANĚNÍ CHODNÍKOVÝCH KAMENNÝCH OBRUBNÍKŮ, ODVOZ NA SKLÁDKU DLE URČENÍ ZHOTOVITELE</t>
  </si>
  <si>
    <t>M</t>
  </si>
  <si>
    <t>SILNIČNÍ STÁVAJÍCÍ OBRUBY</t>
  </si>
  <si>
    <t>odstranění kamenných silničních obrubníků profilu 200x200 
38*2=76,000 [A] 
souvisí s pol.014102.1 
(viz přílohy D.1.2.1,4,11)</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</si>
  <si>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</si>
  <si>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Ostatní konstrukce a práce</t>
  </si>
  <si>
    <t>9112B3</t>
  </si>
  <si>
    <t>ZÁBRADLÍ MOSTNÍ SE SVISLOU VÝPLNÍ - DEMONTÁŽ S PŘESUNEM, ODVOZ NA MÍSTO DLE URČENÍ OBJEDNATELE</t>
  </si>
  <si>
    <t>stávající zábradlí se svislou výplní (cca 50 kg/m) 
délka 
3*37+5+1,2+2,3+6+2,7+3,4+2,27+6,37+2,3=142,540 [A] 
uložení bez poplatků na místo dle určení objednatele - cestmistrovství SÚS PK - Běstovice  - celková vzdálenost do 5 km 
(předpokládaný objem zábradlí na 1 m délky je 0,2x1,2x1,0=0,24) 
(viz přílohy D.1.2.4)</t>
  </si>
  <si>
    <t>položka zahrnuje: 
- demontáž a odstranění zařízení 
- jeho odvoz na předepsané místo</t>
  </si>
  <si>
    <t>919112</t>
  </si>
  <si>
    <t>ŘEZÁNÍ ASFALTOVÉHO KRYTU VOZOVEK TL DO 100MM</t>
  </si>
  <si>
    <t>napojení 2 vrstev(obrusná a ložná) vozovky na mostě (podélná spára) 
38*2=76,000 [A] 
(viz přílohy D.1.2.1,5-6,11)</t>
  </si>
  <si>
    <t>položka zahrnuje řezání vozovkové vrstvy v předepsané tloušťce, včetně spotřeby vody</t>
  </si>
  <si>
    <t>919148</t>
  </si>
  <si>
    <t>ŘEZÁNÍ ŽELEZOBETONOVÝCH KONSTRUKCÍ TL DO 500MM</t>
  </si>
  <si>
    <t>rozdělení mostovkové desky výšky 850 mm diamantovou pilou v podélné ose mezi nosníky 
délka je uvažována dvojnásobná úměrně větší výšce řezané konstrukce 
2*38=76,000 [A] 
(viz přílohy D.1.2.1,4,10)</t>
  </si>
  <si>
    <t>položka zahrnuje řezání železobetonových konstrukcí v předepsané tloušťce, včetně spotřeby vody</t>
  </si>
  <si>
    <t>919155</t>
  </si>
  <si>
    <t>ŘEZÁNÍ OCELOVÝCH PROFILŮ PRŮŘEZU PŘES 700MM2</t>
  </si>
  <si>
    <t>sloupky zábradlí 
3+19+3+6+3+19+6=59,000 [A] 
(viz přílohy D.1.2.1,D.1.2.4)</t>
  </si>
  <si>
    <t>položka zahrnuje řezání ocelových profilů bez ohledu na tvar a způsob provedení. Nezahrnuje řezání kolejnic, to se vykáže v SD 54.</t>
  </si>
  <si>
    <t>966168</t>
  </si>
  <si>
    <t>BOURÁNÍ KONSTRUKCÍ ZE ŽELEZOBETONU, ODVOZ NA SKLÁDKU DLE URČENÍ ZHOTOVITELE</t>
  </si>
  <si>
    <t>M3</t>
  </si>
  <si>
    <t>bourání příčné spáry mezi nosníky KA-73 
výškaxšířkaxdélkaxpočet 
příčná spára a podlití v uložení na pilíři (výškaxšířkaxdélka)   0,3*0,85*17+1*0,1*17=6,035 [B] 
odvrtání otvorů pro nové odvodňovače v mostovce DN65 a DN100 (plochaxtloušťkaxpočet) 0,065*0,065/4*3,14*0,1*16*2+0,1*0,1/4*3,14*0,1*8*2=0,023 [F] 
2.opěra (početxšířkaxvýškaxdélka) (na příkaz TDI v případě špatného stavu úložného prahu)  1,8*0,6*16,5+0,6*1,2*17=30,060 [C] 
celkem 
B+F+C=36,118 [E] 
poplatek viz pol.014102.3 
(viz přílohy D.1.2.4,12)</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</si>
  <si>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</si>
  <si>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966188</t>
  </si>
  <si>
    <t>DEMONTÁŽ KONSTRUKCÍ KOVOVÝCH, ODVOZ NA MÍSTO DLE URČENÍ OBJEDNATELE</t>
  </si>
  <si>
    <t>uvolnění a snesení stávajících konzol na bocích nosné konstrukce 
konzoly ve tvaru L hmotnost 1 ks cca 25 kg 
početxjednotková hmotnostxpřepočet na tuny 
24*30*0,001=0,720 [H] 
uložení bez poplatků na místo dle určení objednatele - cestmistrovství SÚS PK - Běstovice  - celková vzdálenost do 5 km 
(viz přílohy D.1.2.4,5)</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</si>
  <si>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</si>
  <si>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967118</t>
  </si>
  <si>
    <t>VYBOURÁNÍ ČÁSTÍ KONSTRUKCÍ Z BETON DÍLCŮ, ODVOZ NA SKLÁDKU DLE URČENÍ ZHOTOVITELE</t>
  </si>
  <si>
    <t>betonové římsy (plocha řezuxdélka) 0,42*37*2+0,3*(4,885+1,21+2,265+3,405+0,895)=34,878 [F] 
poplatek pol.014102.3 
(viz přílohy D.1.2.4)</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</si>
  <si>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</si>
  <si>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967852</t>
  </si>
  <si>
    <t>VYBOURÁNÍ MOST DILATAČ ZÁVĚRŮ POVRCHOVÝCH POSUN DO 100MM, ODVOZ NA MÍSTO DLE URČENÍ OBJEDNATELE</t>
  </si>
  <si>
    <t>vybourání stávajícího dilatačního závěru o délce 
2*17=34,000 [A] 
kovové části uložení bez poplatků na místo dle určení objednatele - cestmistrovství SÚS PK - Běstovice  - celková vzdálenost do 5 km 
souvisí s pol. 014112</t>
  </si>
  <si>
    <t>položka zahrnuje veškerou manipulaci s vybouranou sutí a hmotami včetně roztřídění na jednotlivé části a včetně uložení na skládku. Nezahrnuje poplatek za skládku, který se vykazuje v položce 0141** (s výjimkou malého množství bouraného materiálu, kde je možné poplatek zahrnout do jednotkové ceny bourání – tento fakt musí být uveden v doplňujícím textu k položce) 
položka zahrnuje veškeré další práce plynoucí z technologického předpisu a z platných předpisů</t>
  </si>
  <si>
    <t>967863</t>
  </si>
  <si>
    <t>VYBOURÁNÍ MOST LOŽISEK ELASTOMER</t>
  </si>
  <si>
    <t>Odstranění elastomerových ložisek s odvozem na skládku dle určení zhotovitele 
počet nosníkůxpočet uložení pod nosníkem 
32*2=64,000 [A] 
souvisí s pol.014112 
(viz přílohy D.1.2.1,4)</t>
  </si>
  <si>
    <t>14</t>
  </si>
  <si>
    <t>97816</t>
  </si>
  <si>
    <t>ODSEKÁNÍ VRSTVY VYROVNÁVACÍHO BETONU NA MOSTECH</t>
  </si>
  <si>
    <t>odsekání vyrovnávací vrstvy na mostě a výplňového betonu chodníků 
(tloušťkaxšířkaxdélka) 
chodníky a lože pod obrubami 0,29*(1,22+1,35)*38+0,3*1,1*38*2+0,15*0,3*38*2=56,821 [B] 
vyrovnávací vrstva 0,1*11,5*38=43,700 [A] 
A+B=100,521 [C] 
souvisí s pol.014102.3 
(viz přílohy D.1.2.4)</t>
  </si>
  <si>
    <t>15</t>
  </si>
  <si>
    <t>97817</t>
  </si>
  <si>
    <t>ODSTRANĚNÍ MOSTNÍ IZOLACE, ODVOZ NA SKLÁDKU DLE URČENÍ ZHOTOVITELE</t>
  </si>
  <si>
    <t>M2</t>
  </si>
  <si>
    <t>délkaxšířka 
(tloušťka cca 10 mm) 
(37+3+3)*16,5=709,500 [A] 
poplatek pol.014112 
(viz přílohy D.1.2.5-6)</t>
  </si>
  <si>
    <t>SO 101</t>
  </si>
  <si>
    <t>Pozemní komunikace a zpevněné plochy ZÚ km 15,548 do km 15,607 24</t>
  </si>
  <si>
    <t>101.1_ZH</t>
  </si>
  <si>
    <t>Vozovka silnice II/317</t>
  </si>
  <si>
    <t xml:space="preserve">  101.1_ZH</t>
  </si>
  <si>
    <t>Zemina a kamení (17 05 04) 
Počítaná hmotnost kameniva 2,2t/m3 [Objem z položek x hmotnost]:</t>
  </si>
  <si>
    <t>Odstranění podkladních vrstev z nestmeleného kameniva  
Od km 15,548 do km 15,607 24 
viz. přílohy D.1.1.2 a D.1.1.4 
(plocha*tloušťka*hmotnost): 
667.2*0.22*2,2=322,925 [A] dle pol.113328 
rozšíření pod obrubou (s*d*h): 
(0.6*60)*2*0.2*2,2=31,680 [D] dle pol.113328 
Výměna aktivní zóny 
(plocha*tloušťka*hmotnost): 
667.2*0.5*2,2=733,920 [B] dle pol.123738 
Celkem: A+D+B=1 088,525 [E]</t>
  </si>
  <si>
    <t>Silniční přídlažba  hmotnost beton 2,3 t/m3</t>
  </si>
  <si>
    <t>Silniční přídlažba 500/250/100  uložení stávající - beton 
Od km 15,548 do km 15,607 24 
viz. přílohy D.1.1.2 a D.1.1.4 
(délka*tloušťka*hmotnost) 
147.62*0.25*2,3=84,882 [A]  dle pol.113524</t>
  </si>
  <si>
    <t>Vyfrézovaný asfaltový materiál 2,4t/m3 [Objem z položek x hmotnost]:</t>
  </si>
  <si>
    <t>Odstranění  podkladních asfaltových vrstev 
Od km 15,548 do km 15,607 24 
viz. přílohy D.1.1.2 a D.1.1.4 
(plocha*tloušťka*hmotnost): 
667.2*0.18*2.4=288,230 [A] dle pol.113138 
Frézování asfaltových vrstev 
Od km 15,548 do KÚ 15,607 24 
viz. přílohy D.1.1.2 a D.1.1.4 
(plocha*tloušťka): 
667,2*2*0.05*2.4=160,128 [B] dle pol.113728 
Výškové vyrovnání vozovky na ZÚ 
20*2*0.05*2.4=4,800 [D] dle pol.113728 
Celkem: A+B+D=453,158 [E]</t>
  </si>
  <si>
    <t>113138</t>
  </si>
  <si>
    <t>ODSTRANĚNÍ KRYTU ZPEVNĚNÝCH PLOCH S ASFALT POJIVEM, ODVOZ NA SKLÁDKU DLE URČENÍ ZHOTOVITELE</t>
  </si>
  <si>
    <t>Včetně odvozu a uložení na skládku určenou zhotovitelem. Vzdálenost je pouze předpokládaná a zhotovitel nacení svoji vzdálenost podle toho, kam bude materiál odvážet.</t>
  </si>
  <si>
    <t>Odstranění podkladních asfaltových vrstev 
Od km 15,548 do km 15,607 24 
viz. přílohy D.1.1.2 a D.1.1.4 
(plocha*tloušťka): 
667,2*0,18=120,096 [A] 
souvisí s pol.012102.4</t>
  </si>
  <si>
    <t>113328</t>
  </si>
  <si>
    <t>ODSTRAN PODKL ZPEVNĚNÝCH PLOCH Z KAMENIVA NESTMEL, ODVOZ NA SKLÁDKU DLE URČENÍ ZHOTOVITELE</t>
  </si>
  <si>
    <t>Odtranění podkladních vrstev z nestmeleného kameniva 
Od km 15,548 do km 15,607 24 
viz. přílohy D.1.1.2 a D.1.1.4 
(plocha*tloušťka): 
667.2*0.22=146,784 [A] 
rozšíření pod obrubou (s*d): 
(0.6*60)*2*0.2=72,000 [B] 
Celkem: A+B=218,784 [C] 
souvisí s pol.012102.1</t>
  </si>
  <si>
    <t>113524</t>
  </si>
  <si>
    <t>ODSTRANĚNÍ CHODNÍKOVÝCH A SILNIČNÍCH OBRUBNÍKŮ BETONOVÝCH, ODVOZ NA SKLÁDKU DLE URČENÍ ZHOTOVITELE</t>
  </si>
  <si>
    <t>Silniční přídlažba 500/250/100  
odstranění stávající 
Od km 15,548 do km 15,607 24 
viz. přílohy D.1.1.2 a D.1.1.4 
(délka m): 
147.62=147,620 [A] 
souvisí s pol.012102.2</t>
  </si>
  <si>
    <t>113728</t>
  </si>
  <si>
    <t>FRÉZOVÁNÍ ZPEVNĚNÝCH PLOCH ASFALTOVÝCH, ODVOZ NA SKLÁDKU DLE URČENÍ ZHOTOVITELE</t>
  </si>
  <si>
    <t>Frézování asfaltových vrstev 
Od km 15,548 do KÚ 15,607 24 
viz. přílohy D.1.1.2 a D.1.1.4 
(plocha*tloušťka): 
667,2*2*0.05=66,720 [A] 
Výškové vyrovnání vozovky na ZÚ 
20*2*0.05=2,000 [B] 
Celkem: A+B=68,720 [C] 
souvisí s pol.012102.4</t>
  </si>
  <si>
    <t>123738</t>
  </si>
  <si>
    <t>ODKOP PRO SPOD STAVBU SILNIC A ŽELEZNIC TŘ. I, ODVOZ NA SKLÁDKU DLE URČENÍ ZHOTOVITELE</t>
  </si>
  <si>
    <t>Výměna aktivní zóny 
Od km 15,548 do km 15,607 24 
viz. přílohy D.1.1.2 a D.1.1.4 
(plocha*tloušťka): 
667.2*0.5=333,600 [A] 
souvisí s pol.012102.1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</si>
  <si>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</si>
  <si>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18110</t>
  </si>
  <si>
    <t>ÚPRAVA PLÁNĚ SE ZHUTNĚNÍM V HORNINĚ TŘ. I</t>
  </si>
  <si>
    <t>přehutnění pod vrstvou aktivní zóny, míra zhutnění dle vzorového řezu 
souvisí s pol.56336 - výměna aktivní zóny 
Od km 15,548 do km 15,607 24 
viz. přílohy D.1.1.2 a D.1.1.4 
(plocha m2) 
667,2=667,200 [A]</t>
  </si>
  <si>
    <t>položka zahrnuje úpravu pláně včetně vyrovnání výškových rozdílů. Míru zhutnění určuje projekt.</t>
  </si>
  <si>
    <t>Základy</t>
  </si>
  <si>
    <t>289971</t>
  </si>
  <si>
    <t>OPLÁŠTĚNÍ (ZPEVNĚNÍ) Z GEOTEXTILIE</t>
  </si>
  <si>
    <t>Včetně provedení průkazních a kontrolních zkoušek na materiál; zhotovení, parametry dle zadávací dokumentace a příslušných ČSN, TKP</t>
  </si>
  <si>
    <t>Výměna aktivní zóny, vyložení geotextilií    min.300g/m2 
Od km 15,548 do km 15,607 24 
viz. přílohy D.1.1.2 a D.1.1.4 
(plocha m2): 
59.24*0.6*0.6*5.5*5.6=656,853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</si>
  <si>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</si>
  <si>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Komunikace</t>
  </si>
  <si>
    <t>56144</t>
  </si>
  <si>
    <t>KAMENIVO ZPEVNĚNÉ CEMENTEM TL. DO 200MM</t>
  </si>
  <si>
    <t>Konstrukce vozovky 
tloušťka 170 mm, míra zhutnění dle vzorového řezu 
Od km 15,548 do km 15,607 24 
viz. přílohy D.1.1.2 a D.1.1.4 
(plocha m2): 
667,2=667,200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</si>
  <si>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</si>
  <si>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56334</t>
  </si>
  <si>
    <t>VOZOVKOVÉ VRSTVY ZE ŠTĚRKODRTI TL. DO 200MM</t>
  </si>
  <si>
    <t>Výměna aktivní zóny 
tloušťka 200 mm, frakce 0/125, míra zhutnění dle vzorového řezu 
Od km 15,548 do km 15,607 24 
viz. přílohy D.1.1.2 a D.1.1.4 
(plocha m2): 
667.2=667,200 [A]</t>
  </si>
  <si>
    <t>- dodání kameniva předepsané kvality a zrnitosti 
- rozprostření a zhutnění vrstvy v předepsané tloušťce 
- zřízení vrstvy bez rozlišení šířky, pokládání vrstvy po etapách 
- nezahrnuje postřiky, nátěry</t>
  </si>
  <si>
    <t>56335</t>
  </si>
  <si>
    <t>VOZOVKOVÉ VRSTVY ZE ŠTĚRKODRTI TL. DO 250MM</t>
  </si>
  <si>
    <t>Konstrukce vozovky 
tloušťka 150 mm, frakce 0/63, míra zhutnění dle vzorového řezu 
Od km 15,548 do km 15,607 24 
viz. přílohy D.1.1.2 a D.1.1.4 
(plocha m2): 
667.2=667,200 [A] 
rozšíření pod obrubou (s*d*h): 
0.6*60*2=72,000 [B] 
celkem:Celkem: A+B=739,200 [C]</t>
  </si>
  <si>
    <t>56336</t>
  </si>
  <si>
    <t>VOZOVKOVÉ VRSTVY ZE ŠTĚRKODRTI TL. DO 300MM</t>
  </si>
  <si>
    <t>Výměna aktivní zóny 
tloušťka 300 mm, frakce 0/125, míra zhutnění dle vzorového řezu 
Od km 15,548 do km 15,607 24 
viz. přílohy D.1.1.2 a D.1.1.4 
(plocha m2): 
667.2=667,200 [A] 
rozšíření pod obrubou (s*d): 
(0.6*60)*2=72,000 [B] 
celkem:Celkem: A+B=739,200 [C]</t>
  </si>
  <si>
    <t>572123</t>
  </si>
  <si>
    <t>INFILTRAČNÍ POSTŘIK Z EMULZE DO 1,0KG/M2</t>
  </si>
  <si>
    <t>K propojení vrstev z asfaltového betonu 0,8kg/m2 
Od km 15,548 do km 15,607 24 
viz. přílohy D.1.1.2 a D.1.1.4 
(plocha m2): 
667.2=667,200 [A]</t>
  </si>
  <si>
    <t>- dodání všech předepsaných materiálů pro postřiky v předepsaném množství 
- provedení dle předepsaného technologického předpisu 
- zřízení vrstvy bez rozlišení šířky, pokládání vrstvy po etapách 
- úpravu napojení, ukončení</t>
  </si>
  <si>
    <t>16</t>
  </si>
  <si>
    <t>572214</t>
  </si>
  <si>
    <t>SPOJOVACÍ POSTŘIK Z MODIFIK EMULZE DO 0,5KG/M2</t>
  </si>
  <si>
    <t>Spojovací postřik mezi SMA 11S a ACL 16S  (1 vrstva 0,25 kg/m2 a 1 vrstva 0,5 kg/m2) 
Od km 15,548 do km 15,607 24 
viz. přílohy D.1.1.2 a D.1.1.4 
(plocha m2): 
667,2*2=1 334,400 [A]</t>
  </si>
  <si>
    <t>17</t>
  </si>
  <si>
    <t>57475</t>
  </si>
  <si>
    <t>VOZOVKOVÉ VÝZTUŽNÉ VRSTVY Z GEOMŘÍŽOVINY</t>
  </si>
  <si>
    <t>Geosyntetikum ze skelných vláken na napojení na stávající vozovku (dvojité zazubení)      
Parametry - viz příloha Vzorové příčné řezy a Detaily.   
V místě napojení krytu na stávající vozovku 
 [délka*prům.šíř.*počet] 
viz. přílohy D.1.1.2 a D.1.1.4 a D.1.1.10 
10,55*1*2=21,100 [A]</t>
  </si>
  <si>
    <t>- dodání geomříže v požadované kvalitě a v množství včetně přesahů (přesahy započteny v jednotkové ceně) 
- očištění podkladu 
- pokládka geomříže dle předepsaného technologického předpisu</t>
  </si>
  <si>
    <t>18</t>
  </si>
  <si>
    <t>574C78</t>
  </si>
  <si>
    <t>ASFALTOVÝ BETON PRO LOŽNÍ VRSTVY ACL 22+, 22S TL. 80MM</t>
  </si>
  <si>
    <t>Konstrukce vozovky 
Od km 15,548 do km 15,607 24 
viz. přílohy D.1.1.2 a D.1.1.4 
(plocha m2): 
667,2=667,200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</si>
  <si>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</si>
  <si>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19</t>
  </si>
  <si>
    <t>574E78</t>
  </si>
  <si>
    <t>ASFALTOVÝ BETON PRO PODKLADNÍ VRSTVY ACP 22+, 22S TL. 80MM</t>
  </si>
  <si>
    <t>Podkladní vrstva krytu 
Od km 15,548 do km 15,607 24 
viz. přílohy D.1.1.2 a D.1.1.4 
(plocha m2): 
667.2=667,200 [A] 
Výškové vyrovnání vozovky na ZÚ 
20=20,000 [B] 
Celkem: A+B=687,200 [C]</t>
  </si>
  <si>
    <t>20</t>
  </si>
  <si>
    <t>574J54</t>
  </si>
  <si>
    <t>ASFALTOVÝ KOBEREC MASTIXOVÝ MODIFIK SMA 11+, 11S TL. 40MM</t>
  </si>
  <si>
    <t>Konstrukce vozovky kryt 
Od km 15,548 do km 15,607 24 
viz. přílohy D.1.1.2 a D.1.1.4 
(plocha m2): 
667.2=667,200 [A] 
Výškové vyrovnání vozovky na ZÚ 
20=20,000 [B] 
Celkem: A+B=687,200 [C]</t>
  </si>
  <si>
    <t>21</t>
  </si>
  <si>
    <t>58920</t>
  </si>
  <si>
    <t>VÝPLŇ SPAR MODIFIKOVANÝM ASFALTEM</t>
  </si>
  <si>
    <t>Vyplnění spáry trvale pružnou zálivkou 
ZÚ 15,548 
viz. přílohy D.1.1.2 
(délka m): 
10.55=10,550 [A]</t>
  </si>
  <si>
    <t>položka zahrnuje: 
- dodávku předepsaného materiálu 
- vyčištění a výplň spar tímto materiálem</t>
  </si>
  <si>
    <t>22</t>
  </si>
  <si>
    <t>915111</t>
  </si>
  <si>
    <t>VODOROVNÉ DOPRAVNÍ ZNAČENÍ BARVOU HLADKÉ - DODÁVKA A POKLÁDKA</t>
  </si>
  <si>
    <t>Vodorovné dopravní značení 
Od km 15,548 do km 15,607 24 
viz. přílohy D.1.1.2 a D.1.1.4 
(délka*šířka): 
(140+40)*0.25=45,000 [A] 
3*25*0.125=9,375 [B] 
10*0.5*3=15,000 [C] 
(3*0.5)*11=16,500 [D] 
Celkem: A+B+C+D=85,875 [E]</t>
  </si>
  <si>
    <t>položka zahrnuje: 
- dodání a pokládku nátěrového materiálu (měří se pouze natíraná plocha) 
- předznačení a reflexní úpravu</t>
  </si>
  <si>
    <t>23</t>
  </si>
  <si>
    <t>915211</t>
  </si>
  <si>
    <t>VODOROVNÉ DOPRAVNÍ ZNAČENÍ PLASTEM HLADKÉ - DODÁVKA A POKLÁDKA</t>
  </si>
  <si>
    <t>24</t>
  </si>
  <si>
    <t>915231</t>
  </si>
  <si>
    <t>VODOR DOPRAV ZNAČ PLASTEM PROFIL ZVUČÍCÍ - DOD A POKLÁDKA</t>
  </si>
  <si>
    <t>Vodící line přecjodu pro chodce 
(délka*šířka): 
15*0.5=7,500 [A]</t>
  </si>
  <si>
    <t>25</t>
  </si>
  <si>
    <t>919114</t>
  </si>
  <si>
    <t>ŘEZÁNÍ ASFALTOVÉHO KRYTU VOZOVEK TL DO 200MM</t>
  </si>
  <si>
    <t>Napojení na stávající stav na začátku úseku 
ZÚ 15,548 
viz. přílohy D.1.1.2 
(délka m): 
10.55=10,550 [A] 
stavab po půlkách 
(délka úseku) 
150=150,000 [B] 
Celkem: A+B=160,550 [C]</t>
  </si>
  <si>
    <t>26</t>
  </si>
  <si>
    <t>935842</t>
  </si>
  <si>
    <t>ŽLABY A RIGOLY DLÁŽDĚNÉ Z BETONOVÝCH DLAŽDIC DO BETONU TL 100MM</t>
  </si>
  <si>
    <t>Silniční přídlažba 500/250/100 
Od km 15,548 do km 15,607 24 
viz. přílohy D.1.1.2 a D.1.1.4 
(délkaxšířka m): 
147,62*0,25=36,905 [A]</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</si>
  <si>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</si>
  <si>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101.2_ZV</t>
  </si>
  <si>
    <t>Chodník - dlážděný kryt + předláždění stávajícího stavu</t>
  </si>
  <si>
    <t xml:space="preserve">  101.2_ZV</t>
  </si>
  <si>
    <t>Zemina a kamení (17 05 04) 
Počítaná hmotnost kámen 2,2 t/m3  [Objem z položek x hmotnost]:</t>
  </si>
  <si>
    <t>Odstranění podkladních vrstev z nesmeleného kameniva 
Od km 15,548 do km 15,578 
viz. přílohy D.1.1.2 a D.1.1.4 
(plocha*tloušťka*hmotnost): 
146.9*0.15*2,2=48,477 [A] 
dle pol.113328</t>
  </si>
  <si>
    <t>Odstranění asfaltobetonového krytu 
Od km 15,548 do km 15,578 
viz. přílohy D.1.1.2 a D.1.1.4 
(plocha*tloušťka*hmotnost): 
146.9*0.1*2.4=35,256 [A] 
dle pol.113138</t>
  </si>
  <si>
    <t>Odstranění asfaltobetonového krytu 
Od km 15,548 do km 15,578 
viz. přílohy D.1.1.2 a D.1.1.4 
(plocha*tloušťka): 
146.9*0.1=14,690 [A] 
souvisí s pol.012102.4</t>
  </si>
  <si>
    <t>Odstranění podkladních vrstev z nesmeleného kameniva 
Od km 15,548 do km 15,578 
viz. přílohy D.1.1.2 a D.1.1.4 
(plocha*tloušťka): 
146.9*0.15=22,035 [A] 
souvisí s pol.014102.1</t>
  </si>
  <si>
    <t>56333</t>
  </si>
  <si>
    <t>VOZOVKOVÉ VRSTVY ZE ŠTĚRKODRTI TL. DO 150MM</t>
  </si>
  <si>
    <t>Konstrukce  
tloušťka 150 mm, frakce 0/63, míra zhutnění dle vzorového řezu 
Chodník - dlážděný kryt, ložná vrstva 
Od km 15,548 do km 15,578 
viz. přílohy D.1.1.2 a D.1.1.4 
(plocha m2): 
104,6=104,600 [A]</t>
  </si>
  <si>
    <t>582611</t>
  </si>
  <si>
    <t>KRYTY Z BETON DLAŽDIC SE ZÁMKEM ŠEDÝCH TL 60MM DO LOŽE Z KAM</t>
  </si>
  <si>
    <t>Chodník - dlážděný kryt 
Od km 15,548 do km 15,578 
viz. přílohy D.1.1.2 a D.1.1.4 
(plocha m2): 
104,6=104,600 [A] 
Dokoupeno 50% krytu na předláždění 
128.15=128,150 [B] 
Celkem: A+B=232,750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</si>
  <si>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</si>
  <si>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</si>
  <si>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</si>
  <si>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Reliéfní úprava přechodu pro chodce (červená) 
20=20,000 [A]</t>
  </si>
  <si>
    <t>587206</t>
  </si>
  <si>
    <t>PŘEDLÁŽDĚNÍ KRYTU Z BETONOVÝCH DLAŽDIC SE ZÁMKEM</t>
  </si>
  <si>
    <t>Chodník - předláždění krytu stávajícího stavu 
Od km 15,578 do km 15,607 
viz. přílohy D.1.1.2 a D.1.1.4 
(plocha m2): 
221.3=221,300 [A] 
Počítáno s dokupem 50% krytu:</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</si>
  <si>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</si>
  <si>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101.3_ZH</t>
  </si>
  <si>
    <t>Dopravní ostrůvek - dlážděný kryt</t>
  </si>
  <si>
    <t xml:space="preserve">  101.3_ZH</t>
  </si>
  <si>
    <t>Počítaná hmotnost kámen 2,2t/m3 [Objem z položek x hmotnost]:</t>
  </si>
  <si>
    <t>Odtranění podkladních vrstev z nestmeleného kameniva 
dopravní ostrůvek 
viz. přílohy D.1.1.2 a D.1.1.4 
(plocha*tloušťka): 
42*0.25*2,2=23,100 [B]</t>
  </si>
  <si>
    <t>beton 2,3t/m3, (Objem z položek x hmotnost]: 
 [Objem z položek x hmotnost]:</t>
  </si>
  <si>
    <t>Odstranění stávajícího dlážděného krytu 
Od km 15,595 do km 15,607 
viz. přílohy D.1.1.2 a D.1.1.4 
(plocha*tloušťka*hmotnost): 
42*0.25*2.3=24,150 [A] 
dle pol.113188</t>
  </si>
  <si>
    <t>113188</t>
  </si>
  <si>
    <t>ODSTRANĚNÍ KRYTU ZPEVNĚNÝCH PLOCH Z DLAŽDIC, ODVOZ NA SKLÁDKU DLE URČENÍ ZHOTOVITELE</t>
  </si>
  <si>
    <t>Odstranění stávajícího dlážděného krytu 
Od km 15,595 do km 15,607 
viz. přílohy D.1.1.2 a D.1.1.4 
(plocha*tloušťka): 
42*0.25=10,500 [A] 
souvisí s pol.014102.2</t>
  </si>
  <si>
    <t>Odtranění podkladních vrstev z nestmeleného kameniva 
dopravní ostrůvek 
viz. přílohy D.1.1.2 a D.1.1.4 
(plocha*tloušťka): 
42*0.25=10,500 [A] 
souvisí s pol.014102.1</t>
  </si>
  <si>
    <t>Konstrukce  
tloušťka 150 mm, frakce 0/63, míra zhutnění dle vzorového řezu 
Dopravní ostrůvek - podkladní vrstva 
Od km 15,595 do km 15,607 
viz. přílohy D.1.1.2 a D.1.1.4 
(plocha m2): 
42=42,000 [A]</t>
  </si>
  <si>
    <t>Dopravní ostrůvek - dlážděný kryt 
Od km 15,595 do km 15,607 
viz. přílohy D.1.1.2 a D.1.1.4 
(plocha m2): 
32=32,000 [A]</t>
  </si>
  <si>
    <t>Reliéfní úprava přechodu pro chodce (červená) 
10=10,000 [A]</t>
  </si>
  <si>
    <t>101.4_ZH</t>
  </si>
  <si>
    <t>Obrubníky</t>
  </si>
  <si>
    <t xml:space="preserve">  101.4_ZH</t>
  </si>
  <si>
    <t>Obruby</t>
  </si>
  <si>
    <t>Odstranění silniční obruby 
Od km 15,548 do km 15,607 24 
viz. přílohy D.1.1.2 a D.1.1.4 
(délka*tloušťka*hmotnost): 
(114.43+28.6+8.2)*0.15*2,3=52,174 [A]  dle pol.113524 
Odstranění záhonových obrubníků 
Od km 15,548 do km 15,594 
viz. přílohy D.1.1.2 a D.1.1.4 
(délka*tloušťka*hmotnost): 
(58.65+19)*0.06*2,3=10,716 [B]  dle pol.113514 
Celkem: A+B=62,890 [C]</t>
  </si>
  <si>
    <t>113514</t>
  </si>
  <si>
    <t>ODSTRANĚNÍ ZÁHONOVÝCH OBRUBNÍKŮ, ODVOZ NA SKLÁDKU DLE URČENÍ ZHOTOVITELE</t>
  </si>
  <si>
    <t>Odstranění záhonových obrubníků 
Od km 15,548 do km 15,594 
viz. přílohy D.1.1.2 a D.1.1.4 
(délka m): 
58.65+19=77,650 [A] 
souvisí s pol.014102.2</t>
  </si>
  <si>
    <t>Odstranění silniční obruby 
Od km 15,548 do km 15,607 24 
viz. přílohy D.1.1.2 a D.1.1.4 
(délka m): 
114.43+28.6+8.2=151,230 [A] 
souvisí s pol.014102.2</t>
  </si>
  <si>
    <t>917212</t>
  </si>
  <si>
    <t>ZÁHONOVÉ OBRUBY Z BETONOVÝCH OBRUBNÍKŮ ŠÍŘ 80MM</t>
  </si>
  <si>
    <t>Obrubník záhonový - betonový - 60/250/1000 
Od km 15,548 do km 15,594 
viz. přílohy D.1.1.2 a D.1.1.4 
(délka m): 
28.6+30.05+19=77,650 [A]</t>
  </si>
  <si>
    <t>Položka zahrnuje: 
dodání a pokládku betonových obrubníků o rozměrech předepsaných zadávací dokumentací 
betonové lože i boční betonovou opěrku.</t>
  </si>
  <si>
    <t>917224</t>
  </si>
  <si>
    <t>SILNIČNÍ A CHODNÍKOVÉ OBRUBY Z BETONOVÝCH OBRUBNÍKŮ ŠÍŘ 150MM</t>
  </si>
  <si>
    <t>Obrubník silniční - betonový - 150/250/1000 
Od km 15,548 do km 15,607 24 
viz. přílohy D.1.1.2 a D.1.1.4 
výška podstupnice 0,12 m 
(délka m): 
28.8+9.13+6.45+48.8+6.25=99,430 [A] 
Obrubník nájezdový - betonový - 150/150/1000 
Od km 15,548 do km 15,607 24 
viz. přílohy D.1.1.2 a D.1.1.4 
výška podstupnice 0,02 m 
(délka m): 
13.5+3+12.1=28,600 [B] 
Celkem:Celkem: A+B=128,030 [C]</t>
  </si>
  <si>
    <t>91726</t>
  </si>
  <si>
    <t>KO OBRUBNÍKY BETONOVÉ</t>
  </si>
  <si>
    <t>Obrubník silniční - obloukový 
Dopravní ostrůvek + poloměr oblouku do 2 m 
Od km 15,595 do km 15,607 
km 15,611 
viz. přílohy D.1.1.2 a D.1.1.4 
(délka m):3+2.4+2.8=8,200 [A]</t>
  </si>
  <si>
    <t>101.5_ZH</t>
  </si>
  <si>
    <t>Odvodnění - trativod, uliční vpusti, přípojky</t>
  </si>
  <si>
    <t xml:space="preserve">  101.5_ZH</t>
  </si>
  <si>
    <t>zemina 1,9T na m3</t>
  </si>
  <si>
    <t>Šachta stávající  
km 15,570 
km 15,592 
(2 kusy):0.9*0.9*0.8*2*2=2,592 [R] dle pol.132738 
Uliční vpusťi dle pol.132738 
km 15,565 vlevo:1.2*1.2*1.8*1,9=4,925 [K] dle pol.132738 
km 15,594 vlevo1.2*1.2*1.8*1,9=4,925 [L] dle pol.132738 
2-krát rekonstrukce stávající vpusti dle pol.132738 
km 15,565 vpravo1.2*1.2*1.8*1,9=4,925 [N] dle pol.132738 
km 15,594 vpravo1.2*1.2*1.8*1,9=4,925 [O] dle pol.132738 
km 15,609 vpravo1.2*1.2*1.8*1,9=4,925 [P] dle pol.132738 
3-krát nová vpusť: 
Přípojky uličních vpustí: 
Od km 15,565 do km 15,568 
km 15,594 
Od km 15,594 do km 15,607 
1.2*1.2*76*1,9=207,936 [D] dle pol.132738 
Trativody:0.5*0.4*145*1,9=55,100 [C] dle pol.132738 
Celkem: R+K+L+N+O+P+D+C=290,253 [S]</t>
  </si>
  <si>
    <t>prostý beton (17 01 02); 2,3T na m3, UV 0,5T/ks, potrubí 0,15T/ks</t>
  </si>
  <si>
    <t>Odstranění stávajících uličních vpustí 
km 15,565 vlevo 
km 15,594 vlevo 
(pošet kusů): 
2*0.5=1,000 [A] dle pol.96687 
Přípojky uličních vpustí: 
Od km 15,565 do km 15,568 
km 15,594 
Od km 15,594 do km 15,607 
viz. přílohy D.1.1.2 a D.1.1.4 
(délka m): 
(5.3+10.6+11.4+21.4+27.4)*0.15=11,415 [B] dle pol.969234 
A+B=12,415 [S]</t>
  </si>
  <si>
    <t>131738</t>
  </si>
  <si>
    <t>HLOUBENÍ JAM ZAPAŽ I NEPAŽ TŘ. I, ODVOZ NA SKLÁDKU DLE URČENÍ ZHOTOVITELE</t>
  </si>
  <si>
    <t>Viz.výkres D.1.1.2   
(délka*šířka*výška)   
Výkopy okolo inženýrských sítí se musí provádět ručně   
Šachta stávající  
km 15,570 
km 15,592 
(2 kusy):0.9*0.9*0.8*2=1,296 [R] 
Uliční vpusťi 
km 15,565 vlevo:1.2*1.2*1.8=2,592 [K] 
km 15,594 vlevo1.2*1.2*1.8=2,592 [L] 
2-krát rekonstrukce stávající vpusti 
km 15,565 vpravo1.2*1.2*1.8=2,592 [N] 
km 15,594 vpravo1.2*1.2*1.8=2,592 [O] 
km 15,609 vpravo1.2*1.2*1.8=2,592 [P] 
3-krát nová vpusť: 
Celkem: R+K+L+N+O+P=14,256 [S] 
souvisí s pol.014102.1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</si>
  <si>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</si>
  <si>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132738</t>
  </si>
  <si>
    <t>HLOUBENÍ RÝH ŠÍŘ DO 2M PAŽ I NEPAŽ TŘ. I, ODVOZ NA SKLÁDKU DLE URČENÍ ZHOTOVITELE</t>
  </si>
  <si>
    <t>viz. přílohy D.1.1.2 a D.1.1.4 
Výkopy okolo inženýrských sítí se musí provádět ručně   
Přípojky uličních vpustí: 
Od km 15,565 do km 15,568 
km 15,594 
Od km 15,594 do km 15,607 
1.2*1.2*76=109,440 [D] 
Trativody:0.5*0.4*145=29,000 [C] 
Celkem: D+C=138,440 [E] 
souvisí s pol.014102.1</t>
  </si>
  <si>
    <t>17481</t>
  </si>
  <si>
    <t>ZÁSYP JAM A RÝH Z NAKUPOVANÝCH MATERIÁLŮ</t>
  </si>
  <si>
    <t>štěrkopísek  frakce 0-32</t>
  </si>
  <si>
    <t>viz. D.1.1.2, D.1.1.4 
Šachta stávající  
km 15,570 
km 15,592 
(2 kusy):0.9*0.9*0.8*2=1,296 [R] 
Uliční vpusťi 
km 15,565 vlevo:1.2*1.2*0.8=1,152 [K] 
km 15,594 vlevo1.2*1.2*0.8=1,152 [L] 
2-krát rekonstrukce stávající vpusti 
km 15,565 vpravo1.2*1.2*0.8=1,152 [N] 
km 15,594 vpravo1.2*1.2*0.8=1,152 [O] 
km 15,609 vpravo1.2*1.2*0.8=1,152 [P] 
3-krát nová vpusť: 
Přípojky uličních vpustí: 
Od km 15,565 do km 15,568 
km 15,594 
Od km 15,594 do km 15,607 
1.2*0.2*76=18,240 [D] 
Trativody:0.5*0.2*145=14,500 [C] 
Celkem: R+K+L+N+O+P+D+C=39,796 [S]</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</si>
  <si>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</si>
  <si>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</si>
  <si>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</si>
  <si>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viz. D.1.1.2 , D.1.1.4 
Přípojky uličních vpustí: 
Od km 15,565 do km 15,568 
km 15,594 
Od km 15,594 do km 15,607 
1.1*0.1*76=8,360 [D] 
Trativody:0.5*0.1*145=7,250 [C] 
Celkem: D+C=15,610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</si>
  <si>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</si>
  <si>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212635</t>
  </si>
  <si>
    <t>TRATIVODY KOMPL Z TRUB Z PLAST HM DN DO 150MM, RÝHA TŘ I</t>
  </si>
  <si>
    <t>Včetně provedení průkazních a kontrolních zkoušek na materiál; zhotovení, parametry dle zadávací dokumentace a příslušných ČSN, TKP 
DRENÁŽ, TROUBA DN 150, SN 8, ČÁSTEČNĚ PERFOROVANÁ,MATERIÁL A VLASTNOSTI POTRUBÍ MUSÍ BÝT V SOULADU S ČSN EN 1452-2, TP 83 
SKLON TRATIVODU MIN.0,5% 
PROVEDENÍ TRATIVODU: 
· OBSYP ŠTĚRKOPÍSEK Ge (ŠPb), 8/32 DLE ČSN 73 6126-1 
· NETKANÁ GEOTEXTILIE 300g/m2, VIZ.POZNÁMKA 4.  
· LOŽE ZE ŠTĚRKODRTI Ge (ŠPb), 0/22, ČSN 73 6126-1 
· PŘI KŘÍŽENÍ TRATIVODU S PLYNOVODEM BUDE TRATIVOD VE VZDÁLENOSTI 1,0 M OD MÍSTA KŘÍŽENÍ PROVEDEN Z UZAVŘENÉHO (NEPERFOROVANÉHO) POTRUBÍ.</t>
  </si>
  <si>
    <t>Podélný trativod, průměr 150 mm 
Od km 15,548 do km 15,607 24 
viz. přílohy D.1.1.2 a D.1.1.4 
(délka m): 
75+70=145,000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</si>
  <si>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</si>
  <si>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Potrubí</t>
  </si>
  <si>
    <t>87434</t>
  </si>
  <si>
    <t>POTRUBÍ Z TRUB PLASTOVÝCH ODPADNÍCH DN DO 200MM</t>
  </si>
  <si>
    <t>Přípojky včetně provedení navrtávky dle stadartů správce sítě.</t>
  </si>
  <si>
    <t>Přípojky uličních vpustí: 
Od km 15,565 do km 15,568 
km 15,594 
Od km 15,594 do km 15,607 
viz. přílohy D.1.1.2 a D.1.1.4 
(délka m): 
5.3+10.6+11.4+21.4+27.4=76,100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</si>
  <si>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</si>
  <si>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894145</t>
  </si>
  <si>
    <t>ŠACHTY KANALIZAČNÍ Z BETON DÍLCŮ NA POTRUBÍ DN DO 300MM</t>
  </si>
  <si>
    <t>Šachta stávající  
km 15,570 
km 15,592 
(2 kusy): 
2=2,000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</si>
  <si>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</si>
  <si>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89712</t>
  </si>
  <si>
    <t>VPUSŤ KANALIZAČNÍ ULIČNÍ KOMPLETNÍ Z BETONOVÝCH DÍLCŮ</t>
  </si>
  <si>
    <t>Uliční vpusťi 
km 15,565 vlevo 
km 15,594 vlevo 
2-krát rekonstrukce stávající vpusti: 
2=2,000 [A] 
km 15,565 vpravo 
km 15,594 vpravo 
km 15,609 vpravo 
3-krát nová vpusť: 
3=3,000 [B] 
Celkem:Celkem: A+B=5,000 [C]</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</si>
  <si>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</si>
  <si>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89921</t>
  </si>
  <si>
    <t>VÝŠKOVÁ ÚPRAVA POKLOPŮ</t>
  </si>
  <si>
    <t>Výškové vyrovnání 2 kusů poklopu kanalizace a 3 uličních vpustí</t>
  </si>
  <si>
    <t>Výšková úprava znaků inženýrských síťí 
Uliční vpusti 
km 15,565 vlevo 
km 15,594 vlevo 
kanalizační šachty 
km 15,570 
km 15,592 
(2x vpusť + 2x šachta): 
2=2,000 [A]</t>
  </si>
  <si>
    <t>- položka výškové úpravy zahrnuje všechny nutné práce a materiály pro zvýšení nebo snížení zařízení (včetně nutné úpravy stávajícího povrchu vozovky nebo chodníku).</t>
  </si>
  <si>
    <t>96687</t>
  </si>
  <si>
    <t>VYBOURÁNÍ ULIČNÍCH VPUSTÍ KOMPLETNÍCH</t>
  </si>
  <si>
    <t>Odstranění stávajících uličních vpustí 
km 15,565 vlevo 
km 15,594 vlevo 
(počet kusů): 
2=2,000 [A] 
souvisí s pol.014102.2</t>
  </si>
  <si>
    <t>969234</t>
  </si>
  <si>
    <t>VYBOURÁNÍ POTRUBÍ DN DO 200MM KANALIZAČ</t>
  </si>
  <si>
    <t>Přípojky uličních vpustí: 
Od km 15,565 do km 15,568 
km 15,594 
Od km 15,594 do km 15,607 
viz. přílohy D.1.1.2 a D.1.1.4 
(délka m): 
5.3+10.6+11.4+21.4+27.4=76,100 [A] 
souvisí s pol.014102.2</t>
  </si>
  <si>
    <t>101.6_ZH</t>
  </si>
  <si>
    <t>Dopravní značení</t>
  </si>
  <si>
    <t xml:space="preserve">  101.6_ZH</t>
  </si>
  <si>
    <t>914113</t>
  </si>
  <si>
    <t>DOPRAVNÍ ZNAČKY ZÁKLADNÍ VELIKOSTI OCELOVÉ NEREFLEXNÍ - DEMONTÁŽ</t>
  </si>
  <si>
    <t>odvoz na místo určené objednatelem</t>
  </si>
  <si>
    <t>Demontáž stávajícího dopravního značení 
(počet kusů): 
4=4,000 [A]</t>
  </si>
  <si>
    <t>Položka zahrnuje odstranění, demontáž a odklizení materiálu s odvozem na předepsané místo</t>
  </si>
  <si>
    <t>914131</t>
  </si>
  <si>
    <t>DOPRAVNÍ ZNAČKY ZÁKLADNÍ VELIKOSTI OCELOVÉ FÓLIE TŘ 2 - DODÁVKA A MONTÁŽ</t>
  </si>
  <si>
    <t>Montáž nového dopravního značení 
(počet kusů): 
4=4,000 [A]</t>
  </si>
  <si>
    <t>položka zahrnuje: 
- dodávku a montáž značek v požadovaném provedení</t>
  </si>
  <si>
    <t>914941</t>
  </si>
  <si>
    <t>SLOUPKY A STOJKY DOPRAVNÍCH ZNAČEK Z HLINÍK TRUBEK DO PATKY - DODÁVKA A MONTÁŽ</t>
  </si>
  <si>
    <t>Montáž nového dopravního značení 
(počet kusů): 
3=3,000 [A]</t>
  </si>
  <si>
    <t>položka zahrnuje: 
- sloupky a upevňovací zařízení včetně jejich osazení (betonová patka, zemní práce)</t>
  </si>
  <si>
    <t>914943</t>
  </si>
  <si>
    <t>SLOUPKY A STOJKY DZ Z HLINÍK TRUBEK DO PATKY DEMONTÁŽ</t>
  </si>
  <si>
    <t>Demontáž nového dopravního značení 
(počet kusů): 
3=3,000 [A]</t>
  </si>
  <si>
    <t>SO 102</t>
  </si>
  <si>
    <t>Pozemní komunikace a zpevněné plochy km 15,607 24 do km 15,641 19</t>
  </si>
  <si>
    <t>102.1_ZH</t>
  </si>
  <si>
    <t>Vozovka silnice II/317 - okružní pás</t>
  </si>
  <si>
    <t xml:space="preserve">  102.1_ZH</t>
  </si>
  <si>
    <t>Zemina a kamení (17 05 04) 
Počítaná hmotnost kámen 2,2t/m3 [Objem z položek x hmotnost]:</t>
  </si>
  <si>
    <t>Odstranění podkladních vrstev z nestmeleného kameniva  
Od km 15,607 do km 15,641 
viz. přílohy D.1.1.2 a D.1.1.4 
(plocha*tloušťka*hmotnost): 
582.74*0.22*2,2=282,046 [A] dle pol.113328 
rozšíření pod obrubou (s*d*h): 
(0.6*34.4)*2*0.2*2,2=18,163 [D] dle pol.113328 
Výměna aktivní zóny 
(plocha*tloušťka*hmotnost): 
582.74*0.5*2,2=641,014 [B] dle pol.123738 
Celkem: A+D+B=941,223 [E]</t>
  </si>
  <si>
    <t>Silniční přídlažba prostý beton 2,3t/m3</t>
  </si>
  <si>
    <t>Silniční přídlažba 500/250/100  uložení stávající 
Od km 15,607 do km 15,641 
viz. přílohy D.1.1.2 a D.1.1.4 
(délka*tloušťka*hmotnost) 
(9.1+6.5+8.2+4.5)*0.25*2,3=16,273 [A]  dle pol.113524</t>
  </si>
  <si>
    <t>Odstranění  podkladních asfaltových vrstev 
Od km 15,607 do km 15,641 
viz. přílohy D.1.1.2 a D.1.1.4 
(plocha*tloušťka*hmotnost): 
582.74*0.18*2.4=251,744 [A]  dle pol.113138 
Frézování asfaltových vrstev 
Od km 15,607 24 do KÚ 15,641 19 
viz. přílohy D.1.1.2 a D.1.1.4 
(plocha*tloušťka): 
582.74*2*0.05*2.4=139,858 [B]  dle pol.113728 
Celkem: A+B=391,602 [C]</t>
  </si>
  <si>
    <t>Odstranění podkladních asfaltových vrstev 
Od km 15,607 do km 15,641 
viz. přílohy D.1.1.2 a D.1.1.4 
(plocha*tloušťka): 
582.74*0,18=104,893 [A] 
souvisí s pol. 014102.4</t>
  </si>
  <si>
    <t>Odtranění podkladních vrstev z nestmeleného kameniva 
Od km 15,607 do km 15,641 
viz. přílohy D.1.1.2 a D.1.1.4 
(plocha*tloušťka): 
582,74*0.22=128,203 [A] 
rozšíření pod obrubou (s*d*h): 
(0.6*34.4)*2*0.2=8,256 [B] 
Celkem: A+B=136,459 [C] 
souvisí s pol.014102.1</t>
  </si>
  <si>
    <t>Silniční přídlažba 500/250/100  
odstranění stávající 
Od km 15,607 do km 15,641 
viz. přílohy D.1.1.2 a D.1.1.4 
(délka m): 
9.1+6.5+8.2+4.5=28,300 [A] 
souvisí s pol.014102.2</t>
  </si>
  <si>
    <t>Frézování asfaltových vrstev 
Od km 15,607 24 do KÚ 15,641 19 
viz. přílohy D.1.1.2 a D.1.1.4 
(plocha*tloušťka): 
582.74*2*0.05=58,274 [A] 
souvisí s pol.014102.4</t>
  </si>
  <si>
    <t>Výměna aktivní zóny 
Od km 15,607 do km 15,641 
viz. přílohy D.1.1.2 a D.1.1.4 
(plocha*tloušťka): 
582.74*0.5=291,370 [A] 
souvisí s pol.014102.1</t>
  </si>
  <si>
    <t>přehutnění pod vrstvou aktivní zóny, míra zhutnění dle vzorového řezu 
souvisí s pol.56336 - výměna aktivní zóny 
Od km 15,607 do km 15,641 
viz. přílohy D.1.1.2 a D.1.1.4 
(plocha m2): 
582.74=582,740 [A]</t>
  </si>
  <si>
    <t>Výměna aktivní zóny, vyložení geotextilií   min.300g/m2 
Od km 15,607 do km 15,641 
viz. přílohy D.1.1.2 a D.1.1.4 
(plocha m2): 
(7+0.6)*85,04=646,304 [A]</t>
  </si>
  <si>
    <t>Konstrukce vozovky 
tloušťka 200 mm, míra zhutnění dle vzorového řezu 
Od km 15,607 do km 15,641 
viz. přílohy D.1.1.2 a D.1.1.4 
(plocha m2): 
582.74=582,740 [A]</t>
  </si>
  <si>
    <t>Výměna aktivní zóny 
tloušťka 200 mm, frakce 0/125, míra zhutnění dle vzorového řezu 
Od km 15,607 do km 15,641 
viz. přílohy D.1.1.2 a D.1.1.4 
(plocha m2): 
582.74=582,740 [A]</t>
  </si>
  <si>
    <t>Konstrukce vozovky 
tloušťka 150 mm, frakce 0/63, míra zhutnění dle vzorového řezu 
Od km 15,607 do km 15,641 
viz. přílohy D.1.1.2 a D.1.1.4 
(plocha m2): 
582.74=582,740 [A] 
rozšíření pod obrubou (s*d*h): 
(0.6*34.4)*2=41,280 [B] 
Celkem: A+B=624,020 [C]</t>
  </si>
  <si>
    <t>Výměna aktivní zóny 
tloušťka 300 mm, frakce 0/125, míra zhutnění dle vzorového řezu 
Od km 15,607 do km 15,641 
viz. přílohy D.1.1.2 a D.1.1.4 
(plocha m2): 
582.74=582,740 [A] 
rozšíření pod obrubou (s*d*h): 
0.6*34.4*2=41,280 [B] 
Celkem: A+B=624,020 [C]</t>
  </si>
  <si>
    <t>K propojení vrstev z asfaltového betonu 0,8kg/m2 
Od km 15,607 do km 15,641 
viz. přílohy D.1.1.2 a D.1.1.4 
(plocha m2): 
582.74=582,740 [A]</t>
  </si>
  <si>
    <t>Spojovací postřik mezi SMA 11S a ACL 16S  (1 vrstva 0,25 kg/m2 a 1 vrstva 0,5 kg/m2) 
Od km 15,607 do km 15,641 
viz. přílohy D.1.1.2 a D.1.1.4 
(plocha m2): 
582.74*2=1 165,480 [A]</t>
  </si>
  <si>
    <t>574D78</t>
  </si>
  <si>
    <t>ASFALTOVÝ BETON PRO LOŽNÍ VRSTVY MODIFIK ACL 22+, 22S TL. 80MM</t>
  </si>
  <si>
    <t>Konstrukce vozovky 
Od km 15,607 do km 15,641 
viz. přílohy D.1.1.2 a D.1.1.4 
(plocha m2): 
582.74=582,740 [A]</t>
  </si>
  <si>
    <t>Podkladní vrstva krytu 
Od km 15,607 do km 15,641 
viz. přílohy D.1.1.2 a D.1.1.4 
(plocha m2): 
582.74=582,740 [A]</t>
  </si>
  <si>
    <t>Konstrukce vozovky kryt 
Od km 15,607 do km 15,641 
viz. přílohy D.1.1.2 a D.1.1.4 
(plocha m2): 
582.74=582,740 [A]</t>
  </si>
  <si>
    <t>Vodorovné dopravní značení 
Od km 15,607 do km 15,641 
viz. přílohy D.1.1.11 
(délka*šířka): 
(71.2+18.9+7.9+7.1+10.9+5.9+10.3+25+10.5+2)*0.25=42,425 [A]</t>
  </si>
  <si>
    <t>Silniční přídlažba 500/250/100 
Od km 15,607 do km 15,641 
viz. přílohy D.1.1.2 a D.1.1.4 
(délkaxšířka m): 
(9.1+6.5+8.2+4.5)*0,25=7,075 [A]</t>
  </si>
  <si>
    <t>102.2_ZH</t>
  </si>
  <si>
    <t>Prstenec okružní křižovatky - dlážděný kryt</t>
  </si>
  <si>
    <t xml:space="preserve">  102.2_ZH</t>
  </si>
  <si>
    <t>Odstranění podkladních vrstev z nestmeleného kameniva  
Od km 15,613 do km 15,635 
viz. přílohy D.1.1.2 a D.1.1.4 
(plocha*tloušťka*hmotnost): 
126*0.45*2,2=124,740 [D] dle pol.113328 
Výměna aktivní zóny 
(plocha*tloušťka*hmotnost): 
126*0.5*2,2=138,600 [B] dle pol.123738 
Celkem: D+B=263,340 [E]</t>
  </si>
  <si>
    <t>113178</t>
  </si>
  <si>
    <t>ODSTRAN KRYTU ZPEVNĚNÝCH PLOCH Z DLAŽEB KOSTEK, ODVOZ NA MÍSTO URČENÉ OBJEDNATELEM</t>
  </si>
  <si>
    <t>Včetně očištění, odvozu a uložení na místo určené objednatelem bez dalších poplatků. Vzdálenost je pouze předpokládaná a zhotovitel nacení svoji vzdálenost podle toho, kam bude materiál odvážet.</t>
  </si>
  <si>
    <t>Odstranění krytu stávajícího prstence 
Od km 15,613 do km 15,635 
viz. přílohy D.1.1.2 a D.1.1.4 
(plocha*tloušťka): 
126*0.10=12,600 [A] 
bez dalších poplatků</t>
  </si>
  <si>
    <t>Odtranění podkladních vrstev z nestmeleného kameniva 
Od km 15,613 do km 15,635 
viz. přílohy D.1.1.2 a D.1.1.4 
(plocha*tloušťka): 
126*0.51=64,260 [A] 
souvisí s pol.014102.1</t>
  </si>
  <si>
    <t>Výměna aktivní zóny 
Od km 15,613 do km 15,635 
viz. přílohy D.1.1.2 a D.1.1.4 
(plocha*tloušťka): 
126*0.5=63,000 [A] 
souvisí s pol.014102.1</t>
  </si>
  <si>
    <t>přehutnění pod vrstvou aktivní zóny, míra zhutnění dle vzorového řezu 
souvisí s pol.56336 - výměna aktivní zóny 
Od km 15,613 do km 15,635 
viz. přílohy D.1.1.2 a D.1.1.4 
(plocha m2): 
126=126,000 [A]</t>
  </si>
  <si>
    <t>Výměna aktivní zóny, vyložení geotextilií    min.300g/m2 
Od km 15,613 do km 15,635 
viz. přílohy D.1.1.2 a D.1.1.4 
(plocha m2): 
(2.2+0.6)*69.3=194,040 [A]</t>
  </si>
  <si>
    <t>56145</t>
  </si>
  <si>
    <t>KAMENIVO ZPEVNĚNÉ CEMENTEM TL. DO 250MM</t>
  </si>
  <si>
    <t>Podkladní vrstva 
Od km 15,613 do km 15,635 
viz. přílohy D.1.1.2 a D.1.1.4 
(plocha m2): 
126=126,000 [A]</t>
  </si>
  <si>
    <t>Konstrukce vozovky 
tloušťka 200 mm, frakce 0/63, míra zhutnění dle vzorového řezu 
Od km 15,613 do km 15,635 
viz. přílohy D.1.1.2 a D.1.1.4 
(plocha m2): 
126=126,000 [A] 
rozšíření pod obrubou (s*d*h): 
0.55*126=69,300 [B] 
Celkem: A+B=195,300 [C]</t>
  </si>
  <si>
    <t>Výměna aktivní zóny 
tloušťka 200 mm, frakce 0/125, míra zhutnění dle vzorového řezu 
Od km 15,613 do km 15,635 
viz. přílohy D.1.1.2 a D.1.1.4 
(plocha m2): 
126=126,000 [A]</t>
  </si>
  <si>
    <t>Výměna aktivní zóny 
tloušťka 300 mm, frakce 0/125, míra zhutnění dle vzorového řezu 
Od km 15,613 do km 15,635 
viz. přílohy D.1.1.2 a D.1.1.4 
(plocha m2): 
126=126,000 [A] 
rozšířšní pod obrubou (s*d*h): 
0.55*126=69,300 [B] 
Celkem: A+B=195,300 [C]</t>
  </si>
  <si>
    <t>58212</t>
  </si>
  <si>
    <t>DLÁŽDĚNÉ KRYTY Z VELKÝCH KOSTEK DO LOŽE Z MC</t>
  </si>
  <si>
    <t>Žulová dlažba DL, tloušťka 160 mm 
Od km 15,613 do km 15,635 
viz. přílohy D.1.1.2 a D.1.1.4 
(plocha m2): 
126=126,000 [A]</t>
  </si>
  <si>
    <t>102.3_ZV</t>
  </si>
  <si>
    <t>Chodník - předláždění stávajícího stavu</t>
  </si>
  <si>
    <t xml:space="preserve">  102.3_ZV</t>
  </si>
  <si>
    <t>Chodník - předláždění krytu stávajícího stavu 
km 15,641 (ul. Nábřeží) 
(plocha m2): 
(16+19.1)=35,100 [A] 
Počítáno s dokupem 50% krytu</t>
  </si>
  <si>
    <t>102.4_ZH</t>
  </si>
  <si>
    <t xml:space="preserve">  102.4_ZH</t>
  </si>
  <si>
    <t>Obruby-beton 2,3 t/m3</t>
  </si>
  <si>
    <t>Odstranění silniční obruby 
Od km 15,607 do km 15,641 
viz. přílohy D.1.1.2 a D.1.1.4 
(délka*tloušťka*hmotnost): 
(56.7+3.35+5.1+6.15+7.05)*0.15*2,3=27,031 [A] dle pol.113524</t>
  </si>
  <si>
    <t>Odstranění silniční obruby 
Od km 15,607 do km 15,641 
viz. přílohy D.1.1.2 a D.1.1.4 
(délka m): 
56.7+3.35+5.1+6.15+7.05=78,350 [A] 
souvisí s pol.014102.2</t>
  </si>
  <si>
    <t>Obrubník silniční - betonový - 150/250/1000 
výška podstupnice 0,12 m 
Od km 15,607 do km 15,641 
viz. přílohy D.1.1.2 a D.1.1.4 
(délka m): 
56.7+3.35+5.1+6.15+7.05=78,350 [A]</t>
  </si>
  <si>
    <t>Obrubník pro okružní křižovatku - betonový 300/159/600 
Od km 15,613 do km 15,635 
viz. přílohy D.1.1.2 a D.1.1.4 
(délka m): 
69.3=69,300 [A]</t>
  </si>
  <si>
    <t>102.5_ZH</t>
  </si>
  <si>
    <t>Odvodnění - trativod, uliřní vpusti, přípojky</t>
  </si>
  <si>
    <t xml:space="preserve">  102.5_ZH</t>
  </si>
  <si>
    <t>Uliční vpusťi 
km 15,6111.2*1.2*1.8*1,9=4,925 [K] dle pol.131738 
Přípojky uličních vpustí: 
Od km 15,607 do km 15,641 
1.2*1.2*7.8*1,9=21,341 [D] dle pol.132738 
Trativody:0.5*0.4*15*1,9=5,700 [C]  dle pol.132738 
Celkem: K+D+C=31,966 [L]</t>
  </si>
  <si>
    <t>Odstranění stávajících uličních vpustí 
km 15,611 
(pošet kusů): 
1*0.5=0,500 [A] 
Přípojky uličních vpustí: 
Od km 15,607 do km 15,641 
viz. přílohy D.1.1.2 a D.1.1.4 
(délka m): 
7.8*0.15=1,170 [B] 
Celkem: A+B=1,670 [L]</t>
  </si>
  <si>
    <t>Viz.výkres D.1.1.2   
(délka*šířka*výška)   
Výkopy okolo inženýrských sítí se musí provádět ručně   
Uliční vpusťi 
km 15,6111.2*1.2*1.8=2,592 [K] 
souvisí s pol.014102.1</t>
  </si>
  <si>
    <t>HLOUBENÍ RÝH ŠÍŘ DO 2M PAŽ I NEPAŽ TŘ. I,ODVOZ NA SKLÁDKU DLE URČENÍ ZHOTOVITELE</t>
  </si>
  <si>
    <t>viz. přílohy D.1.1.2 a D.1.1.4 
Výkopy okolo inženýrských sítí se musí provádět ručně   
Přípojky uličních vpustí: 
Od km 15,607 do km 15,641 
1.2*1.2*7.8=11,232 [D] 
Trativody:0.5*0.4*15=3,000 [C] 
Celkem: D+C=14,232 [E] 
souvisí s pol.014102.1</t>
  </si>
  <si>
    <t>viz. D.1.1.2, D.1.1.4 
Uliční vpusťi 
km 15,6111.2*1.2*0.8=1,152 [K] 
Přípojky uličních vpustí: 
Od km 15,607 do km 15,641 
1.2*0.2*7.8=1,872 [D] 
Trativody:0.5*0.2*15=1,500 [C] 
Celkem: K+D+C=4,524 [L]</t>
  </si>
  <si>
    <t>viz. D.1.1.2 , D.1.1.4 
Přípojky uličních vpustí: 
Od km 15,607 do km 15,641 
1.2*0.1*7.8=0,936 [D] 
Trativody:0.5*0.1*15=0,750 [C] 
Celkem: D+C=1,686 [E]</t>
  </si>
  <si>
    <t>Podélný trativod, průměr 150 mm 
Od km 15,607 do km 15,641 
viz. přílohy D.1.1.2 a D.1.1.4 
(délka m): 
15=15,000 [A]</t>
  </si>
  <si>
    <t>Přípojky uličních vpustí: 
Od km 15,607 do km 15,641 
viz. přílohy D.1.1.2 a D.1.1.4 
(délka m): 
7.8=7,800 [A]</t>
  </si>
  <si>
    <t>Uliční vpusťi 
km 15,611 
viz. příloha D.1.1.2 
1-krát rekonstrukce stávající vpusti: 
1=1,000 [A]</t>
  </si>
  <si>
    <t>Výškové vyrovnání 1 kusů poklopu kanalizace a 1 uličních vpustí</t>
  </si>
  <si>
    <t>Výšková úprava znaků inženýrských síťí 
km 0,019 kanalizační šachta 
viz. příloha D.1.1.2 
( 1x šachta): 
1=1,000 [A]</t>
  </si>
  <si>
    <t>Přípojky uličních vpustí: 
Od km 15,607 do km 15,641 
viz. přílohy D.1.1.2 a D.1.1.4 
(délka m): 
7.8=7,800 [A] 
souvisí s pol.014102.2</t>
  </si>
  <si>
    <t>Odstranění stávající uliční vpusti 
km 15,611 
viz. příloha D.1.1.2 
(kusů): 
1=1,000 [A] 
souvisí s pol.014102.2</t>
  </si>
  <si>
    <t>102.6_ZV</t>
  </si>
  <si>
    <t>Ulice Jungmannova - km 0,022</t>
  </si>
  <si>
    <t xml:space="preserve">  102.6_ZV</t>
  </si>
  <si>
    <t>Zemina a kamení (17 05 04) 
Počítaná hmotnost zeminy 1,9t/m3, kámen 2,2t/m3 [Objem z položek x hmotnost]:</t>
  </si>
  <si>
    <t>Odstranění podkladních vrstev z nestmeleného kameniva  
km 0,022 
viz. přílohy D.1.1.2 a D.1.1.4 
(plocha*tloušťka*hmotnost): 
31.9*0.22*2,2=15,440 [A]  dle pol.113328 
rozšíření pod obrubou (s*d): 
(30)*0.3*0.2*2,2=3,960 [B]  dle pol.113328 
Výměna aktivní zóny 
(plocha*tloušťka*hmotnost): 
20.7*0.5*2,2=22,770 [D]  dle pol.123738 
Uliční vpusťi 
km 0,02831 
1.2*1.2*1.9=2,736 [K]  dle pol.131738 
Nová šachta napojení kanalizace 
km 0,0260 
(počet kusů): 
0.9*0.9*0.8*1,9=1,231 [L]  dle pol.131738 
Přípojky uličních vpustí: 
Od km 15,607 do km 15,641 
1.2*1.2*24*1,9=65,664 [M]  dle pol.132738 
Trativody:0.5*0.4*18*1,9=6,840 [C]  dle pol.212635 
Celkem: A+B+D+K+L+M+C=118,641 [N]</t>
  </si>
  <si>
    <t>Silniční přídlažba 500/250/100  
uložení stávající 
km 0,022 
viz. přílohy D.1.1.2 a D.1.1.4 
(délka*tloušťka*hmotnost): 
(11+17.3+9.1+3.1)*0.25*2=20,250 [B]  dle pol.113524 
Odstranění silniční obruby 
km 0,022 
viz. přílohy D.1.1.2 a D.1.1.4 
(délka*tloušťka*hmotnost): 
(11.2+16.8+14)*0.15*2=12,600 [C]  dle pol.113524.1 
Odstranění stávajících uličních vpustí 
km 0,02831 
(pošet kusů): 
1*0.5=0,500 [A]  dle pol.96687 
Přípojky uliční vpusti: 
Od km 0,025 do km 0,04031 
viz. přílohy D.1.1.2 a D.1.1.4 
(délka m): 
(18+6)*0.15=3,600 [D]  dle pol.969234 
Celkem: A+B+B+C+D=57,200 [E] 
Odstranění stávajícího dlážděného krytu(beton) 
km 0,022 
viz. přílohy D.1.1.2 a D.1.1.4 
(plocha*tloušťka*hmotnost): 
20.7*0.25*2.3=11,903 [F]  dle pol.113188 
E+F=69,103 [G]</t>
  </si>
  <si>
    <t>Vvyfrézovaný asfaltový materiál 2,4t/m3 [Objem z položek x hmotnost]:</t>
  </si>
  <si>
    <t>Odstranění podkladních asfaltových vrstev 
km 0,022 
viz. přílohy D.1.1.2 a D.1.1.4 
(plocha*tloušťka*hmotnost): 
31.9*0.18*2.4=13,781 [A] dle pol.113138 
Frézování asfaltových vrstev 
km 0,022 
viz. přílohy D.1.1.2 a D.1.1.4 
(plocha*tloušťka): 
31.9*2*0.05*2.4=7,656 [B] dle pol.113728 
Výškové vyrovnání vozovky ul. Jungmannova 
68*2*0.05*2.4=16,320 [D] dle pol.113728 
Celkem: A+B+D=37,757 [E]</t>
  </si>
  <si>
    <t>Odstraněn  podkladních asfaltových vrstev 
km 0,022 
viz. přílohy D.1.1.2 a D.1.1.4 
(plocha*tloušťka): 
31.9*0.18=5,742 [A] 
souvisí s pol.014102.4</t>
  </si>
  <si>
    <t>Odstranění stávajícího dlážděného krytu 
km 0,022 
viz. přílohy D.1.1.2 a D.1.1.4 
(plocha*tloušťka): 
20.7*0.25=5,175 [A] 
souvisí s pol.014102.2</t>
  </si>
  <si>
    <t>ODSTRAN PODKL ZPEVNĚNÝCH PLOCH Z KAMENIVA NESTMEL,ODVOZ NA SKLÁDKU DLE URČENÍ ZHOTOVITELE</t>
  </si>
  <si>
    <t>Odtranění podkladních vrstev z nestmeleného kameniva 
km 0,022 
viz. přílohy D.1.1.2 a D.1.1.4 
(plocha*tloušťka): 
31.9*0.22=7,018 [A] 
rozšíření pod obrubou (s*d): 
(30)*0.3*0.2=1,800 [B] 
Celkem: A+B=8,818 [C] 
souvisí s pol.014102.1</t>
  </si>
  <si>
    <t>Silniční přídlažba 500/250/100  
odstranění stávající 
km 0,022 
viz. přílohy D.1.1.2 a D.1.1.4 
(délka m): 
(11+17.3+9.1+3.1)=40,500 [A] 
souvisí s pol.014102.2</t>
  </si>
  <si>
    <t>Odstranění silniční obruby 
km 0,022 
viz. přílohy D.1.1.2 a D.1.1.4 
(délka m): 
11.2+16.8+14=42,000 [A] 
souvisí s pol.014102.2</t>
  </si>
  <si>
    <t>FRÉZOVÁNÍ ZPEVNĚNÝCH PLOCH ASFALTOVÝCH,ODVOZ NA SKLÁDKU DLE URČENÍ ZHOTOVITELE</t>
  </si>
  <si>
    <t>Frézování asfaltových vrstev 
km 0,022 
viz. přílohy D.1.1.2 a D.1.1.4 
(plocha*tloušťka): 
31.9*2*0.05=3,190 [A] 
Výškové vyrovnání vozovky ul. Jungmannova 
68*2*0.05=6,800 [B] 
Celkem: A+B=9,990 [C] 
souvisí s pol.014102.4</t>
  </si>
  <si>
    <t>Výměna aktivní zóny 
km 0,022 
viz. přílohy D.1.1.2 a D.1.1.4 
(plocha*tloušťka): 
20.7*0.5=10,350 [A] 
souvisí s pol.014102.1</t>
  </si>
  <si>
    <t>Viz.výkres D.1.1.2   
(délka*šířka*výška)   
Výkopy okolo inženýrských sítí se musí provádět ručně   
Uliční vpusťi 
km 0,02831 
1.2*1.2*1.8=2,592 [K] 
Nová šachta napojení kanalizace 
km 0,0260 
(počet kusů): 
0.9*0.9*0.8=0,648 [A] 
Celkem: K+A=3,240 [L] 
souvisí s pol.014102.1</t>
  </si>
  <si>
    <t>viz. přílohy D.1.1.2 a D.1.1.4 
Výkopy okolo inženýrských sítí se musí provádět ručně   
Přípojky uličních vpustí: 
Od km 15,607 do km 15,641 
1.2*1.2*24=34,560 [D] 
Trativody:0.5*0.4*18=3,600 [C] 
Celkem: D+C=38,160 [E] 
souvisí s pol.014102.1</t>
  </si>
  <si>
    <t>viz. D.1.1.2, D.1.1.4 
Nová šachta napojení kanalizace 
km 0,0260 
(počet kusů): 
0.9*0.9*0.8=0,648 [A] 
Uliční vpusťi 
km 0,02831 
1.2*1.2*0.8=1,152 [K] 
Přípojky uličních vpustí: 
Od km 15,607 do km 15,641 
1.2*0.2*24=5,760 [D] 
Trativody:0.5*0.2*18=1,800 [C] 
Celkem: A+K+D+C=9,360 [L]</t>
  </si>
  <si>
    <t>viz. D.1.1.2 , D.1.1.4 
Přípojky uličních vpustí: 
Od km 15,607 do km 15,641 
1.2*0.1*24=2,880 [D] 
Trativody:0.5*0.1*18=0,900 [C] 
Celkem: D+C=3,780 [E]</t>
  </si>
  <si>
    <t>přehutnění pod vrstvou aktivní zóny, míra zhutnění dle vzorového řezu 
souvisí s pol.56336 - výměna aktivní zóny 
viz. přílohy D.1.1.2 a D.1.1.4 
(plocha m2): 
31.9=31,900 [A]</t>
  </si>
  <si>
    <t>Podélný trativod, průměr 150 mm 
viz. přílohy D.1.1.2 a D.1.1.4 
(délka m): 
18=18,000 [A] 
výkopek odvézt na skládku dle určení zhotovitele 
souvisí s pol.014102.1</t>
  </si>
  <si>
    <t>Výměna aktivní zóny, vyložení geotextilií   min.300g/m2 
km 0,022 
viz. přílohy D.1.1.2 a D.1.1.4 
(plocha m2): 
(17.2+1.2)*4=73,600 [A]</t>
  </si>
  <si>
    <t>Konstrukce vozovky 
tloušťka 170 mm, míra zhutnění dle vzorového řezu 
km 0,022 
viz. přílohy D.1.1.2 a D.1.1.4 
(plocha m2): 
31.9=31,900 [A]</t>
  </si>
  <si>
    <t>Dopravní ostrůvek - podkladní vrstva 
tloušťka 150 mm, frakce 0/63, míra zhutnění dle vzorového řezu 
km 0,022 
viz. přílohy D.1.1.2 a D.1.1.4 
(plocha m2): 
20.7=20,700 [A]</t>
  </si>
  <si>
    <t>Výměna aktivní zóny 
tloušťka 200 mm, frakce 0/125, míra zhutnění dle vzorového řezu 
km 0,022 
viz. přílohy D.1.1.2 a D.1.1.4 
(plocha m2): 
31.9=31,900 [A]</t>
  </si>
  <si>
    <t>Konstrukce vozovky 
tloušťka 150 mm, frakce 0/63, míra zhutnění dle vzorového řezu 
km 0,022 
viz. přílohy D.1.1.2 a D.1.1.4 
(plocha m2): 
31.9=31,900 [A] 
rozšíření pod obrubou (s*d): 
(30)*0.3=9,000 [B] 
Celkem: A+B=40,900 [C]</t>
  </si>
  <si>
    <t>Výměna aktivní zóny 
tloušťka 300 mm, frakce 0/125, míra zhutnění dle vzorového řezu 
km 0,022 
viz. přílohy D.1.1.2 a D.1.1.4 
(plocha m2): 
31.9=31,900 [A] 
rozšíření pod obrubou (s*d): 
(30)*0.3=9,000 [B] 
Celkem: A+B=40,900 [C]</t>
  </si>
  <si>
    <t>K propojení vrstev z asfaltového betonu 0,8kg/m2 
km 0,022 
viz. přílohy D.1.1.2 a D.1.1.4 
(plocha m2): 
31.9=31,900 [A]</t>
  </si>
  <si>
    <t>Spojovací postřik mezi SMA 11S a ACL 16S  (1 vrstva 0,25 kg/m2 a 1 vrstva 0,5 kg/m2) 
km 0,022 
viz. přílohy D.1.1.2 a D.1.1.4 
(plocha m2): 
31.9*2=63,800 [A]</t>
  </si>
  <si>
    <t>Geosyntetikum ze skelných vláken na napojení na stávající vozovku (dvojité zazubení)      
Parametry - viz příloha Vzorové příčné řezy a Detaily.   
V místě napojení krytu na stávající vozovku 
 [délka*prům.šíř.*počet] 
viz. přílohy D.1.1.2 a D.1.1.4 a D.1.1.10 
(5,66+4,75)*1*2=20,820 [A]</t>
  </si>
  <si>
    <t>574D66</t>
  </si>
  <si>
    <t>ASFALTOVÝ BETON PRO LOŽNÍ VRSTVY MODIFIK ACL 16+, 16S TL. 70MM</t>
  </si>
  <si>
    <t>Konstrukce vozovky 
km 0,022 
viz. přílohy D.1.1.2 a D.1.1.4 
(plocha m2): 
31.9=31,900 [A]</t>
  </si>
  <si>
    <t>27</t>
  </si>
  <si>
    <t>574E56</t>
  </si>
  <si>
    <t>ASFALTOVÝ BETON PRO PODKLADNÍ VRSTVY ACP 16+, 16S TL. 60MM</t>
  </si>
  <si>
    <t>Podkladní vrstva krytu 
km 0,022 
viz. přílohy D.1.1.2 a D.1.1.4 
(plocha m2): 
31.9=31,900 [A] 
Výškové vyrovnání vozovky ul. Jungmannova 
68=68,000 [B] 
Celkem: A+B=99,900 [C]</t>
  </si>
  <si>
    <t>28</t>
  </si>
  <si>
    <t>Konstrukce vozovky kryt 
km 0,022 
viz. přílohy D.1.1.2 a D.1.1.4 
(plocha m2): 
31.9=31,900 [A] 
Výškové vyrovnání vozovky ul. Jungmannova 
68=68,000 [B] 
Celkem: A+B=99,900 [C]</t>
  </si>
  <si>
    <t>29</t>
  </si>
  <si>
    <t>Dopravní ostrůvek - dlážděný kryt 
km 0,022 
viz. přílohy D.1.1.2 a D.1.1.4 
(plocha m2): 
20.7=20,700 [A]</t>
  </si>
  <si>
    <t>30</t>
  </si>
  <si>
    <t>Vyplnění spáry trvale pružnou zálivkou 
Napojení na stávající stav na začátku úseku 
km 0,022 
viz. přílohy D.1.1.2 
(délka m): 
9.3=9,300 [A]</t>
  </si>
  <si>
    <t>31</t>
  </si>
  <si>
    <t>Přípojky uliční vpusti: 
Od km 0,025 do km 0,04031 
viz. přílohy D.1.1.2 a D.1.1.4 
(délka m): 
18+6=24,000 [A]</t>
  </si>
  <si>
    <t>32</t>
  </si>
  <si>
    <t>89433</t>
  </si>
  <si>
    <t>ŠACHTY KANALIZAČNÍ Z PROST BETONU NA POTRUBÍ DN DO 200MM</t>
  </si>
  <si>
    <t>Nová šachta napojení kanalizace 
km 0,0260 
viz. D.1.1.2 
(počet kusů): 
1=1,000 [A]</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</si>
  <si>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</si>
  <si>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33</t>
  </si>
  <si>
    <t>Uliční vpusťi 
km 0,02831 
viz. příloha D.1.1.2 
1-krát rekonstrukce stávající vpusti: 
1=1,000 [A]</t>
  </si>
  <si>
    <t>34</t>
  </si>
  <si>
    <t>Výškové vyrovnání 2 kusů poklopu kanalizace a 1 uličních vpustí</t>
  </si>
  <si>
    <t>Výšková úprava znaků inženýrských síťí 
km 0,02831 uliční vpusť 
km 0,025 kanalizační šachta 
viz. příloha D.1.1.2 
( + 2x šachta): 
2=2,000 [A]</t>
  </si>
  <si>
    <t>35</t>
  </si>
  <si>
    <t>ODVOZ NA SKLÁDKU DLE URČENÍ ZHOTOVITELE</t>
  </si>
  <si>
    <t>Přípojky uliční vpusti: 
Od km 0,025 do km 0,04031 
viz. přílohy D.1.1.2 a D.1.1.4 
(délka m): 
18+6=24,000 [A] 
souvisí s pol.014102.2</t>
  </si>
  <si>
    <t>36</t>
  </si>
  <si>
    <t>Demontáž stávajícího dopravního značení 
(počet kusů): 
2=2,000 [A]</t>
  </si>
  <si>
    <t>37</t>
  </si>
  <si>
    <t>Montáž nového dopravního značení 
(počet kusů): 
2=2,000 [A]</t>
  </si>
  <si>
    <t>38</t>
  </si>
  <si>
    <t>39</t>
  </si>
  <si>
    <t>Demontáž nového dopravního značení 
(počet kusů): 
2=2,000 [A]</t>
  </si>
  <si>
    <t>40</t>
  </si>
  <si>
    <t>Vodorovné dopravní značení 
km 0,022 
viz. přílohy D.1.1.11 
(délka*šířka): 
(12+13+7.6+7.05+4.9)*0.25=11,138 [A]</t>
  </si>
  <si>
    <t>41</t>
  </si>
  <si>
    <t>42</t>
  </si>
  <si>
    <t>Obrubník silniční - betonový - 150/250/1000 
výška podstupnice 0,12 m 
km 0,022 
viz. přílohy D.1.1.2 a D.1.1.4 
(délka m): 
11.2+16.8+14=42,000 [A]</t>
  </si>
  <si>
    <t>43</t>
  </si>
  <si>
    <t>Napojení na stávající stav na začátku úseku 
km 0,022 
viz. přílohy D.1.1.2 
(délka m): 
9.3=9,300 [A]</t>
  </si>
  <si>
    <t>44</t>
  </si>
  <si>
    <t>Silniční přídlažba 500/250/100 
km 0,022 
viz. přílohy D.1.1.2 a D.1.1.4 
(délkaxšířka m): 
(11+17.3+9.1+3.1)*0,25=10,125 [A]</t>
  </si>
  <si>
    <t>45</t>
  </si>
  <si>
    <t>Odstranění stávající uliční vpusti 
km 0,02831 
viz. příloha D.1.1.2 
(kusů): 
1=1,000 [A] 
souvisí s pol.014102.2</t>
  </si>
  <si>
    <t>102.7_N</t>
  </si>
  <si>
    <t>Ulice Nábřeží - km 0,041</t>
  </si>
  <si>
    <t xml:space="preserve">  102.7_N</t>
  </si>
  <si>
    <t>Odstranění podkladních vrstev z nestmeleného kameniva  
km 0,041 
viz. přílohy D.1.1.2 a D.1.1.4 
(plocha*tloušťka*hmotnost): 
153*0.22*2,2=74,052 [A] dle pol.113328 
rozšíření pod obrubou (s*d): 
(7.15+4.3+14.05+5.25+5.05+14.2)*0.3*0.2*2,2=6,600 [B] dle pol.113328 
Výměna aktivní zóny 
(plocha*tloušťka*hmotnost): 
153*0.5*2,2=168,300 [F] dle pol.123738 
Uliční vpusťi 
km 0,04031 vpravo 
km sjezd Nábřeží 
1.2*1.2*1.8*2*2,2=11,405 [K]  dle pol.131738 
Přípojky uličních vpustí: 
ulice Nábřeží 
1.2*1.2*18*2,2=57,024 [D]  dle pol.132738 
Celkem: A+B+F+K+D=317,381 [L]</t>
  </si>
  <si>
    <t>Silniční přídlažba 500/250/100  
uložení stávající 
km 0,041 
viz. přílohy D.1.1.2 a D.1.1.4 
(délka*tloušťka*hmotnost): 
(7.15+4.3+14.05+5.25+5.05+14.2)*0.25*2*2,3=57,500 [A]  dle pol.113524 
Odstranění silniční obruby 
km 0,041 
viz. přílohy D.1.1.2 a D.1.1.4 
(délka*tloušťka*hmotnost): 
(7.15+4.3+14.05+5.25+5.05+14.2)*0.15*2*2,3=34,500 [E]  dle pol.113524.1 
Odstranění záhonové obruby 
12*2,3=27,600 [C]  dle pol.113514 
Celkem: A+C+E=119,600 [D] 
Odstranění stávajících uličních vpustí 
sjezd Nabřeží 
Nároží ul. Nábřeží 
(pošet kusů): 
2*0.5=1,000 [F]  dle pol.96687 
Přípojky uličních vpustí: 
ulice Nábřeží 
viz. přílohy D.1.1.2 a D.1.1.4 
(délka m): 
18*0.15=2,700 [B]  dle pol.969234 
Celkem: D+F+B=123,300 [G]</t>
  </si>
  <si>
    <t>Odstranění krytu vozovky včetně podkladních asfaltových vrstev 
km 0,041 
viz. přílohy D.1.1.2 a D.1.1.4 
(plocha*tloušťka*hmotnost): 
153*0.18*2.4=66,096 [B]  dle pol.113138 
Frézování asfaltových vrstev 
km 0,041 
viz. přílohy D.1.1.2 a D.1.1.4 
(plocha*tloušťka): 
153*2*0.05*2.4=36,720 [A] dle pol.113728 
Výškové vyrovnání vozovky ul. Nábřeží 
35*2*0.05=3,500 [D]  dle pol.113728 
Celkem: B+A+D=106,316 [E]</t>
  </si>
  <si>
    <t>Odstranění podkladních asfaltových vrstev 
km 0,041 
viz. přílohy D.1.1.2 a D.1.1.4 
(plocha*tloušťka): 
153*0.18=27,540 [A] 
souvisí s pol.014102.4</t>
  </si>
  <si>
    <t>Odtranění podkladních vrstev z nestmeleného kameniva 
km 0,041 
viz. přílohy D.1.1.2 a D.1.1.4 
(plocha*tloušťka): 
153*0.22=33,660 [A] 
rozšíření pod obrubou (s*d): 
(7.15+4.3+14.05+5.25+5.05+14.2)*0.3*0.2=3,000 [B] 
Celkem: A+B=36,660 [C] 
souvisí s pol.014102.1</t>
  </si>
  <si>
    <t>Odstranění záhonových obrubníků 
Od km 15,548 do km 15,594 
viz. přílohy D.1.1.2 a D.1.1.4 
(délka m): 
12=12,000 [A] 
souvisí s pol.014102.2</t>
  </si>
  <si>
    <t>Silniční přídlažba 500/250/100  
odstranění stávající 
km 0,041 
viz. přílohy D.1.1.2 a D.1.1.4 
(délka m): 
7.15+4.3+14.05+5.25+5.05+14.2=50,000 [A] 
souvisí s pol.014102.2</t>
  </si>
  <si>
    <t>Odstranění silniční obruby 
km 0,041 
viz. přílohy D.1.1.2 a D.1.1.4 
(délka m): 
7.15+4.3+14.05+5.25+5.05+14.2=50,000 [A] 
souvisí s pol.014102.2</t>
  </si>
  <si>
    <t>Frézování asfaltových vrstev 
km 0,041 
viz. přílohy D.1.1.2 a D.1.1.4 
(plocha*tloušťka): 
153*2*0.05=15,300 [A] 
Výškové vyrovnání vozovky ul. Nábřeží 
35*2*0.05=3,500 [B] 
Celkem: A+B=18,800 [C] 
souvisí s pol.014102.4</t>
  </si>
  <si>
    <t>Výměna aktivní zóny 
km 0,041 
viz. přílohy D.1.1.2 a D.1.1.4 
(plocha*tloušťka): 
153*0.5=76,500 [A] 
souvisí s pol.014102.1</t>
  </si>
  <si>
    <t>Viz.výkres D.1.1.2   
(délka*šířka*výška)   
Výkopy okolo inženýrských sítí se musí provádět ručně   
Uliční vpusťi 
km 0,04031 vpravo 
km sjezd Nábřeží 
1.2*1.2*1.8*2=5,184 [K] 
souvisí s pol.014102.1</t>
  </si>
  <si>
    <t>viz. přílohy D.1.1.2 a D.1.1.4 
Výkopy okolo inženýrských sítí se musí provádět ručně   
Přípojky uličních vpustí: 
ulice Nábřeží 
1.2*1.2*18=25,920 [D] 
souvisí s pol.014102.1</t>
  </si>
  <si>
    <t>viz. D.1.1.2, D.1.1.4 
Uliční vpusťi 
km 0,04031 vpravo 
km sjezd Nábřeží 
1.2*1.2*0.8*2=2,304 [K] 
Přípojky uličních vpustí: 
Od km 15,607 do km 15,641 
1.2*0.2*24=5,760 [D] 
Trativody:0.5*0.2*18=1,800 [C]</t>
  </si>
  <si>
    <t>přehutnění pod vrstvou aktivní zóny, míra zhutnění dle vzorového řezu 
souvisí s pol.56336 - výměna aktivní zóny 
km 0,041 
viz. přílohy D.1.1.2 a D.1.1.4 
(plocha m2): 
153=153,000 [A]</t>
  </si>
  <si>
    <t>Výměna aktivní zóny, vyložení geotextilií   min.300g/m2 
km 0,041 
viz. přílohy D.1.1.2 a D.1.1.4 
(plocha m2): 
(8.1+1.2)*22.8=212,040 [A]</t>
  </si>
  <si>
    <t>Konstrukce vozovky 
tloušťka 170 mm, míra zhutnění dle vzorového řezu 
km 0,041 
viz. přílohy D.1.1.2 a D.1.1.4 
(plocha m2): 
153=153,000 [A]</t>
  </si>
  <si>
    <t>Výměna aktivní zóny 
tloušťka 200 mm, frakce 0/125, míra zhutnění dle vzorového řezu 
km 0,041 
viz. přílohy D.1.1.2 a D.1.1.4 
(plocha m2): 
153=153,000 [A]</t>
  </si>
  <si>
    <t>Konstrukce vozovky 
tloušťka 150 mm, frakce 0/63, míra zhutnění dle vzorového řezu 
km 0,041 
viz. přílohy D.1.1.2 a D.1.1.4 
(plocha m2): 
153=153,000 [A] 
rozšíření pod obrubou (s*d): 
(7.15+4.3+14.05+5.25+5.05+14.2)*0.3=15,000 [B] 
Celkem: A+B=168,000 [C]</t>
  </si>
  <si>
    <t>Výměna aktivní zóny 
tloušťka 300 mm, frakce 0/125, míra zhutnění dle vzorového řezu 
km 0,041 
viz. přílohy D.1.1.2 a D.1.1.4 
(plocha m2): 
153=153,000 [A] 
rozšíření pod obrubou (s*d): 
(7.15+4.3+14.05+5.25+5.05+14.2)*0.3=15,000 [B] 
Celkem: A+B=168,000 [C]</t>
  </si>
  <si>
    <t>K propojení vrstev z asfaltového betonu 0,8kg/m2 
km 0,041 
viz. přílohy D.1.1.2 a D.1.1.4 
(plocha m2): 
153=153,000 [A]</t>
  </si>
  <si>
    <t>Spojovací postřik mezi SMA 11S a ACL 16S  (1 vrstva 0,25 kg/m2 a 1 vrstva 0,5 kg/m2) 
km 0,041 
viz. přílohy D.1.1.2 a D.1.1.4 
(plocha m2): 
153*2=306,000 [A]</t>
  </si>
  <si>
    <t>Geosyntetikum ze skelných vláken na napojení na stávající vozovku (dvojité zazubení)      
Parametry - viz příloha Vzorové příčné řezy a Detaily.   
V místě napojení krytu na stávající vozovku 
 [délka*prům.šíř.*počet] 
viz. přílohy D.1.1.2 a D.1.1.4 a D.1.1.10 
5,65*1*2=11,300 [A]</t>
  </si>
  <si>
    <t>Konstrukce vozovky 
km 0,041 
viz. přílohy D.1.1.2 a D.1.1.4 
(plocha m2): 
153=153,000 [A]</t>
  </si>
  <si>
    <t>Podkladní vrstva krytu 
km 0,041 
viz. přílohy D.1.1.2 a D.1.1.4 
(plocha m2): 
153=153,000 [A] 
Výškové vyrovnání vozovky ul. Nábřeží 
35=35,000 [B] 
Celkem: A+B=188,000 [C]</t>
  </si>
  <si>
    <t>Konstrukce vozovky kryt 
km 0,041 
viz. přílohy D.1.1.2 a D.1.1.4 
(plocha m2): 
153=153,000 [A] 
Výškové vyrovnání vozovky ul. Nábřeží 
35=35,000 [B] 
Celkem: A+B=188,000 [C]</t>
  </si>
  <si>
    <t>Reliéfní úprava přechodu pro chodce 
10=10,000 [A]</t>
  </si>
  <si>
    <t>Chodník - předláždění krytu stávajícího stavu 
km 0,041 
viz. přílohy D.1.1.2 a D.1.1.4 
(plocha m2): 
(22.3+7.1)=29,400 [A] 
Počítáno s dokupem 50% krytu</t>
  </si>
  <si>
    <t>Vyplnění spáry trvale pružnou zálivkou 
Napojení na stávající stav na začátku úseku 
km 0,041 
viz. přílohy D.1.1.2 
(délka m): 
5.25=5,250 [A]</t>
  </si>
  <si>
    <t>Přípojky uličních vpustí: 
ulice Nábřeží 
viz. přílohy D.1.1.2 a D.1.1.4 
(délka m): 
18=18,000 [A]</t>
  </si>
  <si>
    <t>PN</t>
  </si>
  <si>
    <t>Uliční vpusťi 
km 0,04031 vpravo 
km sjezd Nábřeží 
viz. příloha D.1.1.2 
2-krát vpust: 
2=2,000 [A]</t>
  </si>
  <si>
    <t>Demontáž stávajícího dopravního značení 
(počet kusů): 
1=1,000 [A]</t>
  </si>
  <si>
    <t>Montáž nového dopravního značení 
(počet kusů): 
1=1,000 [A]</t>
  </si>
  <si>
    <t>Demontáž nového dopravního značení 
(počet kusů): 
1=1,000 [A]</t>
  </si>
  <si>
    <t>Vodorovné dopravní značení 
km 0,041 
viz. přílohy D.1.1.11 
(délka*šířka): 
(10.2+7.05+18+14.6+5+8.8)*0.25=15,913 [A]</t>
  </si>
  <si>
    <t>Obrubník záhonový - betonový - 60/250/1000 
Od km 15,548 do km 15,594 
viz. přílohy D.1.1.2 a D.1.1.4 
(délka m): 
12=12,000 [A]</t>
  </si>
  <si>
    <t>Obrubník silniční - betonový  
km 0,041 
viz. přílohy D.1.1.2 a D.1.1.4 
(délka m): 
7.15+4.3+14.05+5.25+5.05+14.2=50,000 [A]</t>
  </si>
  <si>
    <t>Napojení na stávající stav na začátku úseku 
km 0,041 
viz. přílohy D.1.1.2 
(délka m): 
5.25=5,250 [A]</t>
  </si>
  <si>
    <t>Silniční přídlažba 500/250/100 
km 0,041 
viz. přílohy D.1.1.2 a D.1.1.4 
(délkaxšířka m): 
(7.15+4.3+14.05+5.25+5.05+14.2)*0,25=12,500 [A]</t>
  </si>
  <si>
    <t>Odstranění stávající uliční vpusti 
sjezd Nábřeží 
Nároží ul. Nábřeží 
viz. příloha D.1.1.2 
(kusů): 
2=2,000 [A] 
souvisí s pol.014102.2</t>
  </si>
  <si>
    <t>Přípojky uličních vpustí: 
ulice Nábřeží 
viz. přílohy D.1.1.2 a D.1.1.4 
(délka m): 
18=18,000 [A] 
souvisí s pol.014102.2</t>
  </si>
  <si>
    <t>102.8_ZV</t>
  </si>
  <si>
    <t>Asfaltový sjezd - km 0,07245</t>
  </si>
  <si>
    <t xml:space="preserve">  102.8_ZV</t>
  </si>
  <si>
    <t>Odstranění podkladních vrstev z nestmeleného kameniva  
km 0,07245 
viz. přílohy D.1.1.2 a D.1.1.4 
(plocha*tloušťka*hmotnost): 
28.6*0.22*2,2=13,842 [H]  dle pol.113328 
rozšíření pod obrubou (s*d): 
(8.65)*0.3*0.6*2,2=3,425 [B]  dle pol.113328 
Výměna aktivní zóny 
(plocha*tloušťka*hmotnost): 
28.6*0.55*2,2=34,606 [A]  dle pol.123738 
Celkem: H+B+A=51,873 [I]</t>
  </si>
  <si>
    <t>Odstranění silniční obruby 
km 0,07245 
viz. přílohy D.1.1.2 a D.1.1.4 
(délka*tloušťka*hmotnost): 
(4+1.75)*0.15*2,3=1,984 [C]  dle pol.113524.1 
(délka*tloušťka*hmotnost): 
(3+2.25)*0.15*2,3=1,811 [B]  dle pol.113524.1 
Silniční přídlažba 500/250/100  
uložení stávající 
km 0,07245 
viz. přílohy D.1.1.2 a D.1.1.4 
(délka*tloušťka*hmotnost): 
(5.3+4.8)*0.25*2,3=5,808 [D]  dle pol.113524 
Podélný odvodňovací žlab 
Obnova stávajícího nefunkčního žlabu 
(délka): 
5.3*0.5=2,650 [A]  dle pol.96652 
Přípojka odvodňovacího žlabu: 
km 0,07245 
viz. přílohy D.1.1.2 
(délka m): 
3.7*0.15=0,555 [E]  dle pol.969234 
Celkem: C+B+D+A+E=12,808 [F]</t>
  </si>
  <si>
    <t>Odstranění krytu vozovky včetně podkladních asfaltových vrstev 
km 0,07245 
viz. přílohy D.1.1.2 a D.1.1.4 
(plocha*tloušťka*hmotnost): 
28.6*0.18*2.4=12,355 [A]  dle pol.113138 
Frézování asfaltových vrstev 
km 0,07245 
viz. přílohy D.1.1.2 a D.1.1.4 
(plocha*tloušťka): 
28.6*2*0.05*2.4=6,864 [B]  dle pol.113728 
Celkem: A+B=19,219 [C]</t>
  </si>
  <si>
    <t>Odstranění vozovky včetně podkladních asfaltových vrstev 
km 0,07245 
viz. přílohy D.1.1.2 a D.1.1.4 
(plocha*tloušťka): 
28.6*0.18=5,148 [A] 
souvisí s pol.014102.4</t>
  </si>
  <si>
    <t>Odtranění podkladních vrstev z nestmeleného kameniva 
km 0,07245 
viz. přílohy D.1.1.2 a D.1.1.4 
(plocha*tloušťka): 
28.6*0.22=6,292 [A] 
rozšíření pod obrubou (s*d): 
(8.65)*0.3*0.6=1,557 [B] 
Celkem: A+B=7,849 [C] 
souvisí s pol.014102.1</t>
  </si>
  <si>
    <t>Silniční přídlažba 500/250/100  
odstranění stávající 
km 0,07245 
viz. přílohy D.1.1.2 a D.1.1.4 
(délka m): 
(5.3+4.8)=10,100 [A] 
souvisí s pol.014102.2</t>
  </si>
  <si>
    <t>Odstranění silniční obruby 
km 0,07245 
viz. přílohy D.1.1.2 a D.1.1.4 
(délka m): 
4+1.75=5,750 [A] 
(délka m): 
3+2.25=5,250 [B] 
Celkem: A+B=11,000 [C] 
souvisí s pol.014102.2</t>
  </si>
  <si>
    <t>Frézování asfaltových vrstev 
km 0,07245 
viz. přílohy D.1.1.2 a D.1.1.4 
(plocha*tloušťka): 
28.6*2*0.05=2,860 [A] 
souvisí s pol.014102.4</t>
  </si>
  <si>
    <t>Výměna aktivní zóny 
km 0,07245 
viz. přílohy D.1.1.2 a D.1.1.4 
(plocha*tloušťka): 
28.6*0.55=15,730 [A] 
souvisí s pol.014102.1</t>
  </si>
  <si>
    <t>přehutnění pod vrstvou aktivní zóny, míra zhutnění dle vzorového řezu 
souvisí s pol.56336 - výměna aktivní zóny 
km 0,07245 
viz. přílohy D.1.1.2 a D.1.1.4 
(plocha m2): 
28.6=28,600 [A]</t>
  </si>
  <si>
    <t>Podélný trativod, průměr 150 mm 
km 0,07245 
viz. přílohy D.1.1.2 a D.1.1.4 
(délka m): 
4+4.5=8,500 [A]</t>
  </si>
  <si>
    <t>Výměna aktivní zóny, vyložení geotextilií   min.300g/m2 
km 0,07245 
viz. přílohy D.1.1.2 a D.1.1.4 
(plocha m2): 
(8.7)*3.65=31,755 [A]</t>
  </si>
  <si>
    <t>Konstrukce vozovky 
tloušťka 170 mm, míra zhutnění dle vzorového řezu 
km 0,07245 
viz. přílohy D.1.1.2 a D.1.1.4 
(plocha m2): 
28.6=28,600 [A]</t>
  </si>
  <si>
    <t>Výměna aktivní zóny 
tloušťka 200 mm, frakce 0/125, míra zhutnění dle vzorového řezu 
km 0,07245 
viz. přílohy D.1.1.2 a D.1.1.4 
(plocha m2): 
28.6=28,600 [A]</t>
  </si>
  <si>
    <t>Konstrukce vozovky 
tloušťka 150 mm, frakce 0/63, míra zhutnění dle vzorového řezu 
km 0,07245 
viz. přílohy D.1.1.2 a D.1.1.4 
(plocha m2): 
28.6=28,600 [A] 
rozšíření pod obrubou (s*d): 
(8.65)*0.3=2,595 [B] 
Celkem: A+B=31,195 [C]</t>
  </si>
  <si>
    <t>Výměna aktivní zóny 
tloušťka 300 mm, frakce 0/125, míra zhutnění dle vzorového řezu 
km 0,07245 
viz. přílohy D.1.1.2 a D.1.1.4 
(plocha m2): 
28.6=28,600 [A] 
rozšíření pod obrubou (s*d): 
(8.65)*0.3=2,595 [B] 
Celkem: A+B=31,195 [C]</t>
  </si>
  <si>
    <t>K propojení vrstev z asfaltového betonu 0,8kg/m2 
km 0,07245 
viz. přílohy D.1.1.2 a D.1.1.4 
(plocha m2): 
28.6=28,600 [A]</t>
  </si>
  <si>
    <t>Spojovací postřik mezi SMA 11S a ACL 16S  (1 vrstva 0,25 kg/m2 a 1 vrstva 0,5 kg/m2) 
km 0,07245 
viz. přílohy D.1.1.2 a D.1.1.4 
(plocha m2): 
28.6*2=57,200 [A]</t>
  </si>
  <si>
    <t>Konstrukce vozovky 
km 0,07245 
viz. přílohy D.1.1.2 a D.1.1.4 
(plocha m2): 
28.6=28,600 [A]</t>
  </si>
  <si>
    <t>Podkladní vrstva krytu 
km 0,07245 
viz. přílohy D.1.1.2 a D.1.1.4 
(plocha m2): 
28.6=28,600 [A]</t>
  </si>
  <si>
    <t>Konstrukce vozovky kryt 
km 0,07245 
viz. přílohy D.1.1.2 a D.1.1.4 
(plocha m2): 
28.6=28,600 [A]</t>
  </si>
  <si>
    <t>Vyplnění spáry trvale pružnou zálivkou 
km 0,07245 
viz. přílohy D.1.1.2 
(délka m): 
5.5=5,500 [A]</t>
  </si>
  <si>
    <t>Přípojka odvodňovacího žlabu: 
km 0,07245 
viz. přílohy D.1.1.2 
(délka m): 
3.7=3,700 [A]</t>
  </si>
  <si>
    <t>Přípojka odvodňovacího žlabu: 
km 0,07245 
viz. přílohy D.1.1.2 
(délka m): 
3.7=3,700 [A] 
souvisí s pol.014102.2</t>
  </si>
  <si>
    <t>Vodorovné dopravní značení 
km 0,07245 
viz. přílohy D.1.1.11 
(délka*šířka): 
(1.85+3.5)*0.25=1,338 [A]</t>
  </si>
  <si>
    <t>Obrubník silniční - betonový - 150/250/1000 
výška podstupnice 0,12 m 
km 0,07245 
viz. přílohy D.1.1.2 a D.1.1.4 
(délka m): 
4+1.75=5,750 [A] 
Obrubník silniční - betonový - 150/150/1000 
výška podstupnice 0,02 m 
km 0,07245 
viz. přílohy D.1.1.2 a D.1.1.4 
(délka m): 
3+2.25=5,250 [B] 
Celkem: A+B=11,000 [C]</t>
  </si>
  <si>
    <t>93552</t>
  </si>
  <si>
    <t>ŽLABY Z DÍLCŮ Z BETONU SVĚTLÉ ŠÍŘKY DO 150MM VČETNĚ MŘÍŽÍ</t>
  </si>
  <si>
    <t>Podélný odvodňovací žlab 
Obnova stávajícího nefunkčního žlabu 
(délka m): 
5.3=5,300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</si>
  <si>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</si>
  <si>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Silniční přídlažba 500/250/100 
km 0,07245 
viz. přílohy D.1.1.2 a D.1.1.4 
(délkaxšířka m): 
(5.3+4.8)*0,25=2,525 [A]</t>
  </si>
  <si>
    <t>96652</t>
  </si>
  <si>
    <t>ODSTRANĚNÍ ŽLABŮ Z DÍLCŮ (VČET ŠTĚRBINOVÝCH) ŠÍŘKY 150MM</t>
  </si>
  <si>
    <t>Podélný odvodňovací žlab 
Odstranění stávajícího nefunkčního žlabu 
(délka m): 
5.3=5,300 [A] 
souvisí s pol.014102.2</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</si>
  <si>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</si>
  <si>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SO 103</t>
  </si>
  <si>
    <t>Pozemní komunikace a zpevněné plochy km 15,641 19 do ZÚ 15,698</t>
  </si>
  <si>
    <t>103.1_ZH</t>
  </si>
  <si>
    <t xml:space="preserve">  103.1_ZH</t>
  </si>
  <si>
    <t>Odtranění podkladních vrstev z nestmeleného kameniva 
Od km 15,641 19 do km 15,59 
viz. přílohy D.1.1.2 a D.1.1.4 
(plocha*tloušťka*hmotnost): 
73*0.22*2,2=35,332 [A]  dle pol.113328 
rozšíření pod obrubou (s*d): 
0.3*(7.75+5.45)*2,2=8,712 [B]  dle pol.113328 
Výměna aktivní zóny 
Od km 15,641 19 do km 15,59 
viz. přílohy D.1.1.2 a D.1.1.4 
(plocha*tloušťka*hmotnost): 
73*0.5*2,2=80,300 [D]  dle pol.123738 
Celkem: A+B+D=124,344 [E]</t>
  </si>
  <si>
    <t>prostý beton 2,3t/m3</t>
  </si>
  <si>
    <t>Silniční přídlažba 500/250/100 
Od km 15,641 do km 15,65 
viz. přílohy D.1.1.4 a D.1.1.2 
(délka*tloušťka*hmotnost): 
(7.25+8+16.2+22.6+9+18.6)*0.25*2,3=46,949 [B]  dle pol.113524</t>
  </si>
  <si>
    <t>Odstranění krytu vozovky včetně podkladních asfaltových vrstev 
Od km 15,641 19 do km 15,59 
viz. přílohy D.1.1.2 a D.1.1.4 
(plocha*tloušťka*hmotnost): 
73*0,28*2.4=49,056 [B] dle pol.113138 
Frézování asfaltových vrstev 
km 15,641 19 do km 15,698 
viz. přílohy D.1.1.2 a D.1.1.4 
(plocha*tloušťka): 
607.84*4*0.05*2.4=291,763 [A]  dle pol.113728 
Výškové vyrovnání vozovky na KÚ 
60*2*0.05*2.4=14,400 [D]  dle pol.113728 
Celkem: B+A+D=355,219 [E]</t>
  </si>
  <si>
    <t>Odstranění krytu vozovky včetně podkladních asfaltových vrstev 
Od km 15,641 19 do km 15,59 
viz. přílohy D.1.1.2 a D.1.1.4 
(plocha*tloušťka): 
73*0,18=13,140 [A] 
souvisí s pol.014102.4</t>
  </si>
  <si>
    <t>Odtranění podkladních vrstev z nestmeleného kameniva 
Od km 15,641 19 do km 15,59 
viz. přílohy D.1.1.2 a D.1.1.4 
(plocha*tloušťka): 
73*0.22=16,060 [A] 
rozšíření pod obrubou (s*d): 
0.3*(7.75+5.45)*0.6=2,376 [B] 
Celkem: A+B=18,436 [C] 
souvisí s pol.014102.1</t>
  </si>
  <si>
    <t>ODSTRANĚNÍ CHODNÍKOVÝCH A SILNIČNÍCH OBRUBNÍKŮ BETONOVÝCH,ODVOZ NA SKLÁDKU DLE URČENÍ ZHOTOVITELE</t>
  </si>
  <si>
    <t>Silniční přídlažba 500/250/100 
Od km 15,641 do km 15,65 
viz. přílohy D.1.1.4 a D.1.1.2 
(délka m): 
(7.25+8+16.2+22.6+9+18.6)=81,650 [A] 
souvisí s pol.014102.2</t>
  </si>
  <si>
    <t>Frézování asfaltových vrstev 
km 15,641 19 do km 15,698 
viz. přílohy D.1.1.2 a D.1.1.4 
(plocha*tloušťka): 
607.84*4*0.05=121,568 [A] 
Výškové vyrovnání vozovky na KÚ 
60*2*0.05=6,000 [B] 
Celkem: A+B=127,568 [C] 
souvisí s pol.014102.4</t>
  </si>
  <si>
    <t>Výměna aktivní zóny 
Od km 15,641 19 do km 15,59 
viz. přílohy D.1.1.2 a D.1.1.4 
(plocha*tloušťka): 
73*0.5=36,500 [A] 
souvisí s pol.014102.1</t>
  </si>
  <si>
    <t>přehutnění pod vrstvou aktivní zóny, míra zhutnění dle vzorového řezu 
souvisí s pol.56336 - výměna aktivní zóny 
Od km 15,641 do km 15,59 
viz. přílohy D.1.1.4 a D.1.1.2 
(plocha m2): 
73=73,000 [A]</t>
  </si>
  <si>
    <t>Výměna aktivní zóny, vyložení geotextilií   min.300g/m2 
Od km 15,641 do km 15,59 
viz. příloha D.1.1.4 
(plocha m2): 
(7+0.6)*16=121,600 [A]</t>
  </si>
  <si>
    <t>Konstrukce vozovky 
tloušťka 170 mm, míra zhutnění dle vzorového řezu 
Od km 15,641 do km 15,59 
viz. přílohy D.1.1.4 a D.1.1.2 
(plocha m2): 
73=73,000 [A]</t>
  </si>
  <si>
    <t>Výměna aktivní zóny 
tloušťka 200 mm, frakce 0/125, míra zhutnění dle vzorového řezu 
Od km 15,641 do km 15,59 
viz. přílohy D.1.1.4 a D.1.1.2 
(plocha m2): 
73=73,000 [A]</t>
  </si>
  <si>
    <t>Konstrukce vozovky 
tloušťka 150 mm, frakce 0/63, míra zhutnění dle vzorového řezu 
Od km 15,641 do km 15,59 
viz. přílohy D.1.1.4 a D.1.1.2 
(plocha m2):  
73=73,000 [A] 
rozšíření pod obrubou (s*d): 
0.3*(7.75+5.45)=3,960 [B] 
Celkem: A+B=76,960 [C]</t>
  </si>
  <si>
    <t>Výměna aktivní zóny 
tloušťka 300 mm, frakce 0/125, míra zhutnění dle vzorového řezu 
Od km 15,641 do km 15,59 
viz. přílohy D.1.1.4 a D.1.1.2 
(plocha m2): 
73=73,000 [A] 
rozšíření pod obrubou (s*d): 
0.3*(7.75+5.45)=3,960 [B] 
Celkem: A+B=76,960 [C]</t>
  </si>
  <si>
    <t>K propojení vrstev z asfaltového betonu 0,8kg/m2 
Od km 15,641 do km 15,59 
viz. přílohy D.1.1.4 a D.1.1.2 
(plocha m2): 
73=73,000 [A]</t>
  </si>
  <si>
    <t>Spojovací postřik mezi SMA 11S a ACL 16S  (1 vrstva 0,25 kg/m2 a 1 vrstva 0,5 kg/m2) 
Od km 15,641 19 do KÚ 15,698 
viz. přílohy D.1.1.2 a D.1.1.4 
(plocha m2): 
624.5*2=1 249,000 [A]</t>
  </si>
  <si>
    <t>Geosyntetikum ze skelných vláken na napojení na stávající vozovku (dvojité zazubení)      
Parametry - viz příloha Vzorové příčné řezy a Detaily.   
V místě napojení krytu na stávající vozovku 
 [délka*prům.šíř.*počet] 
viz. přílohy D.1.1.2 a D.1.1.4 a D.1.1.10 
24,65*1*2=49,300 [A]</t>
  </si>
  <si>
    <t>Konstrukce vozovky 
Od km 15,641 do km 15,59 
viz. přílohy D.1.1.4 a D.1.1.2 
(plocha m2): 
73=73,000 [A] 
Výškové vyrovnání vozovky na KÚ 
60=60,000 [B] 
Celkem: A+B=133,000 [C]</t>
  </si>
  <si>
    <t>Podkladní vrstva krytu 
Od km 15,641 19 do KÚ 15,698 
viz. přílohy D.1.1.2 a D.1.1.4 
(plocha m2): 
624.5=624,500 [A]</t>
  </si>
  <si>
    <t>Konstrukce vozovky kryt 
Od km 15,641 19 do KÚ 15,698 
viz. přílohy D.1.1.2 a D.1.1.4 
(plocha m2): 
624.5=624,500 [A] 
Výškové vyrovnání vozovky na KÚ 
60=60,000 [B] 
Celkem: A+B=684,500 [C]</t>
  </si>
  <si>
    <t>Vyplnění spáry trvale pružnou zálivkou 
Napojení na stávající stav na začátku úseku 
KÚ 15,698 
viz. příloha D.1.1.2 
(délka m): 
24.65=24,650 [A]</t>
  </si>
  <si>
    <t>Vodorovné dopravní značení 
Od km 15,641 do KÚ 15,698 
viz. příloha D.1.1.11 
(délka*šířka): 
(50+50+15+15)*0.25=32,500 [A] 
3*0.5*10=15,000 [B] 
(45+45)*0.152=13,680 [C] 
(0.5*2*40)=40,000 [D] 
Celkem: A+B+C+D=101,180 [E]</t>
  </si>
  <si>
    <t>Vodící line přecjodu pro chodce 
(délka*šířka): 
9*0.5=4,500 [A]</t>
  </si>
  <si>
    <t>Napojení na stávající stav na začátku úseku 
KÚ 15,698 
viz. příloha D.1.1.2 
(délka m): 
24.65=24,650 [A]</t>
  </si>
  <si>
    <t>Silniční přídlažba 500/250/100 
Od km 15,641 do km 15,65 
viz. přílohy D.1.1.4 a D.1.1.2 
(délkaxšířka m): 
(7.25+8+16.2+22.6+9+18.6)*0,25=20,413 [A]</t>
  </si>
  <si>
    <t>103.2_ZV</t>
  </si>
  <si>
    <t xml:space="preserve">  103.2_ZV</t>
  </si>
  <si>
    <t>Zemina a kamení (17 05 04) 
Počítaná hmotnost kámen 2,2t/m3, [Objem z položek x hmotnost]:</t>
  </si>
  <si>
    <t>Chodník - podkladní nestmelená vrstva 
Od km 15,641 do km 15,65 
Od km 15,69 do km 15,698 
viz. přílohy D.1.1.4 a D.1.1.2 
(plocha*tloušťka*hmotnost): 
112.3*0.19*2,2=46,941 [A] dle pol.113328 
 Celkem: A=46,941 [B]</t>
  </si>
  <si>
    <t>Dlážděný kryt 2,3t/m3, beton 2,3t/m3, (Objem z položek x hmotnost]:</t>
  </si>
  <si>
    <t>Chodník - dlážděný kryt 
Od km 15,641 do km 15,65 
Od km 15,69 do km 15,698 
viz. přílohy D.1.1.4 a D.1.1.2 
(plocha*tloušťka*hmotnost): 
94.2*0.06*2.3=13,000 [A]  dle pol.113178</t>
  </si>
  <si>
    <t>Chodník - asfalobetonový kryt 
Od km 15,69 do km 15,698 
viz. přílohy D.1.1.4 a D.1.1.2 
(plocha*tloušťka*hmotnost): 
18.1*0.06*2.4=2,606 [A] dle pol.113138</t>
  </si>
  <si>
    <t>Chodník - asfalobetonový kryt 
Od km 15,69 do km 15,698 
viz. přílohy D.1.1.4 a D.1.1.2 
(plocha*tloušťka): 
18.1*0.06=1,086 [A] 
souvisí s pol.014102.4</t>
  </si>
  <si>
    <t>ODSTRAN KRYTU ZPEVNĚNÝCH PLOCH Z DLAŽEB KOSTEK,ODVOZ NA SKLÁDKU DLE URČENÍ ZHOTOVITELE</t>
  </si>
  <si>
    <t>Chodník - dlážděný kryt 
Od km 15,641 do km 15,65 
Od km 15,69 do km 15,698 
viz. přílohy D.1.1.4 a D.1.1.2 
(plocha*tloušťka): 
94.2*0.06=5,652 [A] 
souvisí s pol.014102.2</t>
  </si>
  <si>
    <t>Chodník - podkladní nestmelená vrstva 
Od km 15,641 do km 15,65 
Od km 15,69 do km 15,698 
viz. přílohy D.1.1.4 a D.1.1.2 
(plocha*tloušťka): 
112.3*0.19=21,337 [A] 
souvisí s pol.014102.1</t>
  </si>
  <si>
    <t>Konstrukce  
tloušťka 150 mm, frakce 0/63, míra zhutnění dle vzorového řezu 
Chodník - podkladní nestmelená vrstva 
Od km 15,641 do km 15,65 
Od km 15,69 do km 15,698 
viz. přílohy D.1.1.4 a D.1.1.2 
(plocha m2): 
112.3=112,300 [A]</t>
  </si>
  <si>
    <t>Chodník - dlážděný kryt 
Od km 15,641 do km 15,65 
Od km 15,69 do km 15,698 
viz. přílohy D.1.1.4 a D.1.1.2 
(plocha m2): 
92.3=92,300 [A]</t>
  </si>
  <si>
    <t>Chodník - předláždění krytu stávajícího stavu 
km 15,641 
viz. příloha D.1.1.2 
(plocha m2): 
6.3=6,300 [A]</t>
  </si>
  <si>
    <t>103.3_ZH</t>
  </si>
  <si>
    <t>Severní dopravní ostrůvek - dlážděný kryt</t>
  </si>
  <si>
    <t xml:space="preserve">  103.3_ZH</t>
  </si>
  <si>
    <t>Odtranění podkladních vrstev z nestmeleného kameniva 
severní dopravní ostrůvek 
viz. přílohy D.1.1.2 a D.1.1.4 
(plocha*tloušťka): 
17.8*0.25*2,2=9,790 [B] 
dle pol.113328</t>
  </si>
  <si>
    <t>Dlážděný kryt 2,3t/m3, beton 2,3t/m3, (Objem z položek x hmotnost]</t>
  </si>
  <si>
    <t>Dopravní ostrůvek - dlážděný kryt 
Od km 15,641 do km 15,59 
viz. přílohy D.1.1.2 a D.1.1.4 
(plocha*tloušťka*hmotnost): 
17.8*0.25*2.3=10,235 [A] 
dle pol.113188</t>
  </si>
  <si>
    <t>Dopravní ostrůvek - dlážděný kryt 
Od km 15,641 do km 15,59 
viz. přílohy D.1.1.2 a D.1.1.4 
(plocha*tloušťka): 
17.8*0.25=4,450 [A] 
souvisí s pol.014102.2</t>
  </si>
  <si>
    <t>Odtranění podkladních vrstev z nestmeleného kameniva 
severní dopravní ostrůvek 
viz. přílohy D.1.1.2 a D.1.1.4 
(plocha*tloušťka): 
17.8*0.25=4,450 [A] 
souvisí s pol.014102.1</t>
  </si>
  <si>
    <t>Konstrukce  
tloušťka 150 mm, frakce 0/63, míra zhutnění dle vzorového řezu 
Dopravní ostrůvek - podkladní vrstva 
Od km 15,641 do km 15,59 
viz. přílohy D.1.1.2 a D.1.1.4 
(plocha m2): 
17.8=17,800 [A]</t>
  </si>
  <si>
    <t>Dopravní ostrůvek - dlážděný kryt 
Od km 15,641 do km 15,59 
viz. přílohy D.1.1.2 a D.1.1.4 
(plocha m2): 
7.8=7,800 [A]</t>
  </si>
  <si>
    <t>103.4_ZH</t>
  </si>
  <si>
    <t>Jižní dopravní ostrůvek - dlážděný kryt</t>
  </si>
  <si>
    <t xml:space="preserve">  103.4_ZH</t>
  </si>
  <si>
    <t>Odtranění podkladních vrstev z nestmeleného kameniva 
jižní doprvní ostrůvek 
viz. přílohy D.1.1.2 a D.1.1.4 
(plocha*tloušťka): 
667.2*0.25*2,2=366,960 [B] 
dle pol. 113328</t>
  </si>
  <si>
    <t>Dopravní ostrůvek - dlážděný kryt 
Od km 15,641 do km 15,59 
viz. přílohy D.1.1.2 a D.1.1.4 
(plocha*tloušťka*hmotnost): 
13.2*0.25*2.3=7,590 [A] 
dle pol.113188</t>
  </si>
  <si>
    <t>Dopravní ostrůvek - dlážděný kryt 
Od km 15,641 do km 15,59 
viz. přílohy D.1.1.2 a D.1.1.4 
(plocha*tloušťka): 
13.2*0.25=3,300 [A] 
souvisí s pol.014102.2</t>
  </si>
  <si>
    <t>Odtranění podkladních vrstev z nestmeleného kameniva 
jižní doprvní ostrůvek 
viz. přílohy D.1.1.2 a D.1.1.4 
(plocha*tloušťka): 
667.2*0.25=166,800 [A] 
souvisí s pol.014102.1</t>
  </si>
  <si>
    <t>Konstrukce  
tloušťka 150 mm, frakce 0/63, míra zhutnění dle vzorového řezu 
Dopravní ostrůvek - podkladní vrstva 
Od km 15,692 do km 15,698 
viz. přílohy D.1.1.2 a D.1.1.4 
(plocha m2): 
9.2=9,200 [A]</t>
  </si>
  <si>
    <t>Dopravní ostrůvek - dlážděný kryt 
Od km 15,641 do km 15,59 
viz. přílohy D.1.1.2 a D.1.1.4 
(plocha m2): 
9.2=9,200 [A]</t>
  </si>
  <si>
    <t>103.5_ZH</t>
  </si>
  <si>
    <t>Nároží (ul. Pardubická) - dlážděný kryt</t>
  </si>
  <si>
    <t xml:space="preserve">  103.5_ZH</t>
  </si>
  <si>
    <t>Zemina a kamení (17 05 04) 
Počítaná hmotnost kámen 2,2t/m3,  [Objem z položek x hmotnost]:</t>
  </si>
  <si>
    <t>Podkladní nestmelená vrstva 
V km 15,641 
viz. přílohy D.1.1.2 a D.1.1.4 
(plocha*tloušťka*hmotnost): 
2.02*0.45*2,2=2,000 [A] 
dle pol.113328 
Žulová dlažba DL, tloušťka 160 mm 
V km 15,641 
viz. přílohy D.1.1.2 a D.1.1.4 
(plocha*tloušťka*hmotnost): 
2.02*0.16*2,2=0,711 [B] 
dle pol.113178 
Celkem: A+B=2,711 [C]</t>
  </si>
  <si>
    <t>ODSTRAN KRYTU ZPEVNĚNÝCH PLOCH Z DLAŽEB KOSTEK, ODVOZ NA SKLÁDKU DLE URČENÍ ZHOTOVITELE</t>
  </si>
  <si>
    <t>Žulová dlažba DL, tloušťka 160 mm 
V km 15,641 
viz. přílohy D.1.1.2 a D.1.1.4 
(plocha*tloušťka): 
2.02*0.16=0,323 [A] 
souvisí s pol.014102.1</t>
  </si>
  <si>
    <t>Podkladní nestmelená vrstva 
V km 15,641 
viz. přílohy D.1.1.2 a D.1.1.4 
(plocha*tloušťka): 
2.02*0.45=0,909 [A] 
souvisí s pol.014102.1</t>
  </si>
  <si>
    <t>Podkladní vrstva 
V km 15,641 
viz. přílohy D.1.1.2 a D.1.1.4 
(plocha m2): 
2.02=2,020 [A]</t>
  </si>
  <si>
    <t>Konstrukce nároží 
tloušťka 200 mm, frakce 0/125, míra zhutnění dle vzorového řezu 
V km 15,641 
viz. přílohy D.1.1.2 a D.1.1.4 
(plocha m2): 
2.02=2,020 [A] 
rozšíření pod obrubou (s*d*h): 
0.6*5.8=3,480 [B] 
Celkem: A+B=5,500 [C]</t>
  </si>
  <si>
    <t>Žulová dlažba DL, tloušťka 160 mm 
V km 15,641 
viz. přílohy D.1.1.2 a D.1.1.4 
(plocha m2): 
2.02=2,020 [A]</t>
  </si>
  <si>
    <t>103.6_ZH</t>
  </si>
  <si>
    <t xml:space="preserve">  103.6_ZH</t>
  </si>
  <si>
    <t>Obrubník záhonový - betonový - 60/250/1000 
Od km 15,641 do km 15,65 
KÚ 15,698 
viz. přílohy D.1.1.2 a D.1.1.4 
(délka*tloušťka*hmotnost): 
(7.25+3.25+5.05+6.3+4)*0.15*2,3=8,918 [A] 
Obrubník silniční - betonový - 150/250/1000 
výška podstupnice 0,12 m 
Od km 15,641 do km 15,59 
KÚ 15,698 
viz. přílohy D.1.1.2 a D.1.1.4 
(délka*tloušťka*hmotnost): 
(2.4+4.9+5.65+5.1+7.9+7.6+3.2+9.1+5.85+5.1)*0.15*2,3=19,596 [C] 
Obrubník silniční - betonový - 150/150/1000 
výška podstupnice 0,02 m 
Km 15,649 přechod pro chodce 
viz. přílohy D.1.1.2 a D.1.1.4 
(délka*tloušťka*hmotnost): 
(12+3.5+4.4+6+2.3)*0.15*2,3=9,729 [B] 
Obrubník silniční - obloukový 
Dopravní ostrůvek + poloměr oblouku do 2 m 
Od km 15,641 do km 15,59 (severní ostrůvek) 
Od km 15,692 do km 15,698 (jižní ostrůvek) 
viz. přílohy D.1.1.2 a D.1.1.4 
(délka*tloušťka*hmotnost): 
(2.95+1.7+4.5)*0.15*2,3=3,157 [D] 
Celkem: A+C+B+D=41,400 [E] 
dle pol.113524</t>
  </si>
  <si>
    <t>Obrubník záhonový - betonový - 60/250/1000 
Od km 15,641 do km 15,65 
KÚ 15,698 
viz. přílohy D.1.1.2 a D.1.1.4 
(délka m): 
7.25+3.25+5.05+6.3+4=25,850 [A] 
Obrubník silniční - betonový - 150/250/1000 
výška podstupnice 0,12 m 
Od km 15,641 do km 15,59 
KÚ 15,698 
viz. přílohy D.1.1.2 a D.1.1.4 
(délka m): 
2.4+4.9+5.65+5.1+7.9+7.6+3.2+9.1+5.85+5.1=56,800 [C] 
Obrubník silniční - betonový - 150/150/1000 
výška podstupnice 0,02 m 
Km 15,649 přechod pro chodce 
viz. přílohy D.1.1.2 a D.1.1.4 
(délka m): 
12+3.5+4.4+6+2.3=28,200 [B] 
Obrubník silniční - obloukový 
Dopravní ostrůvek + poloměr oblouku do 2 m 
Od km 15,641 do km 15,59 (severní ostrůvek) 
Od km 15,692 do km 15,698 (jižní ostrůvek) 
viz. přílohy D.1.1.2 a D.1.1.4 
(délka m): 
2.95+1.7+4.5=9,150 [D] 
Celkem: A+C+B+D=120,000 [E] 
souvisí s pol.014102.2</t>
  </si>
  <si>
    <t>Obrubník záhonový - betonový - 60/250/1000 
Od km 15,641 do km 15,65 
KÚ 15,698 
viz. přílohy D.1.1.2 a D.1.1.4 
(délka m): 
7.25+3.25+5.05+6.3+4=25,850 [A]</t>
  </si>
  <si>
    <t>Obrubník silniční - betonový - 150/250/1000 
výška podstupnice 0,12 m 
Od km 15,641 do km 15,59 
KÚ 15,698 
viz. přílohy D.1.1.2 a D.1.1.4 
(délka m): 
2.4+4.9+5.65+5.1+7.9+7.6+3.2+9.1+5.85+5.1+28=84,800 [A] 
Celkem: A=84,800 [B]</t>
  </si>
  <si>
    <t>Obrubník silniční - obloukový 
Dopravní ostrůvek + poloměr oblouku do 2 m 
Od km 15,641 do km 15,59 (severní ostrůvek) 
Od km 15,692 do km 15,698 (jižní ostrůvek) 
viz. přílohy D.1.1.2 a D.1.1.4 
(délka m): 
2.95+1.7+4.5=9,150 [A]</t>
  </si>
  <si>
    <t>103.7_ZH</t>
  </si>
  <si>
    <t xml:space="preserve">  103.7_ZH</t>
  </si>
  <si>
    <t>zemina 1,9t/ m3</t>
  </si>
  <si>
    <t>Uliční vpusťi 
km 15,647 vlevo 
11.2*1.2*1.8*1,9=4,925 [K] dle pol.131738 
Přípojky uličních vpustí: 
Od km 15,607 do km 15,641 
1.2*1.2*10*1,9=27,360 [D]  dle pol.132738 
Celkem: K+D=32,285 [L]</t>
  </si>
  <si>
    <t>Uliční vpusťi km 15,647 vlevo 
viz. příloha D.1.1.2 
1-krát rekonstrukce stávající vpusti: 
1*0.5=0,500 [A]  dle pol.96687 
Přípojky uličních vpustí: 
(délka m): 
10*0.15=1,500 [B]  dle pol.969234 
Celkem: A+B=2,000 [L]</t>
  </si>
  <si>
    <t>Viz.výkres D.1.1.2   
(délka*šířka*výška)   
Výkopy okolo inženýrských sítí se musí provádět ručně   
Uliční vpusťi 
km 15,647 vlevo 
11.2*1.2*1.8=2,592 [K] 
souvisí s pol.014102.1</t>
  </si>
  <si>
    <t>viz. přílohy D.1.1.2 a D.1.1.4 
Výkopy okolo inženýrských sítí se musí provádět ručně   
Přípojky uličních vpustí: 
Od km 15,607 do km 15,641 
1.2*1.2*10=14,400 [D] 
souvisí s pol.014102.1</t>
  </si>
  <si>
    <t>viz. D.1.1.2, D.1.1.4 
Uliční vpusťi 
km 15,647 vlevo 
1.2*1.2*0.8=1,152 [K] 
Přípojky uličních vpustí: 
Od km 15,607 do km 15,641 
1.2*0.2*10=2,400 [D] 
Celkem: K+D=3,552 [L]</t>
  </si>
  <si>
    <t>viz. D.1.1.2 , D.1.1.4 
Přípojky uličních vpustí: 
km 15,647 vlevo 
1.2*0.1*10=1,200 [D] 
Celkem: D=1,200 [E]</t>
  </si>
  <si>
    <t>Přípojky uličních vpustí: 
(délka m): 
10=10,000 [A]</t>
  </si>
  <si>
    <t>Uliční vpusťi km 15,647 vlevo 
viz. příloha D.1.1.2 
1-krát rekonstrukce stávající vpusti: 
1=1,000 [A]</t>
  </si>
  <si>
    <t>Výškové vyrovnání 1 uliční vpusti</t>
  </si>
  <si>
    <t>Výšková úprava znaků inženýrských síťí km 15,647 vlevo 
viz. příloha D.1.1.2 
(1x šachta a vpusť): 
2=2,000 [A]</t>
  </si>
  <si>
    <t>Přípojky uličních vpustí: 
(délka m): 
10=10,000 [A] 
souvisí s pol.014102.2</t>
  </si>
  <si>
    <t>Uliční vpusťi km 15,647 vlevo 
viz. příloha D.1.1.2 
1-krát rekonstrukce stávající vpusti: 
1=1,000 [A] 
souvisí s pol.014102.2</t>
  </si>
  <si>
    <t>103.8_ZH</t>
  </si>
  <si>
    <t xml:space="preserve">  103.8_ZH</t>
  </si>
  <si>
    <t>Demontáž stávajícího dopravního značení 
viz. příloha D.1.1.11 
(počet kusů): 
8=8,000 [A]</t>
  </si>
  <si>
    <t>Montáž nového dopravního značení 
(počet kusů): 
8=8,000 [A]</t>
  </si>
  <si>
    <t>Vodorovné dopravní značení 
viz. přílohy D.1.1.11 
(délka*šířka): 
(10.2+7.05+18+14.6+5+8.8)*0.25=15,913 [A]</t>
  </si>
  <si>
    <t>SO 201.ZH</t>
  </si>
  <si>
    <t>Most ev.č. 317-005A</t>
  </si>
  <si>
    <t>kamenná suť(2,2t/m3) a zemina(1,9t/m3) 
kubatura s přepočtem na tuny 
pol.131738    4,04*1,9=7,676 [G] 
G=7,676 [E]</t>
  </si>
  <si>
    <t>železobetonová suť 
pol.967168 sanace konstrukcí  14,029=14,029 [E] 
přepočet m3 na tuny 
(E)*2,5=35,073 [B]</t>
  </si>
  <si>
    <t>Vyfrézovaný asfaltový materiá 2,4t/m3 [Objem z položek x hmotnost]:</t>
  </si>
  <si>
    <t>pol.113728 (objem) 
59,432=59,432 [A] 
pol. 113765 
(plocha řezuxdélka): 
0,015*0,04*74,02=0,044 [B] 
pol. 113767 
(plocha řezuxdélka): 
0,025*0,04*19,8=0,020 [D] 
Celkem: 2,4*(A+B+D)=142,790 [E]</t>
  </si>
  <si>
    <t>všechny další zkoušky nad rámec výslovně jmenovaných  nebo povinných 
1=1,000 [A]</t>
  </si>
  <si>
    <t>zajištění ochrany inženýrských sítí 
1=1,000 [A]</t>
  </si>
  <si>
    <t>02911</t>
  </si>
  <si>
    <t>OSTATNÍ POŽADAVKY - GEODETICKÉ ZAMĚŘENÍ</t>
  </si>
  <si>
    <t>HM</t>
  </si>
  <si>
    <t>vytyčovací práce, zaměření skutečného provedení stavby 
1=1,000 [A]</t>
  </si>
  <si>
    <t>02940</t>
  </si>
  <si>
    <t>OSTATNÍ POŽADAVKY - VYPRACOVÁNÍ DOKUMENTACE</t>
  </si>
  <si>
    <t>DSPS 
dokumentace bude požadovaná v (počet výtisků, paré a CD v el. podobě dle SOD) objednatelem včetně dokumentace v elektronické podobě 
1=1,000 [A]</t>
  </si>
  <si>
    <t>vypracování RDS dokumentace dle SoD včetně výtisku digitálního i tištněného 
1=1,000 [A]</t>
  </si>
  <si>
    <t>geometrický oddělovací plán pro majetkové vypořádání vlastnických vztahů katastrálním úřadem včetně odevzdání a výtisku, dle SoD 
1=1,000 [A]</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</si>
  <si>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</si>
  <si>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Pasportizace nemovitostí v zájmovém území před zahájením a po dokončení prací, dopravního značení , vybavení komunikace - odvodnění příkopu, vodní tok, přilehlé pozemky a objekty inženýrských sítí (v zájmovém prostoru). Projednání pasportizace provedené před zahájením prací. Následně pasportizace po dokončení akce s projednáním a prokázáním  stavů konstrukcí, objektů a pozemků před a po akci. 
1=1,000 [A]</t>
  </si>
  <si>
    <t>03630</t>
  </si>
  <si>
    <t>DOPRAVNÍ ZAŘÍZENÍ - AUTOJEŘÁBY</t>
  </si>
  <si>
    <t>autojeřáb pro manipulaci s provizorními montážními konstrukcemi (podpěrná pro inženýrské sítě a montážní pro práce pod mostem a u opěr a pilíře) 
Celková předpokládaná doba užití jeřábu je v pracovním režimu 4x12 hodin.  
4=4,000 [A]</t>
  </si>
  <si>
    <t>zahrnuje objednatelem povolené náklady na dopravní zařízení zhotovitele</t>
  </si>
  <si>
    <t>R999111</t>
  </si>
  <si>
    <t>ŽLABY Z DÍLCŮ Z KOMPOZITU VČETNĚ PŘÍSLUŠENSTVÍ</t>
  </si>
  <si>
    <t>obrubníkové perforované kompozitní odvodňovací žlaby s příslušenstvím 
délka (levá a pravá) 
(34,52-0,645-2,365)+(2,6-0,745+28,1+1,545)=63,010 [A] 
(viz přílohy D.1.2.1,5,8)</t>
  </si>
  <si>
    <t>11130</t>
  </si>
  <si>
    <t>SEJMUTÍ DRNU</t>
  </si>
  <si>
    <t>plocha pro sejmutí drnu 
koeficient šikmostixplocha 
u opěry 1   1,4*1,5*1=2,100 [A] 
u opěry 2   13*1=13,000 [B] 
celkem 
A+B=15,100 [C] 
včetně uložení na mezideponii 
(viz přílohy D.1.2.1,D1.2.5-6)</t>
  </si>
  <si>
    <t>včetně vodorovné dopravy  a uložení na skládku</t>
  </si>
  <si>
    <t>odfrézování vrstev vozovky na mostě 
šířkaxtloušťkaxdélka 
(5,8+5,7)*0,12*38=52,440 [A] 
na chodníku 
(2,3+2,3)*0,04*38=6,992 [B] 
A+B=59,432 [C] 
souvisí s pol.014102.4 
(viz přílohy D.1.2.1,4,11)</t>
  </si>
  <si>
    <t>113765</t>
  </si>
  <si>
    <t>FRÉZOVÁNÍ DRÁŽKY PRŮŘEZU DO 600MM2 V ASFALTOVÉ VOZOVCE, VČETNĚ ODVOZU NA SKLÁDKU DLE URČENÍ ZHOTOVITELE</t>
  </si>
  <si>
    <t>frézování drážky pro zálivku u obruby v obrusné vrstvě 
0,015x0,04m profil drážky 
délky říms a obrub 
34,52+2,38+2,6+28,1+6,42=74,020 [A] 
souvisí s pol.014102.4 
(viz přílohy D.1.2.6,8)</t>
  </si>
  <si>
    <t>Položka zahrnuje veškerou manipulaci s vybouranou sutí a s vybouranými hmotami vč. uložení na skládku.</t>
  </si>
  <si>
    <t>113767</t>
  </si>
  <si>
    <t>FRÉZOVÁNÍ DRÁŽKY PRŮŘEZU DO 1000MM2 V ASFALTOVÉ VOZOVCE, VČETNĚ ODVOZU NA SKLÁDKU DLE URČENÍ ZHOTOVITELE</t>
  </si>
  <si>
    <t>frézování drážky - proříznutí nad vnitřním pilířem mostu pro dilataci obrusné vrstvy (ložné vrstvy) (šířka asfalt.vrstvy) 
šířka 25 mm x tloušťka 40 mm 
ložná 
9,9=9,900 [A] 
ložná 
(šířka 15 mm x tloušťka 60 mm) 
9,9=9,900 [B] 
Celkem: A+B=19,800 [C] 
souvisí s pol.014102.4 
(viz přílohy D.1.2.5-6)</t>
  </si>
  <si>
    <t>121104</t>
  </si>
  <si>
    <t>SEJMUTÍ ORNICE NEBO LESNÍ PŮDY S ODVOZEM DO 5KM</t>
  </si>
  <si>
    <t>sejmutí ornice (souvisí s pol.11130) s uložením na dočasnou deponii a ošetřením 
plochaxtloušťka 
(1,41+13)*0,1=1,441 [A] 
(viz přílohy D.1.2.1,D1.2.5-6)</t>
  </si>
  <si>
    <t>položka zahrnuje sejmutí ornice bez ohledu na tloušťku vrstvy a její vodorovnou dopravu 
nezahrnuje uložení na trvalou skládku</t>
  </si>
  <si>
    <t>za 2.opěrou  
pro zábradelní základové patky 
(početxvýškaxšířkaxdélka) 
5*0,8*0,4*0,4=0,640 [G] 
výkop nad přechodovou deskou u 1.opěry 
plochaxdélka 
2*0,1*17=3,400 [J] 
Celkem: G+J=4,040 [I] 
poplatky viz pol.014102.1 
(viz přílohy D.1.2.1,D.1.2.5-6)</t>
  </si>
  <si>
    <t>za opěrou 2  
pro zábradelní základové patky 
(početxvýškaxšířkaxdélka) 
5*0,8*4*0,4*0,1=0,640 [D] 
frakce 0/125 
hutněný zásyp nad přechodovou deskou u 1.opěry 
plochaxdélka 
2*0,1*17=3,400 [O] 
Celkem: D+O=4,040 [N] 
(viz přílohy D.1.2.1,D.1.2.5-6)</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</si>
  <si>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hutnění nesoudržných na Id=0,9</t>
  </si>
  <si>
    <t>18221</t>
  </si>
  <si>
    <t>ROZPROSTŘENÍ ORNICE VE SVAHU V TL DO 0,10M</t>
  </si>
  <si>
    <t>Dovezení a rozprostření dočasně uložené ornice v tl.0,1 m k zábradlí u levého křídla 2.opěry 
šířkaxdélka 
1*(6+2,7)=8,700 [A] 
(viz přílohy D.1.2.1,5-6)</t>
  </si>
  <si>
    <t>položka zahrnuje: 
nutné přemístění ornice z dočasných skládek vzdálených do 5 km 
rozprostření ornice v předepsané tloušťce ve svahu přes 1:5</t>
  </si>
  <si>
    <t>18245</t>
  </si>
  <si>
    <t>ZALOŽENÍ TRÁVNÍKU ZATRAVŇOVACÍ TEXTILIÍ (ROHOŽÍ)</t>
  </si>
  <si>
    <t>souvisí s pol.18221 
1*(6+2,7)=8,700 [A] 
(viz přílohy D.1.2.1,5-6)</t>
  </si>
  <si>
    <t>Zahrnuje dodání a položení předepsané zatravňovací textilie bez ohledu na sklon terénu, zalévání, první pokosení</t>
  </si>
  <si>
    <t>18247</t>
  </si>
  <si>
    <t>OŠETŘOVÁNÍ TRÁVNÍKU</t>
  </si>
  <si>
    <t>souvisí s pol.18245 
1*(6+2,7)=8,700 [A] 
(viz přílohy D.1.2.1,5-6)</t>
  </si>
  <si>
    <t>Zahrnuje pokosení se shrabáním, naložení shrabků na dopravní prostředek, s odvozem a se složením, to vše bez ohledu na sklon terénu 
zahrnuje nutné zalití a hnojení</t>
  </si>
  <si>
    <t>21331</t>
  </si>
  <si>
    <t>DRENÁŽNÍ VRSTVY Z BETONU MEZEROVITÉHO (DRENÁŽNÍHO)</t>
  </si>
  <si>
    <t>drenážní beton pro uložení odvodňovacích obrubníkových žlabů C16/20 XF1,XA1,XC2 
šířkaxvýškaxdélka 
levá římsa 0,3*0,25*(34,52-0,645-2,365)=2,363 [A] 
pravá římsa 0,3*0,25*(28,1+2,6-0,745+1,545)=2,363 [D] 
Celkem: A+D=4,726 [C] 
(viz přílohy D.1.2.5-6,D.1.2.8)</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</si>
  <si>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</si>
  <si>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</si>
  <si>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</si>
  <si>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odvodnění izolace mostovky, drenážní vrstva z polymerbetonu podél obruby včetně rozšíření u odvodňovací trubky 
šířkaxtloušťkaxdélka 
0,55*0,05*(34,52+2,37+2,6+28,1+6,42)=2,035 [A] 
(viz přílohy D.1.2.5-8)</t>
  </si>
  <si>
    <t>Položka zahrnuje:  
- dodávku předepsaného materiálu pro drenážní vrstvu, včetně mimostaveništní a vnitrostaveništní dopravy  
- provedení drenážní vrstvy předepsaných rozměrů a předepsaného tvaru</t>
  </si>
  <si>
    <t>285392</t>
  </si>
  <si>
    <t>DODATEČNÉ KOTVENÍ VLEPENÍM BETONÁŘSKÉ VÝZTUŽE D DO 16MM DO VRTŮ</t>
  </si>
  <si>
    <t>kotevní trny pro spřažení ŽB desky mostovky do stávající mostovky 
trn R16 dl.100-150 mm , vrt dl.50 mm  
plocha mostovky m2 / počet trnů na 1m2 
trny budou uchyceny jako lepené kotvy dvousložkovým tmelem 
37*16,5*16=9 768,000 [A] 
(viz přílohy D.1.2.1-12)</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</si>
  <si>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</si>
  <si>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Svislé konstrukce</t>
  </si>
  <si>
    <t>317325</t>
  </si>
  <si>
    <t>ŘÍMSY ZE ŽELEZOBETONU DO C30/37 (B37)</t>
  </si>
  <si>
    <t>C30/37 XF4, XD3, XC4 
redukovaná plocha v příčném řezu(leváxdélka+praváxdélka) + navýšení plochy v místech bez odvodňovačů (plochaxlevá a pavá délka) 
0,72*(34,52-0,645+2,365)+1,05*(2,6-0,745+28,1+6,42-4,86)+0,42*0,23*(0,645+2,365+2,38+0,745+4,86)=60,246 [A] 
rozšíření římsy u pravého křídla - 2.opěra 
délkaxšířkaxtloušťka 
3,52*0,79*0,27=0,751 [B] 
levá římsa na křídlech 
délkaxplocha 
(5,15+1,205+2,145)*0,2=1,700 [D] 
pravá římsa na křídlech (1.opěra+2.opěra) 
délkaxplocha 
3,225*0,481*0,7+0,8*0,265*(1,075+1,105)=1,548 [E] 
ŘÍMSY CELKEM:  A+B+D+E=64,245 [C] 
souvisí s pol.317365 
(viz přílohy D.1.2.8)</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</si>
  <si>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</si>
  <si>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</si>
  <si>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t>
  </si>
  <si>
    <t>kubaura betonu x hmotnost výztuže v římse na 1m3 betonu=350 x převod kg na tuny=0,001 
64,245*350*0,001=22,486 [A] 
souvisí s pol.317325 
(viz přílohy D.1.2.8,12-13)</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</si>
  <si>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</si>
  <si>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</si>
  <si>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t>
  </si>
  <si>
    <t>Opěry - 2.opěra 
C30/37 XF2,XD2,XC4 
pro kubaturu opěr je uvažována hodnota při zjištění velmi nepříznivého stavu opěry s nahrazením úložného prahu a závěrné zídky (na základě rozhodnutí TDI) 
šířkaxvýškaxdélka 
(1,8*0,6+0,6*1,11)*16,95=29,595 [H] 
Křídla 
C30/37 XF2,XD2,XC4 
pro úpravu horních hran křídel je uvažováno doplnění: výška 0,5 m, šířka 0,6 m a délka dle délky říms v uložení 
levá a pravá délkaxšířkaxvýška 
(5,15+1,205+2,145+2,95+1,1+1,075)*0,6*0,5=4,088 [G] 
2.opěra celkem:  H+G=33,683 [I] 
souvisí s pol.333365 
(viz přílohy D.1.2.5-6)</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</si>
  <si>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</si>
  <si>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</si>
  <si>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</si>
  <si>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kubaura betonu x hmotnost výztuže v křídlech a opěrách  na 1m3 betonu=400 x převod kg na tuny=0,001 
33,683*400*0,001=13,473 [A] 
souvisí s pol.333325 
(viz přílohy D.1.2.5-6)</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</si>
  <si>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</si>
  <si>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348173</t>
  </si>
  <si>
    <t>ZÁBRADLÍ Z DÍLCŮ KOVOVÝCH ŽÁROVĚ ZINK PONOREM S NÁTĚREM</t>
  </si>
  <si>
    <t>KG</t>
  </si>
  <si>
    <t>Atypické mostní zábradlí vnější strana chodníku - průměrná jednotková hmotnost (80 kg/m) 
dilatační díly musí být opatřeny spoji s vějířovitými podložkami pro uzemnění 
dle požadavků SO 401 - přeložka a úpravy veřejného osvětlení 
včetně PKO 
zábradlí je z prvků: madlo PR OBD 120x60x4, dolní madlo PR 4HR 100x4, sloupek PR OBD 120x60x6, výplň je celoplošná - tahokov tl.2 mm (vzor bude určen v RDS) 
délka (levá+pravá) 
levá strana(výška 1,1 m) 5+37,5+1,2+2,2=45,900 [A] 
pravá strana(výška 1,3 m) 3+37,5+1=41,500 [B] 
mostní zábradlí celkemxjednotková hmotnost+10% drobný nevykázaný materiál: 
(A+B)*80*1,1=7 691,200 [C] 
(viz přílohy D.1.2.1,5-8,10)</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</si>
  <si>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žárové zinkování s ponorem 
- zvláštní spojovací prostředky, rozebíratelnost konstrukce, 
- ochranná opatření před účinky bludných proudů 
- ochranu před přepětím.</t>
  </si>
  <si>
    <t>Vodorovné konstrukce</t>
  </si>
  <si>
    <t>421325</t>
  </si>
  <si>
    <t>MOSTNÍ NOSNÉ DESKOVÉ KONSTRUKCE ZE ŽELEZOBETONU C30/37</t>
  </si>
  <si>
    <t>spádovaná ŽB mostovková deska spřažená se stávající mostovkovou deskou z nosníků KA-73 
C30/37,XD3,XF3,XC4 
plocha řezuxdélka 
2,2*38=83,600 [A] 
(viz přílohy D.1.2.1,5-6,8-9)</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</si>
  <si>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</si>
  <si>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421366</t>
  </si>
  <si>
    <t>VÝZTUŽ MOSTNÍ DESKOVÉ KONSTRUKCE Z KARI SÍTÍ</t>
  </si>
  <si>
    <t>souvisí s pol.421325 
2 nebo 3 vrstvy KARI sítí 150x150/8x8 
kubatura desky x jednotková hmotnost KARI sítíxpřepočet na tuny 
83,6*200*0,001=16,720 [A] 
(viz přílohy D.1.2.1,5-6,8-9)</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</si>
  <si>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</si>
  <si>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425113</t>
  </si>
  <si>
    <t>SYNCHR ZVED MOST POLE ŠÍŘ DO 10M HMOT DO 200T NA VÝŠ DO 1,5M</t>
  </si>
  <si>
    <t>zvednutí mostní konstrukce - 1 pole cca 145 tun 
včetně pronájmu zdvihacího zařízení na 259 dnů 
budou postupně zvedána 4 pole maximálně o 1,5 m, následně budou spuštěna 
4*2=8,000 [A] 
(viz přílohy D.1.2.1,5-6,11)</t>
  </si>
  <si>
    <t>Položka zvedání a posun mostních polí zahrnuje zvednutí nosné konstrukce synchronizovaným postupem a takovým počtem zvedacích mechanizmů, aby nedošlo k poškození zvedané konstrukce. Následně pak její spuštění obdobným způsobem. Položka dále zahrnuje montáž, údržbu a demontáž pomocných konstrukcí, např. podpěrnou skruž a její základové prvky, zvedací mechanizmy zajišťující synchronizaci, nutné podložky pro opakování pracovních fází zvedání a pod.</t>
  </si>
  <si>
    <t>42861</t>
  </si>
  <si>
    <t>MOSTNÍ LOŽISKA ELASTOMEROVÁ PRO ZATÍŽ DO 1,0MN</t>
  </si>
  <si>
    <t>ložiska elastomerová všesměrně posuvná o rozměru 150x250, vždy dvě pod každý nosník, jedno ložisko s minimální únosností 200 kN 
počet nosníkůxpočet ložisek na jeden nosník 
32*2=64,000 [A] 
(viz přílohy D.1.2.1,5-6)</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</si>
  <si>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</si>
  <si>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451315</t>
  </si>
  <si>
    <t>PODKLADNÍ A VÝPLŇOVÉ VRSTVY Z PROSTÉHO BETONU C30/37</t>
  </si>
  <si>
    <t>probetonávka v příčné spáře mezi nosníky a v podélné spáře mezi nosníky 
příčná spára: průměrná šířkaxvýškaxdélka  0,3*0,85*17+0,9*0,1*17=5,865 [A] 
podélná spára: šířkaxvýškaxdélka 0,1*0,85*38=3,230 [B] 
A+B=9,095 [C] 
(viz přílohy D.1.2.1,5-6,8-12)</t>
  </si>
  <si>
    <t>46138</t>
  </si>
  <si>
    <t>PATKY ZE ŽELEZOBETONU VČET VÝZTUŽE</t>
  </si>
  <si>
    <t>Patky pro kotvení mostního zábradlí na levém břehu u mostu 
min.C16/20-XF4,XD3 
šířkaxdélkaxvýškaxpočet 
0,3*0,3*0,8*5=0,360 [A] 
(viz přílohy D.1.2.5)</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</si>
  <si>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</si>
  <si>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575C43</t>
  </si>
  <si>
    <t>LITÝ ASFALT MA IV (OCHRANA MOSTNÍ IZOLACE) 11 TL. 35MM</t>
  </si>
  <si>
    <t>ochranná vrstva izolace 
délkaxšířka+rozšíření (včetně přesahů na přechodové desky) 
(1,3+37+1,3)*17=673,200 [A] 
(viz přílohy D.1.2.5-6)</t>
  </si>
  <si>
    <t>Úpravy povrchů, podlahy, výplně otvorů</t>
  </si>
  <si>
    <t>62592</t>
  </si>
  <si>
    <t>ÚPRAVA POVRCHU BETONOVÝCH PLOCH A KONSTRUKCÍ - STRIÁŽ</t>
  </si>
  <si>
    <t>úprava pochozích ploch chodníkové římsy (a rozšířených křídlových říms) 
šířkaxdélka (levá a pravá) 
2*34,52+2,5*2,37+3*28,1+3,5*(2,6+6,42)+1,3*3,22+1,675*1,1=196,864 [A] 
(viz přílohy D.1.2.8)</t>
  </si>
  <si>
    <t>položka zahrnuje: 
- provedení předepsané úpravy</t>
  </si>
  <si>
    <t>626133</t>
  </si>
  <si>
    <t>REPROFIL PODHL, SVIS PLOCH SANAČ MALTOU TŘÍVRST TL DO 90MM</t>
  </si>
  <si>
    <t>Tl.90 mm 
Sanační postup 2: 
obnažení korodované výztuže ze všech stran mechanicky, 
očištění podkladu, 
odstranění koroze, 
aplikace adhezního můstku na povrch betonu, 
inhibitoru koroze na výztuž, 
reprofilace hmotou pro opravu (dle VL 700.3) 
pro obnaženou příčnou výztuž zdola a na bocích nosníků KA-73 (procento poškození 40%) 
2*16*16*1*0,2*0,4=40,960 [A] 
a pro nedostatečnou krycí vrstvu v oblasti kotev předpínací výztuže na čelech a bocích nosníků KA-73 (procento poškození 50%) 
(4*1+2*17*0,85)*0,5=16,450 [B] 
Celkem: A+B=57,410 [C] 
(viz přílohy D.1.2.1,5-6)</t>
  </si>
  <si>
    <t>položka zahrnuje: 
dodávku veškerého materiálu potřebného pro předepsanou úpravu v předepsané kvalitě 
nutné vyspravení podkladu, případně zatření spar zdiva 
položení vrstvy v předepsané tloušťce 
potřebná lešení a podpěrné konstrukce</t>
  </si>
  <si>
    <t>Tl.90 mm 
Sanační postup 4: 
odstranění karbonatované a degradované vrstvy betonu 
obnažení korodované výztuže ze všech stran mechanicky, 
očištění podkladu, 
odstranění koroze, 
aplikace adhezního můstku na povrch betonu, 
inhibitoru koroze na výztuž, 
reprofilace hmotou pro opravu (dle VL 700.6 - horní část, bez zvětšení tloušťky prvku) 
pro: 
líc dříku opěry směr Vysoké Mýto - 2*(1,1+1,1+17)=38,400 [A] 
svislý povrch úložného prahu opěry směr Borohrádek - 1,2*(1,1+1,1+17)=23,040 [B] 
svislý povrch závěrné zídky opěry směr Borohrádek - 0,6*17=10,200 [C] 
svislý povrch úložného prahu opěry směr Vysoké Mýto - 1,2*(1,1+1,1+17)=23,040 [D] 
svislý povrch závěrné zídky opěry směr Vysoké Mýto - 0,6*17=10,200 [E] 
Celkem: A+B+C+D+E=104,880 [F] 
(viz přílohy D.1.2.1,5-6)</t>
  </si>
  <si>
    <t>626233</t>
  </si>
  <si>
    <t>REPROFIL VODOR PLOCH SHORA SANAČ MALTOU TŘÍVRST TL DO 90MM</t>
  </si>
  <si>
    <t>Sanační postup 4: 
odstranění karbonatované a degradované vrstvy betonu 
obnažení korodované výztuže ze všech stran mechanicky, 
očištění podkladu, 
odstranění koroze, 
aplikace adhezního můstku na povrch betonu, 
inhibitoru koroze na výztuž, 
reprofilace hmotou pro opravu (dle VL 700.6 - horní část, bez zvětšení tloušťky prvku) 
pro: 
horní povrch úložného prahu opěry směr Borohrádek - 1,1*17=18,700 [B] 
horní povrch závěrné zídky opěry směr Borohrádek - 0,4*17=6,800 [C] 
horní povrch úložného prahu opěry směr Vysoké Mýto - 1,1*17=18,700 [D] 
horní povrch závěrné zídky opěry směr Vysoké Mýto - 0,4*17=6,800 [E] 
Celkem: B+C+D+E=51,000 [F] 
(viz přílohy D.1.2.1,5-6)</t>
  </si>
  <si>
    <t>62664</t>
  </si>
  <si>
    <t>INJEKTÁŽ TRHLIN DILATAČNĚ SPOJUJÍCÍ</t>
  </si>
  <si>
    <t>injektáž trhlin ve sparách mezi nosníky KA-73 shora i zdola 
počet spar mezi nosníky x délka spar v jednom poli x počet polí x procento poškození(přibližně 50%) 
15*17*2*0,5=255,000 [A] 
(viz přílohy D.1.2.1,5-6)</t>
  </si>
  <si>
    <t>položka zahrnuje: 
dodávku veškerého materiálu potřebného pro předepsanou úpravu v předepsané kvalitě 
vyčištění trhliny 
provedení vlastní injektáže 
potřebná lešení a podpěrné konstrukce</t>
  </si>
  <si>
    <t>Přidružená stavební výroba</t>
  </si>
  <si>
    <t>711221</t>
  </si>
  <si>
    <t>IZOLACE ZVLÁŠT KONSTR PROTI TLAK VODĚ ASFALT NÁTĚRY</t>
  </si>
  <si>
    <t>na jednotné ploše 
opěra 1 rám a základ (obvod v řezuxdélka+plocha čel) 0=0,000 [G] 
             křídla(plocha) levé a pravé            0=0,000 [B] 
             přechodová deska(šířkaxdélka) 3,5*16,5=57,750 [P] 
opěra 2 rám a základ (obvod v řezuxdélka) 0=0,000 [H] 
             křídla(plocha)   levé a pravé         0=0,000 [I] 
             přechodová deska(šířkaxdélka) 3,5*16,5=57,750 [Q] 
celkem G+B+H+I+P+Q=115,500 [J] 
na ploše mostovky + přesah na přechodové desce pouze penetrační (šířkaxdélka)  37*16,5+(2+2)*16,5=676,500 [O] 
Alp-asfaltový lak penetrační             - 1*J+O=792,000 [K] 
Aln-asfaltový lak nátěrový 2 vrstvy   -  2*J=231,000 [L] 
(400g/m2-jedna vrstva) 
celkem  K+L=1 023,000 [M] 
(viz přílohy D.1.2.1,D.1.2.5-6)</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</si>
  <si>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</si>
  <si>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711442</t>
  </si>
  <si>
    <t>IZOLACE MOSTOVEK CELOPLOŠNÁ ASFALTOVÝMI PÁSY S PEČETÍCÍ VRSTVOU</t>
  </si>
  <si>
    <t>1x vrstva izolace (mostovka a přechodové desky) 
pod římsami budou použity izolační pásy s hliníkovou vložkou 
početxdélkaxšířka 
(37+2*1,3)*17=673,200 [A] 
(viz přílohy D.1.2.1,D.1.2.5-6)</t>
  </si>
  <si>
    <t>položka zahrnuje: 
- dodání  předepsaného izolačního materiálu 
- očištění a ošetření podkladu, zadávací dokumentace může zahrnout i případné vyspravení 
- zřízení izolace jako kompletního povlaku včetně položení pečetící vrstvy,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t>
  </si>
  <si>
    <t>711509</t>
  </si>
  <si>
    <t>OCHRANA IZOLACE NA POVRCHU TEXTILIÍ</t>
  </si>
  <si>
    <t>ochranná vrstva izolace 
na jednotné ploše všude, kde je asfaltový lak penetrační, shodná výměra s výměrou penetračního laku bez výměry mostovky ovšem s přechodovými klíny, ale jen jedna vrstva; min.600g/m2 
výměra/počet vrstev laku 
2,5*17=42,500 [A] 
souvisí s pol.711221 
(viz přílohy D.1.2.1,D.1.2.5-6)</t>
  </si>
  <si>
    <t>položka zahrnuje: 
- dodání  předepsaného ochranného materiálu 
- zřízení ochrany izolace</t>
  </si>
  <si>
    <t>46</t>
  </si>
  <si>
    <t>742J15</t>
  </si>
  <si>
    <t>OCHRANNÁ TRUBKA OPTICKÉHO KABELU HDPE SVĚTLOST 10-40MM</t>
  </si>
  <si>
    <t>chráničky pro HDPE vedení světlosti 40 mm 
(početxdélka) 
2*(10,8+36,7+5,9)=106,800 [A] 
(viz přílohy D.1.2.1,3,5-6)</t>
  </si>
  <si>
    <t>Položka obsahuje: Dodávku a montáž trubky včetně podružného montážního materiálu, dopravu na staveniště, oddělení příslušné délky, uložení ( položení mezi rozvaděči ), upevnění, ukončení příslušnými záslepkymi proti prachu před zafouknutím OPTICKÉHO kabelu. Dále obsahuje cenu za pom. mechanismy včetně všech ostatních vedlejších nákladů</t>
  </si>
  <si>
    <t>47</t>
  </si>
  <si>
    <t>75ID3X</t>
  </si>
  <si>
    <t>PLASTOVÁ ZEMNÍ KOMORA TĚSNENÍ PRO HDPE TRUBKU DO 40 MM - MONTÁŽ</t>
  </si>
  <si>
    <t>komora pro dvě chráničky na každé straně mostu, tedy počet 4 
4=4,000 [A] 
(viz přílohy D.1.2.1,3,5-6)</t>
  </si>
  <si>
    <t>1. Položka obsahuje: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nebo práce.</t>
  </si>
  <si>
    <t>48</t>
  </si>
  <si>
    <t>78382</t>
  </si>
  <si>
    <t>NÁTĚRY BETON KONSTR TYP S2 (OS-B)</t>
  </si>
  <si>
    <t>pohledové plochy říms(kromě horní plochy a obruby) i křídel i opěr i nosné konstrukce 
NK mostovka zdola a boky 
délkax(šířka+boky) 
37*(16,5+2*0,85)=673,400 [E] 
římsy zboku a zdola 
obvodxdélka (na mostovce) 
(0,57+0,59+2*0,15+2*0,3)*37+3,0*1=79,220 [F] 
(na křídlech) 
(0,57+0,15)*(4,985+1,075+1,95)+(0,57+0,15+0,5)*3,225=9,702 [P] 
(na nábřežní zdi) 
(0,8+0,08+0,265)*(2,285+5,635)=9,068 [Q] 
křídla 
plocha (1.opěra pravé a levé, 2.opěra levé)  
(3+3+3)=9,000 [D] 
opěry a pilíř 
výškaxdélka 
(3*16,5+2*16,5+2,5*2*17,5)=170,000 [C] 
Celkem: E+F+D+C+P+Q=950,390 [G] 
(viz přílohy D.1.2.5-10)</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</si>
  <si>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</si>
  <si>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49</t>
  </si>
  <si>
    <t>78385</t>
  </si>
  <si>
    <t>NÁTĚRY BETON KONSTR TYP S6 (OS-DII)</t>
  </si>
  <si>
    <t>ochranný nátěr horního povrchu říms a obruby říms 
římsy mostovky 
obvodxdélka 
(3,05+0,14)*(34,52+2,38)+(4,05+0,14)*(2,6+28,1+6,42)=273,244 [C] 
římsy křídel a nábřežní zdi 
šířkaxdélka 
0,6*5,15+0,6*(1,205+2,145)+1,595*3,225+0,6*1,105+0,8*1,075+0,8*(5,635+2,285)=18,103 [H] 
Celkem: C+H=291,347 [G] 
(viz přílohy D.1.2.5-6,8)</t>
  </si>
  <si>
    <t>50</t>
  </si>
  <si>
    <t>87626</t>
  </si>
  <si>
    <t>CHRÁNIČKY Z TRUB PLAST DN DO 80MM</t>
  </si>
  <si>
    <t>chráničky pro vedení veřejného osvětlení v obou římsách včetně vyústění pod sloupky zábradlí a délka 2 m na přechod do běžného uložení v rýze) 
PP DN80 
délkaxpočet 
38*4+6*0,1+5,15+1,2+2,15+2,94+1,11+8*2=181,150 [A] 
(viz přílohy D.1.2.5-6,8)</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</si>
  <si>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</si>
  <si>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51</t>
  </si>
  <si>
    <t>87633</t>
  </si>
  <si>
    <t>CHRÁNIČKY Z TRUB PLASTOVÝCH DN DO 150MM</t>
  </si>
  <si>
    <t>rezervní chránička v levé i pravé římse 
PP DN110 
délkaxpočet 
(37+2)*8=312,000 [A] 
(viz přílohy D.1.2.5-6,8)</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</si>
  <si>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-chráničky včetně tažných lanek na celou délku chrániček</t>
  </si>
  <si>
    <t>52</t>
  </si>
  <si>
    <t>87634</t>
  </si>
  <si>
    <t>CHRÁNIČKY Z TRUB PLASTOVÝCH DN DO 200MM</t>
  </si>
  <si>
    <t>rezervní chránička PP DN160 v levé římse 
délkaxpočet 
(37+2)*1=39,000 [G] 
(viz přílohy D.1.2.5-6,8,12)</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</si>
  <si>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</si>
  <si>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53</t>
  </si>
  <si>
    <t>9112B1</t>
  </si>
  <si>
    <t>ZÁBRADLÍ MOSTNÍ SE SVISLOU VÝPLNÍ - DODÁVKA A MONTÁŽ</t>
  </si>
  <si>
    <t>mostní zábradlí na vnitřních stranách chodníku a navazující zábradlí na levém břehu na nábřežní zdi a u levého křídla jako zábrana pádu do řeky 
zábradlí na levé římse na mostě a na levém břehu u křídel - výška 1,1 m 
zábradlí na pravé římse na mostě - výška 1,3 m 
(PKO dle D.1.2.1) 
tvar zábradlí bude dle přílohy Mostní vybavení a Půdorys 
výška 1,1 m - délka 34,5+0,8+0,53+6+2,7+5,8+2,3=52,630 [A] 
výška 1,3 m - délka 1,9+28,1+6,1=36,100 [B] 
Celkem: A+B=88,730 [C] 
(viz přílohy D.1.2.5-6,10)</t>
  </si>
  <si>
    <t>položka zahrnuje: 
dodání zábradlí včetně předepsané povrchové úpravy 
kotvení sloupků, t.j. kotevní desky, šrouby z nerez oceli, vrty a zálivku, pokud zadávací dokumentace nestanoví jinak 
případné nivelační hmoty pod kotevní desky</t>
  </si>
  <si>
    <t>54</t>
  </si>
  <si>
    <t>91355</t>
  </si>
  <si>
    <t>EVIDENČNÍ ČÍSLO MOSTU</t>
  </si>
  <si>
    <t>2=2,000 [A] 
(viz přílohy D.1.2.1)</t>
  </si>
  <si>
    <t>položka zahrnuje štítek s evidenčním číslem mostu, sloupek dopravní značky včetně osazení a nutných zemních prací a zabetonování</t>
  </si>
  <si>
    <t>55</t>
  </si>
  <si>
    <t>9166C1</t>
  </si>
  <si>
    <t>DOČASNÁ SVODIDLA, ÚROVEŇ ZADRŽENÍ T3 - DOD A MONTÁŽ</t>
  </si>
  <si>
    <t>dočasná betonová oboustranná svodidla pro usměrnění provozu na mostě během výstavby 
38=38,000 [A] 
(viz přílohy D.1.2.1,11)</t>
  </si>
  <si>
    <t>položka zahrnuje: 
- dodání zařízení v předepsaném provedení včetně jejich osazení 
- údržbu po celou dobu trvání funkce, náhradu zničených nebo ztracených kusů, nutnou opravu poškozených částí</t>
  </si>
  <si>
    <t>56</t>
  </si>
  <si>
    <t>9166C2</t>
  </si>
  <si>
    <t>DOČASNÁ SVODIDLA, ÚROVEŇ ZADRŽENÍ T3 - MONTÁŽ S PŘESUNEM</t>
  </si>
  <si>
    <t>dočasná betonová oboustranná svodidla pro usměrnění provozu na mostě během výstavby včetně přesunu na druhou část mostu v průběhu výstavby 
38=38,000 [A] 
(viz přílohy D.1.2.1,11)</t>
  </si>
  <si>
    <t>položka zahrnuje: 
- přemístění zařízení z dočasné skládky a jeho osazení a montáž na místě určeném projektem 
- údržbu po celou dobu trvání funkce, náhradu zničených nebo ztracených kusů, nutnou opravu poškozených částí</t>
  </si>
  <si>
    <t>57</t>
  </si>
  <si>
    <t>9166C3</t>
  </si>
  <si>
    <t>DOČASNÁ SVODIDLA, ÚROVEŇ ZADRŽENÍ T3 - DEMONTÁŽ</t>
  </si>
  <si>
    <t>Položka zahrnuje odstranění, demontáž a odklizení zařízení s odvozem na předepsané místo</t>
  </si>
  <si>
    <t>58</t>
  </si>
  <si>
    <t>9166C9</t>
  </si>
  <si>
    <t>DOČASNÁ SVODIDLA, ÚROVEŇ ZADRŽENÍ T3 - NÁJEMNÉ</t>
  </si>
  <si>
    <t>MDEN</t>
  </si>
  <si>
    <t>dočasná betonová oboustranná svodidla pro usměrnění provozu na mostě během výstavby včetně přesunu na druhou část mostu v průběhu výstavby 
38*260=9 880,000 [A] 
(viz přílohy D.1.2.1,11)</t>
  </si>
  <si>
    <t>položka zahrnuje sazbu za pronájem zařízení. Počet měrných jednotek se určí jako součin délky zařízení a počtu dní použití.</t>
  </si>
  <si>
    <t>59</t>
  </si>
  <si>
    <t>931232</t>
  </si>
  <si>
    <t>VÝPLŇ DILATAČNÍCH SPAR Z PRYŽOVÝCH PÁSŮ ŠÍŘKY DO 200MM PROFILOVANÝCH TL DO 7MM</t>
  </si>
  <si>
    <t>výplň dilatační spáry pryžovým dutým profilem 
délka 
9,9=9,900 [A] 
viz přílohy D.1.2.5-6,D.1.2.12</t>
  </si>
  <si>
    <t>položka zahrnuje dodávku a osazení předepsaného materiálu, očištění ploch spáry před úpravou, očištění okolí spáry po úpravě</t>
  </si>
  <si>
    <t>60</t>
  </si>
  <si>
    <t>931325</t>
  </si>
  <si>
    <t>TĚSNĚNÍ DILATAČ SPAR ASF ZÁLIVKOU MODIFIK PRŮŘ DO 600MM2</t>
  </si>
  <si>
    <t>těsnicí zálivka podél obruby v obrusné vrstvě 
délka římsy a obrub 
(34,52+2,38+2,6+28,1+6,42)=74,020 [A] 
(viz přílohy D.1.2.5-6,D.1.2.12)</t>
  </si>
  <si>
    <t>položka zahrnuje dodávku a osazení předepsaného materiálu, očištění ploch spáry před úpravou, očištění okolí spáry po úpravě  
nezahrnuje těsnící profil</t>
  </si>
  <si>
    <t>61</t>
  </si>
  <si>
    <t>931327</t>
  </si>
  <si>
    <t>TĚSNĚNÍ DILATAČ SPAR ASF ZÁLIVKOU MODIFIK PRŮŘ PŘES 800MM2</t>
  </si>
  <si>
    <t>zálivka dilatační spáry v obrusné vrstvě vozovky 
šířka 
9,9=9,900 [A] 
(viz přílohy D.1.2.5-6,D.1.2.12)</t>
  </si>
  <si>
    <t>62</t>
  </si>
  <si>
    <t>931331</t>
  </si>
  <si>
    <t>TĚSNĚNÍ DILATAČNÍCH SPAR POLYURETANOVÝM TMELEM PRŮŘEZU DO 100MM2</t>
  </si>
  <si>
    <t>těsnicí tmel do dilatační spáry na těsnicí profil 
délka 
9,9=9,900 [A] 
viz přílohy D.1.2.5-6</t>
  </si>
  <si>
    <t>položka zahrnuje dodávku a osazení předepsaného materiálu, očištění ploch spáry před úpravou, očištění okolí spáry po úpravě 
nezahrnuje těsnící profil</t>
  </si>
  <si>
    <t>63</t>
  </si>
  <si>
    <t>93151</t>
  </si>
  <si>
    <t>MOSTNÍ ZÁVĚRY POVRCHOVÉ POSUN DO 60MM</t>
  </si>
  <si>
    <t>mostní dilatační závěr povrchový s rozsahem +-25 mm š.515-565 mm 
délka chodník 3,13+3,88+2,67+3,92+0,28=13,880 [B] 
délka vozovka 10,4+11,43=21,830 [A] 
A+B=35,710 [C] 
(viz přílohy D.1.2.5-6,8,9)</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</si>
  <si>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</si>
  <si>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64</t>
  </si>
  <si>
    <t>93620</t>
  </si>
  <si>
    <t>DROBNÉ DOPLŇK KONSTR PREFABRIK BETON A ŽELEZOBETON</t>
  </si>
  <si>
    <t>prefa betonové desky C35/45 XF4,XD3,XF4 na zakrytí prostoru za odvodňovacími obrubníkovými žlaby 
tloušťkaxšířkaxdélka 
levá 0,05*0,25*(34,52-0,645-2,365-6*0,5)=0,356 [A] 
pravá 0,05*0,25*(2,6-0,745+28,1+1,545-6*0,5)=0,356 [B] 
A+B=0,712 [C] 
(viz přílohy D.1.2.1,5-6,8)</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</si>
  <si>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</si>
  <si>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65</t>
  </si>
  <si>
    <t>93650</t>
  </si>
  <si>
    <t>DROBNÉ DOPLŇK KONSTR KOVOVÉ</t>
  </si>
  <si>
    <t>Hliníkové profily 30x20 jako odvodnění izolace mostovky (po levé i pravé straně v úžlabí) 
délka levá a pravá a přesahy 4x0,5m (m) 
2*37,5+4*0,5=77,000 [A] 
stožáry pro VO 
nástavce nad běžné sloupky zábradlí 
nástavec je z prvků: dřík PR OBD 200x160x6 s výztuhami P6 á 0,5 m 
délka (levá+pravá) 
levá strana(délkaxpočet) (3,11+2,16)*3=15,810 [D] 
pravá strana(délkaxpočet) (3,11+1,96)*3=15,210 [B] 
kotevní přípravek P15x350-350 objemxjednotková hmotnostxpočet 0,015*0,3*0,3*7850*6=63,585 [E] 
nástavce-stožáry VO nad zábradlí celkemxjednotková hmotnost+10% drobný nevykázaný materiál: 
((D+B)*40+E)*1,1=1 434,824 [C] 
CCELKEM: A+C=1 511,824 [F] 
(viz přílohy D.1.2.1,5-8,10,12)</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</si>
  <si>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</si>
  <si>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66</t>
  </si>
  <si>
    <t>936501</t>
  </si>
  <si>
    <t>DROBNÉ DOPLŇK KONSTR KOVOVÉ NEREZ</t>
  </si>
  <si>
    <t>1) nové konzoly pro přenesení inženýrských sítí na bocích mostu 
nerez PR 4HR 100x4 jednotková hmotnost 12,1 kg/m 
levá dl. (0,81+0,21+0,385)=1,405 [E] 
pravá dl. (0,71+0,21+0,385+0,9)=2,205 [F] 
počet x délka levá + počet x délka pravá 
6*E+6*F=21,660 [G] 
celková délka x jednotková hmotnost   G*12,1=262,086 [H] 
2) odvodnění izolace pomocí nerez trubek 
krycí plech s otvory P5x150x150  0,005*0,15*0,15*7850=0,883 [A] 
odvodňovací trubka s límcem P5x200x200 a TR 55x2,5 0,005*0,2*0,2*7850+412,33*0,000001*7850*0,995=4,791 [B] 
1 odvodňovací komplet  A+B=5,674 [C] 
počet 16 ks 
početxhmotnost 1 sady 
16*C=90,784 [D] 
3) odvodnění povrchových vod pomocí nerez trubek 
odvodňovací trubka TR 85x2,5 647,625*0,000001*7850*0,19=0,966 [I] 
odvodňovací trubka s límcem P5x300x300 a TR 100(80)x2,5 0,005*0,3*0,3*7850+765,375*0,000001*7850*0,19=4,674 [J] 
odvodňovací trubka TR 85x2,5 647,625*0,000001*7850*0,97=4,931 [M] 
1 odvodňovací komplet  I+J+M=10,571 [K] 
počet 6 ks 
početxhmotnost 1 sady 
8*K=84,568 [L] 
CELKEM: 
D+L=175,352 [N] 
(viz přílohy D.1.2.8,9,12)</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</si>
  <si>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</si>
  <si>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67</t>
  </si>
  <si>
    <t>938541</t>
  </si>
  <si>
    <t>OČIŠTĚNÍ BETON KONSTR OTRYSKÁNÍM TLAK VODOU DO 200 BARŮ</t>
  </si>
  <si>
    <t>očištění povrchu betonových konstrukcí včetně lokálního mechanického dočištění 
tlakem 100 barů pro sanační postup 3: 
křídla - 9=9,000 [A] 
dřík opěry směr Borohrádek - 2,5*17,5=43,750 [B] 
dřík pilíře a úložný práh pilíře - 19=19,000 [C] 
římsa stávající nábřežní zdi - 9,07=9,070 [D] 
kamenné zdivo stávající nábřežní zdi - 10*2=20,000 [E] 
A+B+C+D+E=100,820 [F] 
tlakem 200 barů pro sanační postup 1: 
spáry mezi nosníky KA-73 - 2*15*17=510,000 [G] 
F+G=610,820 [H] 
(viz přílohy D.1.2.1,5-9)</t>
  </si>
  <si>
    <t>položka zahrnuje očištění předepsaným způsobem včetně odklizení vzniklého odpadu</t>
  </si>
  <si>
    <t>68</t>
  </si>
  <si>
    <t>938543</t>
  </si>
  <si>
    <t>OČIŠTĚNÍ BETON KONSTR OTRYSKÁNÍM TLAK VODOU DO 1000 BARŮ</t>
  </si>
  <si>
    <t>sanační postup 4: 
kombinace otryskání tlakem 1000 barů a mechanickým odbouráním 
plochy dle položek 626133.4 a 626233.4  
626133.4 - 104,88=104,880 [A] 
626233.4 - 51=51,000 [B] 
Celkem: A+B=155,880 [C] 
(viz přílohy D.1.2.1,4-6)</t>
  </si>
  <si>
    <t>69</t>
  </si>
  <si>
    <t>938554</t>
  </si>
  <si>
    <t>OČIŠTĚNÍ BETON KONSTR OTRYSKÁNÍM NA SUCHO KOVOVOU DRTÍ</t>
  </si>
  <si>
    <t>Otryskání povrchu konstrukce(mostovka) kovovou drtí(brokováním) před položením hydroizolace 
šířkaxdélka 
16,5*37=610,500 [A] 
(viz přílohy D.1.2.8-9)</t>
  </si>
  <si>
    <t>70</t>
  </si>
  <si>
    <t>94890</t>
  </si>
  <si>
    <t>PODPĚRNÉ SKRUŽE - ZŘÍZENÍ A ODSTRANĚNÍ</t>
  </si>
  <si>
    <t>M3OP</t>
  </si>
  <si>
    <t>Podpěrná skruž pro podepření stávajících inženýrských sítí na obou stranách mostu 
2xIPE 400 na rozpětí 19 m, postupně pro každé pole mostu, včetně podpor na březích řeky a uprostřed u pilíře 
podpěrná skruž pro práce u pilíře a u 2.opěry a pro práce zdola na nosné konstrukci 
pro sanační práce pro bednění a podpěru betonáže s eventuálním přestavěním mezi různými fázemi stavby pro celou dobu výstavby cca 12 měsíců 
obestavěný prostor 
šířkaxdélkaxvýška 
podepření sítí 2*38*2=152,000 [B] (s přesouváním podle fází výstavby) 
pomocné konstrukce u pilíře a u 2.opěry a celkově pod mostem   3*38*19=2 166,000 [A] 
A+B=2 318,000 [C] 
(viz přílohy D.1.2.1,5,6,11)</t>
  </si>
  <si>
    <t>Položka zahrnuje dovoz, montáž, údržbu, opotřebení (nájemné), demontáž, konzervaci, odvoz.</t>
  </si>
  <si>
    <t>71</t>
  </si>
  <si>
    <t>967168</t>
  </si>
  <si>
    <t>VYBOURÁNÍ ČÁSTÍ KONSTRUKCÍ ŽELEZOBET odvoz na místo dle určení zhotovitele</t>
  </si>
  <si>
    <t>sanační postup 4: 
plochy dle položek 626133.4 a 626233.4 x tloušťka 90 mm 
626133.4 - 104,88=104,880 [A] 
626233.4 - 51=51,000 [B] 
Celkem: A+B=155,880 [C] 
C*0,09=14,029 [D] 
poplatek pol.014102.3 
(viz přílohy D.1.2.1,4-6)</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</si>
  <si>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</si>
  <si>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401.ZV</t>
  </si>
  <si>
    <t>Veřejné osvětlení</t>
  </si>
  <si>
    <t>Přeložka a úpravy podzemního vedení VO</t>
  </si>
  <si>
    <t xml:space="preserve">  SO 401.ZV</t>
  </si>
  <si>
    <t>R999100</t>
  </si>
  <si>
    <t>MONTÁŽNÍ PRÁCE SVÍTIDLA A PŘÍSLUŠENSTVÍ</t>
  </si>
  <si>
    <t>Doplnění stávajícího vedení o stožáry a svítidla na mostě, umístění nového trvalého vedení a doplňkového vedení pro osvětlení mostu včetně svítidel, výměna stávajících svítidel stávajících sloupů, podrobněji viz PD SO 401. 
Včetně zemních prací, které jsou nutné. Zahrnuje odvoz přebytečného výkopku i poplatku za skládku. 
Počet přesunutých svítidel: 1=1,000 [A]</t>
  </si>
  <si>
    <t>SO 801.ZV</t>
  </si>
  <si>
    <t>Sadové úpravy</t>
  </si>
  <si>
    <t>101_ZV</t>
  </si>
  <si>
    <t>Kácení a rekultivace</t>
  </si>
  <si>
    <t xml:space="preserve">  101_ZV</t>
  </si>
  <si>
    <t>111208</t>
  </si>
  <si>
    <t>ODSTRANĚNÍ KŘOVIN</t>
  </si>
  <si>
    <t>Včetně odvozu a uložení na místo určené objednatelem, likvidace odpadu</t>
  </si>
  <si>
    <t>Vykácení stávajících keřů (zeleň vedlě přechodu pro chodce) 
km 15,609 
viz. příloha D.1.1.2 
(plocha m2): 
42,5=42,500 [A]</t>
  </si>
  <si>
    <t>odstranění křovin a stromů do průměru 100 mm 
doprava dřevin na předepsanou vzdálenost 
spálení na hromadách nebo štěpkování</t>
  </si>
  <si>
    <t>121108</t>
  </si>
  <si>
    <t>SEJMUTÍ ORNICE NEBO LESNÍ PŮDY S ODVOZEM NA DOČASNOU DEPONII DLE URČENÚ ZHOTOVITELE</t>
  </si>
  <si>
    <t>včetně ošetřování na deponii</t>
  </si>
  <si>
    <t>Skrývka ornice (zeleň vedle přechodu pro chodce) 
km 15,609 
viz. příloha D.1.1.2 
plocha*tloušťka): 
42,5*0,25=10,625 [A]</t>
  </si>
  <si>
    <t>17620</t>
  </si>
  <si>
    <t>VÝPLNĚ ZE ZEMIN BEZ ZHUT</t>
  </si>
  <si>
    <t>obohacený chemický substrát propojený s rozprostřenou ornicí</t>
  </si>
  <si>
    <t>Doplnění zeminy v místě zeleně 
(zeleň vedle přechodu pro chodce) 
km 15,609 
viz. příloha D.1.1.2 
(plocha*tloušťka): 
42,5*0.1=4,250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</si>
  <si>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</si>
  <si>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18234</t>
  </si>
  <si>
    <t>ROZPROSTŘENÍ ORNICE V ROVINĚ V TL DO 0,25M</t>
  </si>
  <si>
    <t>včetně dopravy z dočasné deponie</t>
  </si>
  <si>
    <t>Ornice (zeleň vedle přechodu pro chodce) 
km 15,609 
viz. příloha D.1.1.2 
(plocha m2): 
42,5=42,500 [A]</t>
  </si>
  <si>
    <t>položka zahrnuje: 
nutné přemístění ornice z dočasných skládek vzdálených do 5 km 
rozprostření ornice v předepsané tloušťce v rovině a ve svahu do 1:5</t>
  </si>
  <si>
    <t>184C1</t>
  </si>
  <si>
    <t>VYSAZOVÁNÍ KEŘŮ JEHLIČNATÝCH S BALEM VČETNĚ VÝKOPU JAMKY</t>
  </si>
  <si>
    <t>Zeleň vedle přechodu pro chodce 
km 15,609 
viz. příloha D.1.1.2 
(kusů): 
14=14,000 [A]</t>
  </si>
  <si>
    <t>Položka vysazování keřů zahrnuje dodávku projektem předepsaných keřů,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</si>
  <si>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102_ZV</t>
  </si>
  <si>
    <t xml:space="preserve">  102_ZV</t>
  </si>
  <si>
    <t>Vykácení stávajících keřů 
Od km 15,607 do km 15,641 
viz. přílohy D.1.1.2 
Středový ostrov 
(plocha m2): 
255.9=255,900 [A] 
Plochy kolem nároží 
(plocha m2): 
(21.8+81+46.4+16.6)=165,800 [B] 
Celkem: A+B=421,700 [C]</t>
  </si>
  <si>
    <t>SEJMUTÍ ORNICE NEBO LESNÍ PŮDY  S ODVOZEM NA DOČASNOU DEPONII DLE URČENÚ ZHOTOVITELE</t>
  </si>
  <si>
    <t>Skrývka ornice 
Od km 15,607 do km 15,641 
viz. přílohy D.1.1.2 
Středový ostrov 
(plocha*tloušťka): 
255.9*0.25=63,975 [A] 
Plochy kolem nároží 
(plocha*tloušťka): 
(21.8+81+46.4+16.6)*0.25=41,450 [B] 
Celkem: A+B=105,425 [C]</t>
  </si>
  <si>
    <t>Doplnění zeminy v místě zeleně 
Od km 15,607 do km 15,641 
viz. přílohy D.1.1.2 
Středový ostrov 
(plocha*tloušťka): 
255.9*0.1=25,590 [A] 
Plochy kolem nároží 
(plocha*tloušťka): 
(21.8+81+46.4+16.6)*0.1=16,580 [B] 
Celkem: A+B=42,170 [C]</t>
  </si>
  <si>
    <t>Ornice 
Od km 15,607 do km 15,641 
viz. přílohy D.1.1.2 
Středový ostrov 
(plocha m2): 
255.9=255,900 [A] 
Plochy kolem nároží 
(plocha m2): 
(21.8+81+46.4+16.6)=165,800 [B] 
Celkem: A+B=421,700 [C]</t>
  </si>
  <si>
    <t>položka zahrnuje: 
nutné přemístění ornice z dočasných skládek vzdálených do 50m 
rozprostření ornice v předepsané tloušťce v rovině a ve svahu do 1:5</t>
  </si>
  <si>
    <t>Zeleň vedle přechodu pro chodce 
Od km 15,607 do km 15,641 
viz. přílohy D.1.1.2 
Středový ostrov 
(kusů): 
80=80,000 [A] 
Plochy kolem nároží 
(kusů): 
(40+17+16+12+48+17+16+12)=178,000 [B] 
Celkem: A+B=258,000 [C]</t>
  </si>
  <si>
    <t>103_ZV</t>
  </si>
  <si>
    <t xml:space="preserve">  103_ZV</t>
  </si>
  <si>
    <t>Vykácení stávajících keřů 
Od km 15,641 do km 15,59 
KÚ 15,698 
viz. přílohy D.1.1.2  
(plocha m2):40.2=40,200 [A]</t>
  </si>
  <si>
    <t>Skrývka ornice 
Od km 15,641 do km 15,59 
KÚ 15,698 
viz. přílohy D.1.1.2  
(plocha*tloušťka):40.2*0.25=10,050 [A]</t>
  </si>
  <si>
    <t>Doplnění zeminy v místě zeleně 
Od km 15,641 do km 15,59 
KÚ 15,698 
viz. přílohy D.1.1.2  
(plocha*tloušťka): 
40.2*0.1=4,020 [A]</t>
  </si>
  <si>
    <t>Rozprostření ornice 
Od km 15,641 do km 15,59 
KÚ 15,698 
viz. přílohy D.1.1.2  
(plocha*tloušťka):40.2*0.1=4,020 [A]</t>
  </si>
  <si>
    <t>Vysázení keřů 
Od km 15,641 do km 15,59 
KÚ 15,698 
viz. přílohy D.1.1.2  
(kusů):25=25,000 [A]</t>
  </si>
  <si>
    <t>SO 901.ZV</t>
  </si>
  <si>
    <t>Dopravně - inženýrské opatření</t>
  </si>
  <si>
    <t>901.1.Etapa</t>
  </si>
  <si>
    <t>Uzavírka levého pruhu</t>
  </si>
  <si>
    <t xml:space="preserve">  901.1.Etapa</t>
  </si>
  <si>
    <t>56364</t>
  </si>
  <si>
    <t>VOZOVKOVÉ VRSTVY Z RECYKLOVANÉHO MATERIÁLU TL DO 200MM</t>
  </si>
  <si>
    <t>Dočasná komunikace pro pěší 
52=52,000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</si>
  <si>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</si>
  <si>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Dočasné přechody pro chodce, žlutá barva 
(3*0.5)*21=31,500 [A]</t>
  </si>
  <si>
    <t>916151</t>
  </si>
  <si>
    <t>SEMAFOROVÁ PŘENOSNÁ SOUPRAVA - DOD A MONTÁŽ</t>
  </si>
  <si>
    <t>Semaforová souprava v počtu 4 světelných signalizací</t>
  </si>
  <si>
    <t>4=4,000 [A]</t>
  </si>
  <si>
    <t>položka zahrnuje: 
- dodání zařízení v předepsaném provedení včetně jejich osazení (souprava zahrnuje 2 semafory) 
- údržbu po celou dobu trvání funkce, náhradu zničených nebo ztracených kusů, nutnou opravu poškozených částí 
- napájení z baterie včetně záložní baterie</t>
  </si>
  <si>
    <t>916153</t>
  </si>
  <si>
    <t>SEMAFOROVÁ PŘENOSNÁ SOUPRAVA - DEMONTÁŽ</t>
  </si>
  <si>
    <t>Semaforová souprava v počtu 4 světelných signalizací,odvoz zpět pronajímateli</t>
  </si>
  <si>
    <t>916159</t>
  </si>
  <si>
    <t>SEMAFOROVÁ PŘENOSNÁ SOUPRAVA - NÁJEMNÉ</t>
  </si>
  <si>
    <t>KSDEN</t>
  </si>
  <si>
    <t>4 kusy 
doba výstavby 126 dní 
4*126=504,000 [A]</t>
  </si>
  <si>
    <t>položka zahrnuje sazbu za pronájem zařízení. Počet měrných jednotek se určí jako součin počtu zařízení a počtu dní použití.</t>
  </si>
  <si>
    <t>916311</t>
  </si>
  <si>
    <t>DOPRAVNÍ ZÁBRANY Z2 S FÓLIÍ TŘ 1 - DOD A MONTÁŽ</t>
  </si>
  <si>
    <t>7=7,000 [A]</t>
  </si>
  <si>
    <t>916313</t>
  </si>
  <si>
    <t>DOPRAVNÍ ZÁBRANY Z2 S FÓLIÍ TŘ 1 - DEMONTÁŽ</t>
  </si>
  <si>
    <t>odvoz zpět pronajímateli</t>
  </si>
  <si>
    <t>8=8,000 [A]</t>
  </si>
  <si>
    <t>916329</t>
  </si>
  <si>
    <t>DOPRAVNÍ ZÁBRANY Z2 S FÓLIÍ TŘ 2 - NÁJEMNÉ</t>
  </si>
  <si>
    <t>7 kusů 
365 dní 
7*365=2 555,000 [A]</t>
  </si>
  <si>
    <t>916331</t>
  </si>
  <si>
    <t>SMĚROVACÍ DESKY Z4 JEDNOSTR S FÓLIÍ TŘ 1 - DOD A MONTÁŽ</t>
  </si>
  <si>
    <t>916333</t>
  </si>
  <si>
    <t>SMĚROVACÍ DESKY Z4 JEDNOSTR S FÓLIÍ TŘ 1 - DEMONTÁŽ</t>
  </si>
  <si>
    <t>916339</t>
  </si>
  <si>
    <t>SMĚROVACÍ DESKY Z4 - NÁJEMNÉ</t>
  </si>
  <si>
    <t>1*365=365,000 [A]</t>
  </si>
  <si>
    <t>901.2.Etapa</t>
  </si>
  <si>
    <t>Uzavírka pravého pruhu</t>
  </si>
  <si>
    <t xml:space="preserve">  901.2.Etapa</t>
  </si>
  <si>
    <t>pol.113138 (objem) 
10,4=10,400 [A] 
Celkem: 2,4*A=24,960 [E]</t>
  </si>
  <si>
    <t>Odstranění dočasné komunikace pro pěší 
52*0.2=10,400 [A] 
souvisí s pol.014102.4</t>
  </si>
  <si>
    <t>915112</t>
  </si>
  <si>
    <t>VODOROVNÉ DOPRAVNÍ ZNAČENÍ BARVOU HLADKÉ - ODSTRANĚNÍ</t>
  </si>
  <si>
    <t>zahrnuje odstranění značení bez ohledu na způsob provedení (zatření, zbroušení) a odklizení vzniklé suti</t>
  </si>
  <si>
    <t>7 kusů 
365 dní 
8*365=2 920,000 [A]</t>
  </si>
  <si>
    <t>SO 901.3</t>
  </si>
  <si>
    <t>Ochrana přeložek IS</t>
  </si>
  <si>
    <t xml:space="preserve">  SO 901.3</t>
  </si>
  <si>
    <t>451314</t>
  </si>
  <si>
    <t>PODKLADNÍ A VÝPLŇOVÉ VRSTVY Z PROSTÉHO BETONU C25/30</t>
  </si>
  <si>
    <t>Ochrana inženýrských sítí 
(předpokládaná plocha*předpokládaná tloušťka): 
(20*1*0.5)=10,000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</si>
</sst>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4">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3" fillId="0" borderId="1" xfId="0" applyFont="1" applyBorder="1" applyAlignment="1">
      <alignment horizontal="left"/>
    </xf>
    <xf numFmtId="177" fontId="3" fillId="0" borderId="1" xfId="0" applyNumberFormat="1" applyFont="1" applyBorder="1" applyAlignment="1">
      <alignment horizontal="right"/>
    </xf>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0" fillId="2" borderId="6" xfId="0" applyFill="1"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0+C10+C13+C14+C21+C30+C39+C40+C42+C46</f>
      </c>
      <c r="D6" s="1"/>
      <c r="E6" s="1"/>
    </row>
    <row r="7" spans="1:5" ht="12.75" customHeight="1">
      <c r="A7" s="1"/>
      <c r="B7" s="4" t="s">
        <v>5</v>
      </c>
      <c r="C7" s="7">
        <f>0+E10+E13+E14+E21+E30+E39+E40+E42+E46</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19" t="s">
        <v>19</v>
      </c>
      <c r="B10" s="19" t="s">
        <v>20</v>
      </c>
      <c r="C10" s="20">
        <f>0+C11+C12</f>
      </c>
      <c r="D10" s="20">
        <f>0+D11+D12</f>
      </c>
      <c r="E10" s="20">
        <f>0+E11+E12</f>
      </c>
    </row>
    <row r="11" spans="1:5" ht="12.75" customHeight="1">
      <c r="A11" s="21" t="s">
        <v>46</v>
      </c>
      <c r="B11" s="21" t="s">
        <v>20</v>
      </c>
      <c r="C11" s="22">
        <f>'001_001.1.ZH'!I3</f>
      </c>
      <c r="D11" s="22">
        <f>'001_001.1.ZH'!O2</f>
      </c>
      <c r="E11" s="22">
        <f>C11+D11</f>
      </c>
    </row>
    <row r="12" spans="1:5" ht="12.75" customHeight="1">
      <c r="A12" s="21" t="s">
        <v>115</v>
      </c>
      <c r="B12" s="21" t="s">
        <v>20</v>
      </c>
      <c r="C12" s="22">
        <f>'001_001.2.ZV'!I3</f>
      </c>
      <c r="D12" s="22">
        <f>'001_001.2.ZV'!O2</f>
      </c>
      <c r="E12" s="22">
        <f>C12+D12</f>
      </c>
    </row>
    <row r="13" spans="1:5" ht="12.75" customHeight="1">
      <c r="A13" s="19" t="s">
        <v>123</v>
      </c>
      <c r="B13" s="19" t="s">
        <v>124</v>
      </c>
      <c r="C13" s="20">
        <f>'SO 001.ZH'!I3</f>
      </c>
      <c r="D13" s="20">
        <f>'SO 001.ZH'!O2</f>
      </c>
      <c r="E13" s="20">
        <f>C13+D13</f>
      </c>
    </row>
    <row r="14" spans="1:5" ht="12.75" customHeight="1">
      <c r="A14" s="19" t="s">
        <v>189</v>
      </c>
      <c r="B14" s="19" t="s">
        <v>190</v>
      </c>
      <c r="C14" s="20">
        <f>0+C15+C16+C17+C18+C19+C20</f>
      </c>
      <c r="D14" s="20">
        <f>0+D15+D16+D17+D18+D19+D20</f>
      </c>
      <c r="E14" s="20">
        <f>0+E15+E16+E17+E18+E19+E20</f>
      </c>
    </row>
    <row r="15" spans="1:5" ht="12.75" customHeight="1">
      <c r="A15" s="21" t="s">
        <v>193</v>
      </c>
      <c r="B15" s="21" t="s">
        <v>192</v>
      </c>
      <c r="C15" s="22">
        <f>'SO 101_101.1_ZH'!I3</f>
      </c>
      <c r="D15" s="22">
        <f>'SO 101_101.1_ZH'!O2</f>
      </c>
      <c r="E15" s="22">
        <f>C15+D15</f>
      </c>
    </row>
    <row r="16" spans="1:5" ht="12.75" customHeight="1">
      <c r="A16" s="21" t="s">
        <v>296</v>
      </c>
      <c r="B16" s="21" t="s">
        <v>295</v>
      </c>
      <c r="C16" s="22">
        <f>'SO 101_101.2_ZV'!I3</f>
      </c>
      <c r="D16" s="22">
        <f>'SO 101_101.2_ZV'!O2</f>
      </c>
      <c r="E16" s="22">
        <f>C16+D16</f>
      </c>
    </row>
    <row r="17" spans="1:5" ht="12.75" customHeight="1">
      <c r="A17" s="21" t="s">
        <v>318</v>
      </c>
      <c r="B17" s="21" t="s">
        <v>317</v>
      </c>
      <c r="C17" s="22">
        <f>'SO 101_101.3_ZH'!I3</f>
      </c>
      <c r="D17" s="22">
        <f>'SO 101_101.3_ZH'!O2</f>
      </c>
      <c r="E17" s="22">
        <f>C17+D17</f>
      </c>
    </row>
    <row r="18" spans="1:5" ht="12.75" customHeight="1">
      <c r="A18" s="21" t="s">
        <v>332</v>
      </c>
      <c r="B18" s="21" t="s">
        <v>331</v>
      </c>
      <c r="C18" s="22">
        <f>'SO 101_101.4_ZH'!I3</f>
      </c>
      <c r="D18" s="22">
        <f>'SO 101_101.4_ZH'!O2</f>
      </c>
      <c r="E18" s="22">
        <f>C18+D18</f>
      </c>
    </row>
    <row r="19" spans="1:5" ht="12.75" customHeight="1">
      <c r="A19" s="21" t="s">
        <v>351</v>
      </c>
      <c r="B19" s="21" t="s">
        <v>350</v>
      </c>
      <c r="C19" s="22">
        <f>'SO 101_101.5_ZH'!I3</f>
      </c>
      <c r="D19" s="22">
        <f>'SO 101_101.5_ZH'!O2</f>
      </c>
      <c r="E19" s="22">
        <f>C19+D19</f>
      </c>
    </row>
    <row r="20" spans="1:5" ht="12.75" customHeight="1">
      <c r="A20" s="21" t="s">
        <v>404</v>
      </c>
      <c r="B20" s="21" t="s">
        <v>403</v>
      </c>
      <c r="C20" s="22">
        <f>'SO 101_101.6_ZH'!I3</f>
      </c>
      <c r="D20" s="22">
        <f>'SO 101_101.6_ZH'!O2</f>
      </c>
      <c r="E20" s="22">
        <f>C20+D20</f>
      </c>
    </row>
    <row r="21" spans="1:5" ht="12.75" customHeight="1">
      <c r="A21" s="19" t="s">
        <v>421</v>
      </c>
      <c r="B21" s="19" t="s">
        <v>422</v>
      </c>
      <c r="C21" s="20">
        <f>0+C22+C23+C24+C25+C26+C27+C28+C29</f>
      </c>
      <c r="D21" s="20">
        <f>0+D22+D23+D24+D25+D26+D27+D28+D29</f>
      </c>
      <c r="E21" s="20">
        <f>0+E22+E23+E24+E25+E26+E27+E28+E29</f>
      </c>
    </row>
    <row r="22" spans="1:5" ht="12.75" customHeight="1">
      <c r="A22" s="21" t="s">
        <v>425</v>
      </c>
      <c r="B22" s="21" t="s">
        <v>424</v>
      </c>
      <c r="C22" s="22">
        <f>'SO 102_102.1_ZH'!I3</f>
      </c>
      <c r="D22" s="22">
        <f>'SO 102_102.1_ZH'!O2</f>
      </c>
      <c r="E22" s="22">
        <f>C22+D22</f>
      </c>
    </row>
    <row r="23" spans="1:5" ht="12.75" customHeight="1">
      <c r="A23" s="21" t="s">
        <v>453</v>
      </c>
      <c r="B23" s="21" t="s">
        <v>452</v>
      </c>
      <c r="C23" s="22">
        <f>'SO 102_102.2_ZH'!I3</f>
      </c>
      <c r="D23" s="22">
        <f>'SO 102_102.2_ZH'!O2</f>
      </c>
      <c r="E23" s="22">
        <f>C23+D23</f>
      </c>
    </row>
    <row r="24" spans="1:5" ht="12.75" customHeight="1">
      <c r="A24" s="21" t="s">
        <v>474</v>
      </c>
      <c r="B24" s="21" t="s">
        <v>473</v>
      </c>
      <c r="C24" s="22">
        <f>'SO 102_102.3_ZV'!I3</f>
      </c>
      <c r="D24" s="22">
        <f>'SO 102_102.3_ZV'!O2</f>
      </c>
      <c r="E24" s="22">
        <f>C24+D24</f>
      </c>
    </row>
    <row r="25" spans="1:5" ht="12.75" customHeight="1">
      <c r="A25" s="21" t="s">
        <v>477</v>
      </c>
      <c r="B25" s="21" t="s">
        <v>331</v>
      </c>
      <c r="C25" s="22">
        <f>'SO 102_102.4_ZH'!I3</f>
      </c>
      <c r="D25" s="22">
        <f>'SO 102_102.4_ZH'!O2</f>
      </c>
      <c r="E25" s="22">
        <f>C25+D25</f>
      </c>
    </row>
    <row r="26" spans="1:5" ht="12.75" customHeight="1">
      <c r="A26" s="21" t="s">
        <v>485</v>
      </c>
      <c r="B26" s="21" t="s">
        <v>484</v>
      </c>
      <c r="C26" s="22">
        <f>'SO 102_102.5_ZH'!I3</f>
      </c>
      <c r="D26" s="22">
        <f>'SO 102_102.5_ZH'!O2</f>
      </c>
      <c r="E26" s="22">
        <f>C26+D26</f>
      </c>
    </row>
    <row r="27" spans="1:5" ht="12.75" customHeight="1">
      <c r="A27" s="21" t="s">
        <v>502</v>
      </c>
      <c r="B27" s="21" t="s">
        <v>501</v>
      </c>
      <c r="C27" s="22">
        <f>'SO 102_102.6_ZV'!I3</f>
      </c>
      <c r="D27" s="22">
        <f>'SO 102_102.6_ZV'!O2</f>
      </c>
      <c r="E27" s="22">
        <f>C27+D27</f>
      </c>
    </row>
    <row r="28" spans="1:5" ht="12.75" customHeight="1">
      <c r="A28" s="21" t="s">
        <v>580</v>
      </c>
      <c r="B28" s="21" t="s">
        <v>579</v>
      </c>
      <c r="C28" s="22">
        <f>'SO 102_102.7_N'!I3</f>
      </c>
      <c r="D28" s="22">
        <f>'SO 102_102.7_N'!O2</f>
      </c>
      <c r="E28" s="22">
        <f>C28+D28</f>
      </c>
    </row>
    <row r="29" spans="1:5" ht="12.75" customHeight="1">
      <c r="A29" s="21" t="s">
        <v>624</v>
      </c>
      <c r="B29" s="21" t="s">
        <v>623</v>
      </c>
      <c r="C29" s="22">
        <f>'SO 102_102.8_ZV'!I3</f>
      </c>
      <c r="D29" s="22">
        <f>'SO 102_102.8_ZV'!O2</f>
      </c>
      <c r="E29" s="22">
        <f>C29+D29</f>
      </c>
    </row>
    <row r="30" spans="1:5" ht="12.75" customHeight="1">
      <c r="A30" s="19" t="s">
        <v>660</v>
      </c>
      <c r="B30" s="19" t="s">
        <v>661</v>
      </c>
      <c r="C30" s="20">
        <f>0+C31+C32+C33+C34+C35+C36+C37+C38</f>
      </c>
      <c r="D30" s="20">
        <f>0+D31+D32+D33+D34+D35+D36+D37+D38</f>
      </c>
      <c r="E30" s="20">
        <f>0+E31+E32+E33+E34+E35+E36+E37+E38</f>
      </c>
    </row>
    <row r="31" spans="1:5" ht="12.75" customHeight="1">
      <c r="A31" s="21" t="s">
        <v>663</v>
      </c>
      <c r="B31" s="21" t="s">
        <v>192</v>
      </c>
      <c r="C31" s="22">
        <f>'SO 103_103.1_ZH'!I3</f>
      </c>
      <c r="D31" s="22">
        <f>'SO 103_103.1_ZH'!O2</f>
      </c>
      <c r="E31" s="22">
        <f>C31+D31</f>
      </c>
    </row>
    <row r="32" spans="1:5" ht="12.75" customHeight="1">
      <c r="A32" s="21" t="s">
        <v>692</v>
      </c>
      <c r="B32" s="21" t="s">
        <v>295</v>
      </c>
      <c r="C32" s="22">
        <f>'SO 103_103.2_ZV'!I3</f>
      </c>
      <c r="D32" s="22">
        <f>'SO 103_103.2_ZV'!O2</f>
      </c>
      <c r="E32" s="22">
        <f>C32+D32</f>
      </c>
    </row>
    <row r="33" spans="1:5" ht="12.75" customHeight="1">
      <c r="A33" s="21" t="s">
        <v>707</v>
      </c>
      <c r="B33" s="21" t="s">
        <v>706</v>
      </c>
      <c r="C33" s="22">
        <f>'SO 103_103.3_ZH'!I3</f>
      </c>
      <c r="D33" s="22">
        <f>'SO 103_103.3_ZH'!O2</f>
      </c>
      <c r="E33" s="22">
        <f>C33+D33</f>
      </c>
    </row>
    <row r="34" spans="1:5" ht="12.75" customHeight="1">
      <c r="A34" s="21" t="s">
        <v>717</v>
      </c>
      <c r="B34" s="21" t="s">
        <v>716</v>
      </c>
      <c r="C34" s="22">
        <f>'SO 103_103.4_ZH'!I3</f>
      </c>
      <c r="D34" s="22">
        <f>'SO 103_103.4_ZH'!O2</f>
      </c>
      <c r="E34" s="22">
        <f>C34+D34</f>
      </c>
    </row>
    <row r="35" spans="1:5" ht="12.75" customHeight="1">
      <c r="A35" s="21" t="s">
        <v>726</v>
      </c>
      <c r="B35" s="21" t="s">
        <v>725</v>
      </c>
      <c r="C35" s="22">
        <f>'SO 103_103.5_ZH'!I3</f>
      </c>
      <c r="D35" s="22">
        <f>'SO 103_103.5_ZH'!O2</f>
      </c>
      <c r="E35" s="22">
        <f>C35+D35</f>
      </c>
    </row>
    <row r="36" spans="1:5" ht="12.75" customHeight="1">
      <c r="A36" s="21" t="s">
        <v>736</v>
      </c>
      <c r="B36" s="21" t="s">
        <v>331</v>
      </c>
      <c r="C36" s="22">
        <f>'SO 103_103.6_ZH'!I3</f>
      </c>
      <c r="D36" s="22">
        <f>'SO 103_103.6_ZH'!O2</f>
      </c>
      <c r="E36" s="22">
        <f>C36+D36</f>
      </c>
    </row>
    <row r="37" spans="1:5" ht="12.75" customHeight="1">
      <c r="A37" s="21" t="s">
        <v>743</v>
      </c>
      <c r="B37" s="21" t="s">
        <v>350</v>
      </c>
      <c r="C37" s="22">
        <f>'SO 103_103.7_ZH'!I3</f>
      </c>
      <c r="D37" s="22">
        <f>'SO 103_103.7_ZH'!O2</f>
      </c>
      <c r="E37" s="22">
        <f>C37+D37</f>
      </c>
    </row>
    <row r="38" spans="1:5" ht="12.75" customHeight="1">
      <c r="A38" s="21" t="s">
        <v>758</v>
      </c>
      <c r="B38" s="21" t="s">
        <v>403</v>
      </c>
      <c r="C38" s="22">
        <f>'SO 103_103.8_ZH'!I3</f>
      </c>
      <c r="D38" s="22">
        <f>'SO 103_103.8_ZH'!O2</f>
      </c>
      <c r="E38" s="22">
        <f>C38+D38</f>
      </c>
    </row>
    <row r="39" spans="1:5" ht="12.75" customHeight="1">
      <c r="A39" s="19" t="s">
        <v>762</v>
      </c>
      <c r="B39" s="19" t="s">
        <v>763</v>
      </c>
      <c r="C39" s="20">
        <f>'SO 201.ZH'!I3</f>
      </c>
      <c r="D39" s="20">
        <f>'SO 201.ZH'!O2</f>
      </c>
      <c r="E39" s="20">
        <f>C39+D39</f>
      </c>
    </row>
    <row r="40" spans="1:5" ht="12.75" customHeight="1">
      <c r="A40" s="19" t="s">
        <v>1037</v>
      </c>
      <c r="B40" s="19" t="s">
        <v>1038</v>
      </c>
      <c r="C40" s="20">
        <f>0+C41</f>
      </c>
      <c r="D40" s="20">
        <f>0+D41</f>
      </c>
      <c r="E40" s="20">
        <f>0+E41</f>
      </c>
    </row>
    <row r="41" spans="1:5" ht="12.75" customHeight="1">
      <c r="A41" s="21" t="s">
        <v>1040</v>
      </c>
      <c r="B41" s="21" t="s">
        <v>1039</v>
      </c>
      <c r="C41" s="22">
        <f>'SO 401.ZV_SO 401.ZV'!I3</f>
      </c>
      <c r="D41" s="22">
        <f>'SO 401.ZV_SO 401.ZV'!O2</f>
      </c>
      <c r="E41" s="22">
        <f>C41+D41</f>
      </c>
    </row>
    <row r="42" spans="1:5" ht="12.75" customHeight="1">
      <c r="A42" s="19" t="s">
        <v>1044</v>
      </c>
      <c r="B42" s="19" t="s">
        <v>1045</v>
      </c>
      <c r="C42" s="20">
        <f>0+C43+C44+C45</f>
      </c>
      <c r="D42" s="20">
        <f>0+D43+D44+D45</f>
      </c>
      <c r="E42" s="20">
        <f>0+E43+E44+E45</f>
      </c>
    </row>
    <row r="43" spans="1:5" ht="12.75" customHeight="1">
      <c r="A43" s="21" t="s">
        <v>1048</v>
      </c>
      <c r="B43" s="21" t="s">
        <v>1047</v>
      </c>
      <c r="C43" s="22">
        <f>'SO 801.ZV_101_ZV'!I3</f>
      </c>
      <c r="D43" s="22">
        <f>'SO 801.ZV_101_ZV'!O2</f>
      </c>
      <c r="E43" s="22">
        <f>C43+D43</f>
      </c>
    </row>
    <row r="44" spans="1:5" ht="12.75" customHeight="1">
      <c r="A44" s="21" t="s">
        <v>1073</v>
      </c>
      <c r="B44" s="21" t="s">
        <v>1047</v>
      </c>
      <c r="C44" s="22">
        <f>'SO 801.ZV_102_ZV'!I3</f>
      </c>
      <c r="D44" s="22">
        <f>'SO 801.ZV_102_ZV'!O2</f>
      </c>
      <c r="E44" s="22">
        <f>C44+D44</f>
      </c>
    </row>
    <row r="45" spans="1:5" ht="12.75" customHeight="1">
      <c r="A45" s="21" t="s">
        <v>1082</v>
      </c>
      <c r="B45" s="21" t="s">
        <v>1047</v>
      </c>
      <c r="C45" s="22">
        <f>'SO 801.ZV_103_ZV'!I3</f>
      </c>
      <c r="D45" s="22">
        <f>'SO 801.ZV_103_ZV'!O2</f>
      </c>
      <c r="E45" s="22">
        <f>C45+D45</f>
      </c>
    </row>
    <row r="46" spans="1:5" ht="12.75" customHeight="1">
      <c r="A46" s="19" t="s">
        <v>1088</v>
      </c>
      <c r="B46" s="19" t="s">
        <v>1089</v>
      </c>
      <c r="C46" s="20">
        <f>0+C47+C48+C49</f>
      </c>
      <c r="D46" s="20">
        <f>0+D47+D48+D49</f>
      </c>
      <c r="E46" s="20">
        <f>0+E47+E48+E49</f>
      </c>
    </row>
    <row r="47" spans="1:5" ht="12.75" customHeight="1">
      <c r="A47" s="21" t="s">
        <v>1092</v>
      </c>
      <c r="B47" s="21" t="s">
        <v>1091</v>
      </c>
      <c r="C47" s="22">
        <f>'SO 901.ZV_901.1.Etapa'!I3</f>
      </c>
      <c r="D47" s="22">
        <f>'SO 901.ZV_901.1.Etapa'!O2</f>
      </c>
      <c r="E47" s="22">
        <f>C47+D47</f>
      </c>
    </row>
    <row r="48" spans="1:5" ht="12.75" customHeight="1">
      <c r="A48" s="21" t="s">
        <v>1130</v>
      </c>
      <c r="B48" s="21" t="s">
        <v>1129</v>
      </c>
      <c r="C48" s="22">
        <f>'SO 901.ZV_901.2.Etapa'!I3</f>
      </c>
      <c r="D48" s="22">
        <f>'SO 901.ZV_901.2.Etapa'!O2</f>
      </c>
      <c r="E48" s="22">
        <f>C48+D48</f>
      </c>
    </row>
    <row r="49" spans="1:5" ht="12.75" customHeight="1">
      <c r="A49" s="21" t="s">
        <v>1139</v>
      </c>
      <c r="B49" s="21" t="s">
        <v>1138</v>
      </c>
      <c r="C49" s="22">
        <f>'SO 901.ZV_SO 901.3'!I3</f>
      </c>
      <c r="D49" s="22">
        <f>'SO 901.ZV_SO 901.3'!O2</f>
      </c>
      <c r="E49" s="22">
        <f>C49+D49</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402</v>
      </c>
      <c r="I3" s="40">
        <f>0+I9</f>
      </c>
      <c r="O3" t="s">
        <v>23</v>
      </c>
      <c r="P3" t="s">
        <v>27</v>
      </c>
    </row>
    <row r="4" spans="1:16" ht="15" customHeight="1">
      <c r="A4" t="s">
        <v>17</v>
      </c>
      <c r="B4" s="12" t="s">
        <v>18</v>
      </c>
      <c r="C4" s="13" t="s">
        <v>189</v>
      </c>
      <c r="D4" s="1"/>
      <c r="E4" s="14" t="s">
        <v>190</v>
      </c>
      <c r="F4" s="1"/>
      <c r="G4" s="1"/>
      <c r="H4" s="11"/>
      <c r="I4" s="11"/>
      <c r="O4" t="s">
        <v>24</v>
      </c>
      <c r="P4" t="s">
        <v>27</v>
      </c>
    </row>
    <row r="5" spans="1:16" ht="12.75" customHeight="1">
      <c r="A5" t="s">
        <v>21</v>
      </c>
      <c r="B5" s="16" t="s">
        <v>22</v>
      </c>
      <c r="C5" s="17" t="s">
        <v>402</v>
      </c>
      <c r="D5" s="6"/>
      <c r="E5" s="18" t="s">
        <v>403</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43</v>
      </c>
      <c r="D9" s="27"/>
      <c r="E9" s="29" t="s">
        <v>143</v>
      </c>
      <c r="F9" s="27"/>
      <c r="G9" s="27"/>
      <c r="H9" s="27"/>
      <c r="I9" s="30">
        <f>0+Q9</f>
      </c>
      <c r="O9">
        <f>0+R9</f>
      </c>
      <c r="Q9">
        <f>0+I10+I14+I18+I22</f>
      </c>
      <c r="R9">
        <f>0+O10+O14+O18+O22</f>
      </c>
    </row>
    <row r="10" spans="1:16" ht="25.5">
      <c r="A10" s="26" t="s">
        <v>49</v>
      </c>
      <c r="B10" s="31" t="s">
        <v>32</v>
      </c>
      <c r="C10" s="31" t="s">
        <v>405</v>
      </c>
      <c r="D10" s="26" t="s">
        <v>51</v>
      </c>
      <c r="E10" s="32" t="s">
        <v>406</v>
      </c>
      <c r="F10" s="33" t="s">
        <v>73</v>
      </c>
      <c r="G10" s="34">
        <v>4</v>
      </c>
      <c r="H10" s="35">
        <v>0</v>
      </c>
      <c r="I10" s="35">
        <f>ROUND(ROUND(H10,2)*ROUND(G10,3),2)</f>
      </c>
      <c r="O10">
        <f>(I10*21)/100</f>
      </c>
      <c r="P10" t="s">
        <v>27</v>
      </c>
    </row>
    <row r="11" spans="1:5" ht="12.75">
      <c r="A11" s="36" t="s">
        <v>54</v>
      </c>
      <c r="E11" s="37" t="s">
        <v>407</v>
      </c>
    </row>
    <row r="12" spans="1:5" ht="38.25">
      <c r="A12" s="38" t="s">
        <v>56</v>
      </c>
      <c r="E12" s="39" t="s">
        <v>408</v>
      </c>
    </row>
    <row r="13" spans="1:5" ht="25.5">
      <c r="A13" t="s">
        <v>58</v>
      </c>
      <c r="E13" s="37" t="s">
        <v>409</v>
      </c>
    </row>
    <row r="14" spans="1:16" ht="25.5">
      <c r="A14" s="26" t="s">
        <v>49</v>
      </c>
      <c r="B14" s="31" t="s">
        <v>27</v>
      </c>
      <c r="C14" s="31" t="s">
        <v>410</v>
      </c>
      <c r="D14" s="26" t="s">
        <v>51</v>
      </c>
      <c r="E14" s="32" t="s">
        <v>411</v>
      </c>
      <c r="F14" s="33" t="s">
        <v>73</v>
      </c>
      <c r="G14" s="34">
        <v>4</v>
      </c>
      <c r="H14" s="35">
        <v>0</v>
      </c>
      <c r="I14" s="35">
        <f>ROUND(ROUND(H14,2)*ROUND(G14,3),2)</f>
      </c>
      <c r="O14">
        <f>(I14*21)/100</f>
      </c>
      <c r="P14" t="s">
        <v>27</v>
      </c>
    </row>
    <row r="15" spans="1:5" ht="25.5">
      <c r="A15" s="36" t="s">
        <v>54</v>
      </c>
      <c r="E15" s="37" t="s">
        <v>224</v>
      </c>
    </row>
    <row r="16" spans="1:5" ht="38.25">
      <c r="A16" s="38" t="s">
        <v>56</v>
      </c>
      <c r="E16" s="39" t="s">
        <v>412</v>
      </c>
    </row>
    <row r="17" spans="1:5" ht="25.5">
      <c r="A17" t="s">
        <v>58</v>
      </c>
      <c r="E17" s="37" t="s">
        <v>413</v>
      </c>
    </row>
    <row r="18" spans="1:16" ht="25.5">
      <c r="A18" s="26" t="s">
        <v>49</v>
      </c>
      <c r="B18" s="31" t="s">
        <v>26</v>
      </c>
      <c r="C18" s="31" t="s">
        <v>414</v>
      </c>
      <c r="D18" s="26" t="s">
        <v>51</v>
      </c>
      <c r="E18" s="32" t="s">
        <v>415</v>
      </c>
      <c r="F18" s="33" t="s">
        <v>73</v>
      </c>
      <c r="G18" s="34">
        <v>3</v>
      </c>
      <c r="H18" s="35">
        <v>0</v>
      </c>
      <c r="I18" s="35">
        <f>ROUND(ROUND(H18,2)*ROUND(G18,3),2)</f>
      </c>
      <c r="O18">
        <f>(I18*21)/100</f>
      </c>
      <c r="P18" t="s">
        <v>27</v>
      </c>
    </row>
    <row r="19" spans="1:5" ht="25.5">
      <c r="A19" s="36" t="s">
        <v>54</v>
      </c>
      <c r="E19" s="37" t="s">
        <v>224</v>
      </c>
    </row>
    <row r="20" spans="1:5" ht="38.25">
      <c r="A20" s="38" t="s">
        <v>56</v>
      </c>
      <c r="E20" s="39" t="s">
        <v>416</v>
      </c>
    </row>
    <row r="21" spans="1:5" ht="25.5">
      <c r="A21" t="s">
        <v>58</v>
      </c>
      <c r="E21" s="37" t="s">
        <v>417</v>
      </c>
    </row>
    <row r="22" spans="1:16" ht="12.75">
      <c r="A22" s="26" t="s">
        <v>49</v>
      </c>
      <c r="B22" s="31" t="s">
        <v>36</v>
      </c>
      <c r="C22" s="31" t="s">
        <v>418</v>
      </c>
      <c r="D22" s="26" t="s">
        <v>51</v>
      </c>
      <c r="E22" s="32" t="s">
        <v>419</v>
      </c>
      <c r="F22" s="33" t="s">
        <v>73</v>
      </c>
      <c r="G22" s="34">
        <v>3</v>
      </c>
      <c r="H22" s="35">
        <v>0</v>
      </c>
      <c r="I22" s="35">
        <f>ROUND(ROUND(H22,2)*ROUND(G22,3),2)</f>
      </c>
      <c r="O22">
        <f>(I22*21)/100</f>
      </c>
      <c r="P22" t="s">
        <v>27</v>
      </c>
    </row>
    <row r="23" spans="1:5" ht="12.75">
      <c r="A23" s="36" t="s">
        <v>54</v>
      </c>
      <c r="E23" s="37" t="s">
        <v>407</v>
      </c>
    </row>
    <row r="24" spans="1:5" ht="38.25">
      <c r="A24" s="38" t="s">
        <v>56</v>
      </c>
      <c r="E24" s="39" t="s">
        <v>420</v>
      </c>
    </row>
    <row r="25" spans="1:5" ht="25.5">
      <c r="A25" t="s">
        <v>58</v>
      </c>
      <c r="E25" s="37" t="s">
        <v>409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10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0+O9+O22+O47+O52+O89</f>
      </c>
      <c r="P2" t="s">
        <v>26</v>
      </c>
    </row>
    <row r="3" spans="1:16" ht="15" customHeight="1">
      <c r="A3" t="s">
        <v>12</v>
      </c>
      <c r="B3" s="12" t="s">
        <v>14</v>
      </c>
      <c r="C3" s="13" t="s">
        <v>15</v>
      </c>
      <c r="D3" s="1"/>
      <c r="E3" s="14" t="s">
        <v>16</v>
      </c>
      <c r="F3" s="1"/>
      <c r="G3" s="9"/>
      <c r="H3" s="8" t="s">
        <v>423</v>
      </c>
      <c r="I3" s="40">
        <f>0+I9+I22+I47+I52+I89</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423</v>
      </c>
      <c r="D5" s="6"/>
      <c r="E5" s="18" t="s">
        <v>424</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f>
      </c>
      <c r="R9">
        <f>0+O10+O14+O18</f>
      </c>
    </row>
    <row r="10" spans="1:16" ht="12.75">
      <c r="A10" s="26" t="s">
        <v>49</v>
      </c>
      <c r="B10" s="31" t="s">
        <v>32</v>
      </c>
      <c r="C10" s="31" t="s">
        <v>125</v>
      </c>
      <c r="D10" s="26" t="s">
        <v>32</v>
      </c>
      <c r="E10" s="32" t="s">
        <v>126</v>
      </c>
      <c r="F10" s="33" t="s">
        <v>127</v>
      </c>
      <c r="G10" s="34">
        <v>941.223</v>
      </c>
      <c r="H10" s="35">
        <v>0</v>
      </c>
      <c r="I10" s="35">
        <f>ROUND(ROUND(H10,2)*ROUND(G10,3),2)</f>
      </c>
      <c r="O10">
        <f>(I10*21)/100</f>
      </c>
      <c r="P10" t="s">
        <v>27</v>
      </c>
    </row>
    <row r="11" spans="1:5" ht="25.5">
      <c r="A11" s="36" t="s">
        <v>54</v>
      </c>
      <c r="E11" s="37" t="s">
        <v>426</v>
      </c>
    </row>
    <row r="12" spans="1:5" ht="191.25">
      <c r="A12" s="38" t="s">
        <v>56</v>
      </c>
      <c r="E12" s="39" t="s">
        <v>427</v>
      </c>
    </row>
    <row r="13" spans="1:5" ht="25.5">
      <c r="A13" t="s">
        <v>58</v>
      </c>
      <c r="E13" s="37" t="s">
        <v>130</v>
      </c>
    </row>
    <row r="14" spans="1:16" ht="12.75">
      <c r="A14" s="26" t="s">
        <v>49</v>
      </c>
      <c r="B14" s="31" t="s">
        <v>27</v>
      </c>
      <c r="C14" s="31" t="s">
        <v>125</v>
      </c>
      <c r="D14" s="26" t="s">
        <v>27</v>
      </c>
      <c r="E14" s="32" t="s">
        <v>126</v>
      </c>
      <c r="F14" s="33" t="s">
        <v>127</v>
      </c>
      <c r="G14" s="34">
        <v>16.273</v>
      </c>
      <c r="H14" s="35">
        <v>0</v>
      </c>
      <c r="I14" s="35">
        <f>ROUND(ROUND(H14,2)*ROUND(G14,3),2)</f>
      </c>
      <c r="O14">
        <f>(I14*21)/100</f>
      </c>
      <c r="P14" t="s">
        <v>27</v>
      </c>
    </row>
    <row r="15" spans="1:5" ht="12.75">
      <c r="A15" s="36" t="s">
        <v>54</v>
      </c>
      <c r="E15" s="37" t="s">
        <v>428</v>
      </c>
    </row>
    <row r="16" spans="1:5" ht="76.5">
      <c r="A16" s="38" t="s">
        <v>56</v>
      </c>
      <c r="E16" s="39" t="s">
        <v>429</v>
      </c>
    </row>
    <row r="17" spans="1:5" ht="25.5">
      <c r="A17" t="s">
        <v>58</v>
      </c>
      <c r="E17" s="37" t="s">
        <v>130</v>
      </c>
    </row>
    <row r="18" spans="1:16" ht="12.75">
      <c r="A18" s="26" t="s">
        <v>49</v>
      </c>
      <c r="B18" s="31" t="s">
        <v>26</v>
      </c>
      <c r="C18" s="31" t="s">
        <v>125</v>
      </c>
      <c r="D18" s="26" t="s">
        <v>36</v>
      </c>
      <c r="E18" s="32" t="s">
        <v>126</v>
      </c>
      <c r="F18" s="33" t="s">
        <v>127</v>
      </c>
      <c r="G18" s="34">
        <v>391.602</v>
      </c>
      <c r="H18" s="35">
        <v>0</v>
      </c>
      <c r="I18" s="35">
        <f>ROUND(ROUND(H18,2)*ROUND(G18,3),2)</f>
      </c>
      <c r="O18">
        <f>(I18*21)/100</f>
      </c>
      <c r="P18" t="s">
        <v>27</v>
      </c>
    </row>
    <row r="19" spans="1:5" ht="12.75">
      <c r="A19" s="36" t="s">
        <v>54</v>
      </c>
      <c r="E19" s="37" t="s">
        <v>198</v>
      </c>
    </row>
    <row r="20" spans="1:5" ht="165.75">
      <c r="A20" s="38" t="s">
        <v>56</v>
      </c>
      <c r="E20" s="39" t="s">
        <v>430</v>
      </c>
    </row>
    <row r="21" spans="1:5" ht="25.5">
      <c r="A21" t="s">
        <v>58</v>
      </c>
      <c r="E21" s="37" t="s">
        <v>130</v>
      </c>
    </row>
    <row r="22" spans="1:18" ht="12.75" customHeight="1">
      <c r="A22" s="6" t="s">
        <v>47</v>
      </c>
      <c r="B22" s="6"/>
      <c r="C22" s="42" t="s">
        <v>32</v>
      </c>
      <c r="D22" s="6"/>
      <c r="E22" s="29" t="s">
        <v>136</v>
      </c>
      <c r="F22" s="6"/>
      <c r="G22" s="6"/>
      <c r="H22" s="6"/>
      <c r="I22" s="43">
        <f>0+Q22</f>
      </c>
      <c r="O22">
        <f>0+R22</f>
      </c>
      <c r="Q22">
        <f>0+I23+I27+I31+I35+I39+I43</f>
      </c>
      <c r="R22">
        <f>0+O23+O27+O31+O35+O39+O43</f>
      </c>
    </row>
    <row r="23" spans="1:16" ht="25.5">
      <c r="A23" s="26" t="s">
        <v>49</v>
      </c>
      <c r="B23" s="31" t="s">
        <v>36</v>
      </c>
      <c r="C23" s="31" t="s">
        <v>200</v>
      </c>
      <c r="D23" s="26" t="s">
        <v>51</v>
      </c>
      <c r="E23" s="32" t="s">
        <v>201</v>
      </c>
      <c r="F23" s="33" t="s">
        <v>162</v>
      </c>
      <c r="G23" s="34">
        <v>104.893</v>
      </c>
      <c r="H23" s="35">
        <v>0</v>
      </c>
      <c r="I23" s="35">
        <f>ROUND(ROUND(H23,2)*ROUND(G23,3),2)</f>
      </c>
      <c r="O23">
        <f>(I23*21)/100</f>
      </c>
      <c r="P23" t="s">
        <v>27</v>
      </c>
    </row>
    <row r="24" spans="1:5" ht="38.25">
      <c r="A24" s="36" t="s">
        <v>54</v>
      </c>
      <c r="E24" s="37" t="s">
        <v>202</v>
      </c>
    </row>
    <row r="25" spans="1:5" ht="102">
      <c r="A25" s="38" t="s">
        <v>56</v>
      </c>
      <c r="E25" s="39" t="s">
        <v>431</v>
      </c>
    </row>
    <row r="26" spans="1:5" ht="63.75">
      <c r="A26" t="s">
        <v>58</v>
      </c>
      <c r="E26" s="37" t="s">
        <v>142</v>
      </c>
    </row>
    <row r="27" spans="1:16" ht="25.5">
      <c r="A27" s="26" t="s">
        <v>49</v>
      </c>
      <c r="B27" s="31" t="s">
        <v>38</v>
      </c>
      <c r="C27" s="31" t="s">
        <v>204</v>
      </c>
      <c r="D27" s="26" t="s">
        <v>51</v>
      </c>
      <c r="E27" s="32" t="s">
        <v>205</v>
      </c>
      <c r="F27" s="33" t="s">
        <v>162</v>
      </c>
      <c r="G27" s="34">
        <v>136.459</v>
      </c>
      <c r="H27" s="35">
        <v>0</v>
      </c>
      <c r="I27" s="35">
        <f>ROUND(ROUND(H27,2)*ROUND(G27,3),2)</f>
      </c>
      <c r="O27">
        <f>(I27*21)/100</f>
      </c>
      <c r="P27" t="s">
        <v>27</v>
      </c>
    </row>
    <row r="28" spans="1:5" ht="38.25">
      <c r="A28" s="36" t="s">
        <v>54</v>
      </c>
      <c r="E28" s="37" t="s">
        <v>202</v>
      </c>
    </row>
    <row r="29" spans="1:5" ht="165.75">
      <c r="A29" s="38" t="s">
        <v>56</v>
      </c>
      <c r="E29" s="39" t="s">
        <v>432</v>
      </c>
    </row>
    <row r="30" spans="1:5" ht="63.75">
      <c r="A30" t="s">
        <v>58</v>
      </c>
      <c r="E30" s="37" t="s">
        <v>142</v>
      </c>
    </row>
    <row r="31" spans="1:16" ht="25.5">
      <c r="A31" s="26" t="s">
        <v>49</v>
      </c>
      <c r="B31" s="31" t="s">
        <v>40</v>
      </c>
      <c r="C31" s="31" t="s">
        <v>207</v>
      </c>
      <c r="D31" s="26" t="s">
        <v>51</v>
      </c>
      <c r="E31" s="32" t="s">
        <v>208</v>
      </c>
      <c r="F31" s="33" t="s">
        <v>139</v>
      </c>
      <c r="G31" s="34">
        <v>28.3</v>
      </c>
      <c r="H31" s="35">
        <v>0</v>
      </c>
      <c r="I31" s="35">
        <f>ROUND(ROUND(H31,2)*ROUND(G31,3),2)</f>
      </c>
      <c r="O31">
        <f>(I31*21)/100</f>
      </c>
      <c r="P31" t="s">
        <v>27</v>
      </c>
    </row>
    <row r="32" spans="1:5" ht="38.25">
      <c r="A32" s="36" t="s">
        <v>54</v>
      </c>
      <c r="E32" s="37" t="s">
        <v>202</v>
      </c>
    </row>
    <row r="33" spans="1:5" ht="114.75">
      <c r="A33" s="38" t="s">
        <v>56</v>
      </c>
      <c r="E33" s="39" t="s">
        <v>433</v>
      </c>
    </row>
    <row r="34" spans="1:5" ht="63.75">
      <c r="A34" t="s">
        <v>58</v>
      </c>
      <c r="E34" s="37" t="s">
        <v>142</v>
      </c>
    </row>
    <row r="35" spans="1:16" ht="25.5">
      <c r="A35" s="26" t="s">
        <v>49</v>
      </c>
      <c r="B35" s="31" t="s">
        <v>81</v>
      </c>
      <c r="C35" s="31" t="s">
        <v>210</v>
      </c>
      <c r="D35" s="26" t="s">
        <v>51</v>
      </c>
      <c r="E35" s="32" t="s">
        <v>211</v>
      </c>
      <c r="F35" s="33" t="s">
        <v>162</v>
      </c>
      <c r="G35" s="34">
        <v>58.274</v>
      </c>
      <c r="H35" s="35">
        <v>0</v>
      </c>
      <c r="I35" s="35">
        <f>ROUND(ROUND(H35,2)*ROUND(G35,3),2)</f>
      </c>
      <c r="O35">
        <f>(I35*21)/100</f>
      </c>
      <c r="P35" t="s">
        <v>27</v>
      </c>
    </row>
    <row r="36" spans="1:5" ht="38.25">
      <c r="A36" s="36" t="s">
        <v>54</v>
      </c>
      <c r="E36" s="37" t="s">
        <v>202</v>
      </c>
    </row>
    <row r="37" spans="1:5" ht="89.25">
      <c r="A37" s="38" t="s">
        <v>56</v>
      </c>
      <c r="E37" s="39" t="s">
        <v>434</v>
      </c>
    </row>
    <row r="38" spans="1:5" ht="63.75">
      <c r="A38" t="s">
        <v>58</v>
      </c>
      <c r="E38" s="37" t="s">
        <v>142</v>
      </c>
    </row>
    <row r="39" spans="1:16" ht="25.5">
      <c r="A39" s="26" t="s">
        <v>49</v>
      </c>
      <c r="B39" s="31" t="s">
        <v>86</v>
      </c>
      <c r="C39" s="31" t="s">
        <v>213</v>
      </c>
      <c r="D39" s="26" t="s">
        <v>51</v>
      </c>
      <c r="E39" s="32" t="s">
        <v>214</v>
      </c>
      <c r="F39" s="33" t="s">
        <v>162</v>
      </c>
      <c r="G39" s="34">
        <v>291.37</v>
      </c>
      <c r="H39" s="35">
        <v>0</v>
      </c>
      <c r="I39" s="35">
        <f>ROUND(ROUND(H39,2)*ROUND(G39,3),2)</f>
      </c>
      <c r="O39">
        <f>(I39*21)/100</f>
      </c>
      <c r="P39" t="s">
        <v>27</v>
      </c>
    </row>
    <row r="40" spans="1:5" ht="38.25">
      <c r="A40" s="36" t="s">
        <v>54</v>
      </c>
      <c r="E40" s="37" t="s">
        <v>202</v>
      </c>
    </row>
    <row r="41" spans="1:5" ht="102">
      <c r="A41" s="38" t="s">
        <v>56</v>
      </c>
      <c r="E41" s="39" t="s">
        <v>435</v>
      </c>
    </row>
    <row r="42" spans="1:5" ht="369.75">
      <c r="A42" t="s">
        <v>58</v>
      </c>
      <c r="E42" s="37" t="s">
        <v>216</v>
      </c>
    </row>
    <row r="43" spans="1:16" ht="12.75">
      <c r="A43" s="26" t="s">
        <v>49</v>
      </c>
      <c r="B43" s="31" t="s">
        <v>43</v>
      </c>
      <c r="C43" s="31" t="s">
        <v>217</v>
      </c>
      <c r="D43" s="26" t="s">
        <v>51</v>
      </c>
      <c r="E43" s="32" t="s">
        <v>218</v>
      </c>
      <c r="F43" s="33" t="s">
        <v>187</v>
      </c>
      <c r="G43" s="34">
        <v>582.74</v>
      </c>
      <c r="H43" s="35">
        <v>0</v>
      </c>
      <c r="I43" s="35">
        <f>ROUND(ROUND(H43,2)*ROUND(G43,3),2)</f>
      </c>
      <c r="O43">
        <f>(I43*21)/100</f>
      </c>
      <c r="P43" t="s">
        <v>27</v>
      </c>
    </row>
    <row r="44" spans="1:5" ht="12.75">
      <c r="A44" s="36" t="s">
        <v>54</v>
      </c>
      <c r="E44" s="37" t="s">
        <v>51</v>
      </c>
    </row>
    <row r="45" spans="1:5" ht="114.75">
      <c r="A45" s="38" t="s">
        <v>56</v>
      </c>
      <c r="E45" s="39" t="s">
        <v>436</v>
      </c>
    </row>
    <row r="46" spans="1:5" ht="25.5">
      <c r="A46" t="s">
        <v>58</v>
      </c>
      <c r="E46" s="37" t="s">
        <v>220</v>
      </c>
    </row>
    <row r="47" spans="1:18" ht="12.75" customHeight="1">
      <c r="A47" s="6" t="s">
        <v>47</v>
      </c>
      <c r="B47" s="6"/>
      <c r="C47" s="42" t="s">
        <v>27</v>
      </c>
      <c r="D47" s="6"/>
      <c r="E47" s="29" t="s">
        <v>221</v>
      </c>
      <c r="F47" s="6"/>
      <c r="G47" s="6"/>
      <c r="H47" s="6"/>
      <c r="I47" s="43">
        <f>0+Q47</f>
      </c>
      <c r="O47">
        <f>0+R47</f>
      </c>
      <c r="Q47">
        <f>0+I48</f>
      </c>
      <c r="R47">
        <f>0+O48</f>
      </c>
    </row>
    <row r="48" spans="1:16" ht="12.75">
      <c r="A48" s="26" t="s">
        <v>49</v>
      </c>
      <c r="B48" s="31" t="s">
        <v>45</v>
      </c>
      <c r="C48" s="31" t="s">
        <v>222</v>
      </c>
      <c r="D48" s="26" t="s">
        <v>51</v>
      </c>
      <c r="E48" s="32" t="s">
        <v>223</v>
      </c>
      <c r="F48" s="33" t="s">
        <v>187</v>
      </c>
      <c r="G48" s="34">
        <v>646.304</v>
      </c>
      <c r="H48" s="35">
        <v>0</v>
      </c>
      <c r="I48" s="35">
        <f>ROUND(ROUND(H48,2)*ROUND(G48,3),2)</f>
      </c>
      <c r="O48">
        <f>(I48*21)/100</f>
      </c>
      <c r="P48" t="s">
        <v>27</v>
      </c>
    </row>
    <row r="49" spans="1:5" ht="25.5">
      <c r="A49" s="36" t="s">
        <v>54</v>
      </c>
      <c r="E49" s="37" t="s">
        <v>224</v>
      </c>
    </row>
    <row r="50" spans="1:5" ht="76.5">
      <c r="A50" s="38" t="s">
        <v>56</v>
      </c>
      <c r="E50" s="39" t="s">
        <v>437</v>
      </c>
    </row>
    <row r="51" spans="1:5" ht="102">
      <c r="A51" t="s">
        <v>58</v>
      </c>
      <c r="E51" s="37" t="s">
        <v>226</v>
      </c>
    </row>
    <row r="52" spans="1:18" ht="12.75" customHeight="1">
      <c r="A52" s="6" t="s">
        <v>47</v>
      </c>
      <c r="B52" s="6"/>
      <c r="C52" s="42" t="s">
        <v>38</v>
      </c>
      <c r="D52" s="6"/>
      <c r="E52" s="29" t="s">
        <v>227</v>
      </c>
      <c r="F52" s="6"/>
      <c r="G52" s="6"/>
      <c r="H52" s="6"/>
      <c r="I52" s="43">
        <f>0+Q52</f>
      </c>
      <c r="O52">
        <f>0+R52</f>
      </c>
      <c r="Q52">
        <f>0+I53+I57+I61+I65+I69+I73+I77+I81+I85</f>
      </c>
      <c r="R52">
        <f>0+O53+O57+O61+O65+O69+O73+O77+O81+O85</f>
      </c>
    </row>
    <row r="53" spans="1:16" ht="12.75">
      <c r="A53" s="26" t="s">
        <v>49</v>
      </c>
      <c r="B53" s="31" t="s">
        <v>97</v>
      </c>
      <c r="C53" s="31" t="s">
        <v>228</v>
      </c>
      <c r="D53" s="26" t="s">
        <v>51</v>
      </c>
      <c r="E53" s="32" t="s">
        <v>229</v>
      </c>
      <c r="F53" s="33" t="s">
        <v>187</v>
      </c>
      <c r="G53" s="34">
        <v>582.74</v>
      </c>
      <c r="H53" s="35">
        <v>0</v>
      </c>
      <c r="I53" s="35">
        <f>ROUND(ROUND(H53,2)*ROUND(G53,3),2)</f>
      </c>
      <c r="O53">
        <f>(I53*21)/100</f>
      </c>
      <c r="P53" t="s">
        <v>27</v>
      </c>
    </row>
    <row r="54" spans="1:5" ht="25.5">
      <c r="A54" s="36" t="s">
        <v>54</v>
      </c>
      <c r="E54" s="37" t="s">
        <v>224</v>
      </c>
    </row>
    <row r="55" spans="1:5" ht="89.25">
      <c r="A55" s="38" t="s">
        <v>56</v>
      </c>
      <c r="E55" s="39" t="s">
        <v>438</v>
      </c>
    </row>
    <row r="56" spans="1:5" ht="127.5">
      <c r="A56" t="s">
        <v>58</v>
      </c>
      <c r="E56" s="37" t="s">
        <v>231</v>
      </c>
    </row>
    <row r="57" spans="1:16" ht="12.75">
      <c r="A57" s="26" t="s">
        <v>49</v>
      </c>
      <c r="B57" s="31" t="s">
        <v>104</v>
      </c>
      <c r="C57" s="31" t="s">
        <v>232</v>
      </c>
      <c r="D57" s="26" t="s">
        <v>51</v>
      </c>
      <c r="E57" s="32" t="s">
        <v>233</v>
      </c>
      <c r="F57" s="33" t="s">
        <v>187</v>
      </c>
      <c r="G57" s="34">
        <v>582.74</v>
      </c>
      <c r="H57" s="35">
        <v>0</v>
      </c>
      <c r="I57" s="35">
        <f>ROUND(ROUND(H57,2)*ROUND(G57,3),2)</f>
      </c>
      <c r="O57">
        <f>(I57*21)/100</f>
      </c>
      <c r="P57" t="s">
        <v>27</v>
      </c>
    </row>
    <row r="58" spans="1:5" ht="25.5">
      <c r="A58" s="36" t="s">
        <v>54</v>
      </c>
      <c r="E58" s="37" t="s">
        <v>224</v>
      </c>
    </row>
    <row r="59" spans="1:5" ht="89.25">
      <c r="A59" s="38" t="s">
        <v>56</v>
      </c>
      <c r="E59" s="39" t="s">
        <v>439</v>
      </c>
    </row>
    <row r="60" spans="1:5" ht="51">
      <c r="A60" t="s">
        <v>58</v>
      </c>
      <c r="E60" s="37" t="s">
        <v>235</v>
      </c>
    </row>
    <row r="61" spans="1:16" ht="12.75">
      <c r="A61" s="26" t="s">
        <v>49</v>
      </c>
      <c r="B61" s="31" t="s">
        <v>108</v>
      </c>
      <c r="C61" s="31" t="s">
        <v>236</v>
      </c>
      <c r="D61" s="26" t="s">
        <v>51</v>
      </c>
      <c r="E61" s="32" t="s">
        <v>237</v>
      </c>
      <c r="F61" s="33" t="s">
        <v>187</v>
      </c>
      <c r="G61" s="34">
        <v>624.02</v>
      </c>
      <c r="H61" s="35">
        <v>0</v>
      </c>
      <c r="I61" s="35">
        <f>ROUND(ROUND(H61,2)*ROUND(G61,3),2)</f>
      </c>
      <c r="O61">
        <f>(I61*21)/100</f>
      </c>
      <c r="P61" t="s">
        <v>27</v>
      </c>
    </row>
    <row r="62" spans="1:5" ht="25.5">
      <c r="A62" s="36" t="s">
        <v>54</v>
      </c>
      <c r="E62" s="37" t="s">
        <v>224</v>
      </c>
    </row>
    <row r="63" spans="1:5" ht="153">
      <c r="A63" s="38" t="s">
        <v>56</v>
      </c>
      <c r="E63" s="39" t="s">
        <v>440</v>
      </c>
    </row>
    <row r="64" spans="1:5" ht="51">
      <c r="A64" t="s">
        <v>58</v>
      </c>
      <c r="E64" s="37" t="s">
        <v>235</v>
      </c>
    </row>
    <row r="65" spans="1:16" ht="12.75">
      <c r="A65" s="26" t="s">
        <v>49</v>
      </c>
      <c r="B65" s="31" t="s">
        <v>180</v>
      </c>
      <c r="C65" s="31" t="s">
        <v>239</v>
      </c>
      <c r="D65" s="26" t="s">
        <v>32</v>
      </c>
      <c r="E65" s="32" t="s">
        <v>240</v>
      </c>
      <c r="F65" s="33" t="s">
        <v>187</v>
      </c>
      <c r="G65" s="34">
        <v>624.02</v>
      </c>
      <c r="H65" s="35">
        <v>0</v>
      </c>
      <c r="I65" s="35">
        <f>ROUND(ROUND(H65,2)*ROUND(G65,3),2)</f>
      </c>
      <c r="O65">
        <f>(I65*21)/100</f>
      </c>
      <c r="P65" t="s">
        <v>27</v>
      </c>
    </row>
    <row r="66" spans="1:5" ht="25.5">
      <c r="A66" s="36" t="s">
        <v>54</v>
      </c>
      <c r="E66" s="37" t="s">
        <v>224</v>
      </c>
    </row>
    <row r="67" spans="1:5" ht="153">
      <c r="A67" s="38" t="s">
        <v>56</v>
      </c>
      <c r="E67" s="39" t="s">
        <v>441</v>
      </c>
    </row>
    <row r="68" spans="1:5" ht="51">
      <c r="A68" t="s">
        <v>58</v>
      </c>
      <c r="E68" s="37" t="s">
        <v>235</v>
      </c>
    </row>
    <row r="69" spans="1:16" ht="12.75">
      <c r="A69" s="26" t="s">
        <v>49</v>
      </c>
      <c r="B69" s="31" t="s">
        <v>184</v>
      </c>
      <c r="C69" s="31" t="s">
        <v>242</v>
      </c>
      <c r="D69" s="26" t="s">
        <v>51</v>
      </c>
      <c r="E69" s="32" t="s">
        <v>243</v>
      </c>
      <c r="F69" s="33" t="s">
        <v>187</v>
      </c>
      <c r="G69" s="34">
        <v>582.74</v>
      </c>
      <c r="H69" s="35">
        <v>0</v>
      </c>
      <c r="I69" s="35">
        <f>ROUND(ROUND(H69,2)*ROUND(G69,3),2)</f>
      </c>
      <c r="O69">
        <f>(I69*21)/100</f>
      </c>
      <c r="P69" t="s">
        <v>27</v>
      </c>
    </row>
    <row r="70" spans="1:5" ht="25.5">
      <c r="A70" s="36" t="s">
        <v>54</v>
      </c>
      <c r="E70" s="37" t="s">
        <v>224</v>
      </c>
    </row>
    <row r="71" spans="1:5" ht="76.5">
      <c r="A71" s="38" t="s">
        <v>56</v>
      </c>
      <c r="E71" s="39" t="s">
        <v>442</v>
      </c>
    </row>
    <row r="72" spans="1:5" ht="51">
      <c r="A72" t="s">
        <v>58</v>
      </c>
      <c r="E72" s="37" t="s">
        <v>245</v>
      </c>
    </row>
    <row r="73" spans="1:16" ht="12.75">
      <c r="A73" s="26" t="s">
        <v>49</v>
      </c>
      <c r="B73" s="31" t="s">
        <v>246</v>
      </c>
      <c r="C73" s="31" t="s">
        <v>247</v>
      </c>
      <c r="D73" s="26" t="s">
        <v>51</v>
      </c>
      <c r="E73" s="32" t="s">
        <v>248</v>
      </c>
      <c r="F73" s="33" t="s">
        <v>187</v>
      </c>
      <c r="G73" s="34">
        <v>1165.48</v>
      </c>
      <c r="H73" s="35">
        <v>0</v>
      </c>
      <c r="I73" s="35">
        <f>ROUND(ROUND(H73,2)*ROUND(G73,3),2)</f>
      </c>
      <c r="O73">
        <f>(I73*21)/100</f>
      </c>
      <c r="P73" t="s">
        <v>27</v>
      </c>
    </row>
    <row r="74" spans="1:5" ht="25.5">
      <c r="A74" s="36" t="s">
        <v>54</v>
      </c>
      <c r="E74" s="37" t="s">
        <v>224</v>
      </c>
    </row>
    <row r="75" spans="1:5" ht="89.25">
      <c r="A75" s="38" t="s">
        <v>56</v>
      </c>
      <c r="E75" s="39" t="s">
        <v>443</v>
      </c>
    </row>
    <row r="76" spans="1:5" ht="51">
      <c r="A76" t="s">
        <v>58</v>
      </c>
      <c r="E76" s="37" t="s">
        <v>245</v>
      </c>
    </row>
    <row r="77" spans="1:16" ht="12.75">
      <c r="A77" s="26" t="s">
        <v>49</v>
      </c>
      <c r="B77" s="31" t="s">
        <v>250</v>
      </c>
      <c r="C77" s="31" t="s">
        <v>444</v>
      </c>
      <c r="D77" s="26" t="s">
        <v>51</v>
      </c>
      <c r="E77" s="32" t="s">
        <v>445</v>
      </c>
      <c r="F77" s="33" t="s">
        <v>187</v>
      </c>
      <c r="G77" s="34">
        <v>582.74</v>
      </c>
      <c r="H77" s="35">
        <v>0</v>
      </c>
      <c r="I77" s="35">
        <f>ROUND(ROUND(H77,2)*ROUND(G77,3),2)</f>
      </c>
      <c r="O77">
        <f>(I77*21)/100</f>
      </c>
      <c r="P77" t="s">
        <v>27</v>
      </c>
    </row>
    <row r="78" spans="1:5" ht="25.5">
      <c r="A78" s="36" t="s">
        <v>54</v>
      </c>
      <c r="E78" s="37" t="s">
        <v>224</v>
      </c>
    </row>
    <row r="79" spans="1:5" ht="76.5">
      <c r="A79" s="38" t="s">
        <v>56</v>
      </c>
      <c r="E79" s="39" t="s">
        <v>446</v>
      </c>
    </row>
    <row r="80" spans="1:5" ht="140.25">
      <c r="A80" t="s">
        <v>58</v>
      </c>
      <c r="E80" s="37" t="s">
        <v>259</v>
      </c>
    </row>
    <row r="81" spans="1:16" ht="12.75">
      <c r="A81" s="26" t="s">
        <v>49</v>
      </c>
      <c r="B81" s="31" t="s">
        <v>255</v>
      </c>
      <c r="C81" s="31" t="s">
        <v>261</v>
      </c>
      <c r="D81" s="26" t="s">
        <v>51</v>
      </c>
      <c r="E81" s="32" t="s">
        <v>262</v>
      </c>
      <c r="F81" s="33" t="s">
        <v>187</v>
      </c>
      <c r="G81" s="34">
        <v>582.74</v>
      </c>
      <c r="H81" s="35">
        <v>0</v>
      </c>
      <c r="I81" s="35">
        <f>ROUND(ROUND(H81,2)*ROUND(G81,3),2)</f>
      </c>
      <c r="O81">
        <f>(I81*21)/100</f>
      </c>
      <c r="P81" t="s">
        <v>27</v>
      </c>
    </row>
    <row r="82" spans="1:5" ht="25.5">
      <c r="A82" s="36" t="s">
        <v>54</v>
      </c>
      <c r="E82" s="37" t="s">
        <v>224</v>
      </c>
    </row>
    <row r="83" spans="1:5" ht="76.5">
      <c r="A83" s="38" t="s">
        <v>56</v>
      </c>
      <c r="E83" s="39" t="s">
        <v>447</v>
      </c>
    </row>
    <row r="84" spans="1:5" ht="140.25">
      <c r="A84" t="s">
        <v>58</v>
      </c>
      <c r="E84" s="37" t="s">
        <v>259</v>
      </c>
    </row>
    <row r="85" spans="1:16" ht="12.75">
      <c r="A85" s="26" t="s">
        <v>49</v>
      </c>
      <c r="B85" s="31" t="s">
        <v>260</v>
      </c>
      <c r="C85" s="31" t="s">
        <v>265</v>
      </c>
      <c r="D85" s="26" t="s">
        <v>51</v>
      </c>
      <c r="E85" s="32" t="s">
        <v>266</v>
      </c>
      <c r="F85" s="33" t="s">
        <v>187</v>
      </c>
      <c r="G85" s="34">
        <v>582.74</v>
      </c>
      <c r="H85" s="35">
        <v>0</v>
      </c>
      <c r="I85" s="35">
        <f>ROUND(ROUND(H85,2)*ROUND(G85,3),2)</f>
      </c>
      <c r="O85">
        <f>(I85*21)/100</f>
      </c>
      <c r="P85" t="s">
        <v>27</v>
      </c>
    </row>
    <row r="86" spans="1:5" ht="25.5">
      <c r="A86" s="36" t="s">
        <v>54</v>
      </c>
      <c r="E86" s="37" t="s">
        <v>224</v>
      </c>
    </row>
    <row r="87" spans="1:5" ht="76.5">
      <c r="A87" s="38" t="s">
        <v>56</v>
      </c>
      <c r="E87" s="39" t="s">
        <v>448</v>
      </c>
    </row>
    <row r="88" spans="1:5" ht="140.25">
      <c r="A88" t="s">
        <v>58</v>
      </c>
      <c r="E88" s="37" t="s">
        <v>259</v>
      </c>
    </row>
    <row r="89" spans="1:18" ht="12.75" customHeight="1">
      <c r="A89" s="6" t="s">
        <v>47</v>
      </c>
      <c r="B89" s="6"/>
      <c r="C89" s="42" t="s">
        <v>43</v>
      </c>
      <c r="D89" s="6"/>
      <c r="E89" s="29" t="s">
        <v>143</v>
      </c>
      <c r="F89" s="6"/>
      <c r="G89" s="6"/>
      <c r="H89" s="6"/>
      <c r="I89" s="43">
        <f>0+Q89</f>
      </c>
      <c r="O89">
        <f>0+R89</f>
      </c>
      <c r="Q89">
        <f>0+I90+I94+I98</f>
      </c>
      <c r="R89">
        <f>0+O90+O94+O98</f>
      </c>
    </row>
    <row r="90" spans="1:16" ht="25.5">
      <c r="A90" s="26" t="s">
        <v>49</v>
      </c>
      <c r="B90" s="31" t="s">
        <v>264</v>
      </c>
      <c r="C90" s="31" t="s">
        <v>274</v>
      </c>
      <c r="D90" s="26" t="s">
        <v>51</v>
      </c>
      <c r="E90" s="32" t="s">
        <v>275</v>
      </c>
      <c r="F90" s="33" t="s">
        <v>187</v>
      </c>
      <c r="G90" s="34">
        <v>42.425</v>
      </c>
      <c r="H90" s="35">
        <v>0</v>
      </c>
      <c r="I90" s="35">
        <f>ROUND(ROUND(H90,2)*ROUND(G90,3),2)</f>
      </c>
      <c r="O90">
        <f>(I90*21)/100</f>
      </c>
      <c r="P90" t="s">
        <v>27</v>
      </c>
    </row>
    <row r="91" spans="1:5" ht="25.5">
      <c r="A91" s="36" t="s">
        <v>54</v>
      </c>
      <c r="E91" s="37" t="s">
        <v>224</v>
      </c>
    </row>
    <row r="92" spans="1:5" ht="76.5">
      <c r="A92" s="38" t="s">
        <v>56</v>
      </c>
      <c r="E92" s="39" t="s">
        <v>449</v>
      </c>
    </row>
    <row r="93" spans="1:5" ht="38.25">
      <c r="A93" t="s">
        <v>58</v>
      </c>
      <c r="E93" s="37" t="s">
        <v>277</v>
      </c>
    </row>
    <row r="94" spans="1:16" ht="25.5">
      <c r="A94" s="26" t="s">
        <v>49</v>
      </c>
      <c r="B94" s="31" t="s">
        <v>268</v>
      </c>
      <c r="C94" s="31" t="s">
        <v>279</v>
      </c>
      <c r="D94" s="26" t="s">
        <v>51</v>
      </c>
      <c r="E94" s="32" t="s">
        <v>280</v>
      </c>
      <c r="F94" s="33" t="s">
        <v>187</v>
      </c>
      <c r="G94" s="34">
        <v>42.425</v>
      </c>
      <c r="H94" s="35">
        <v>0</v>
      </c>
      <c r="I94" s="35">
        <f>ROUND(ROUND(H94,2)*ROUND(G94,3),2)</f>
      </c>
      <c r="O94">
        <f>(I94*21)/100</f>
      </c>
      <c r="P94" t="s">
        <v>27</v>
      </c>
    </row>
    <row r="95" spans="1:5" ht="25.5">
      <c r="A95" s="36" t="s">
        <v>54</v>
      </c>
      <c r="E95" s="37" t="s">
        <v>224</v>
      </c>
    </row>
    <row r="96" spans="1:5" ht="76.5">
      <c r="A96" s="38" t="s">
        <v>56</v>
      </c>
      <c r="E96" s="39" t="s">
        <v>449</v>
      </c>
    </row>
    <row r="97" spans="1:5" ht="38.25">
      <c r="A97" t="s">
        <v>58</v>
      </c>
      <c r="E97" s="37" t="s">
        <v>277</v>
      </c>
    </row>
    <row r="98" spans="1:16" ht="12.75">
      <c r="A98" s="26" t="s">
        <v>49</v>
      </c>
      <c r="B98" s="31" t="s">
        <v>273</v>
      </c>
      <c r="C98" s="31" t="s">
        <v>290</v>
      </c>
      <c r="D98" s="26" t="s">
        <v>51</v>
      </c>
      <c r="E98" s="32" t="s">
        <v>291</v>
      </c>
      <c r="F98" s="33" t="s">
        <v>187</v>
      </c>
      <c r="G98" s="34">
        <v>7.075</v>
      </c>
      <c r="H98" s="35">
        <v>0</v>
      </c>
      <c r="I98" s="35">
        <f>ROUND(ROUND(H98,2)*ROUND(G98,3),2)</f>
      </c>
      <c r="O98">
        <f>(I98*21)/100</f>
      </c>
      <c r="P98" t="s">
        <v>27</v>
      </c>
    </row>
    <row r="99" spans="1:5" ht="12.75">
      <c r="A99" s="36" t="s">
        <v>54</v>
      </c>
      <c r="E99" s="37" t="s">
        <v>51</v>
      </c>
    </row>
    <row r="100" spans="1:5" ht="76.5">
      <c r="A100" s="38" t="s">
        <v>56</v>
      </c>
      <c r="E100" s="39" t="s">
        <v>450</v>
      </c>
    </row>
    <row r="101" spans="1:5" ht="89.25">
      <c r="A101" t="s">
        <v>58</v>
      </c>
      <c r="E101" s="37" t="s">
        <v>293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0+O9+O14+O31+O36</f>
      </c>
      <c r="P2" t="s">
        <v>26</v>
      </c>
    </row>
    <row r="3" spans="1:16" ht="15" customHeight="1">
      <c r="A3" t="s">
        <v>12</v>
      </c>
      <c r="B3" s="12" t="s">
        <v>14</v>
      </c>
      <c r="C3" s="13" t="s">
        <v>15</v>
      </c>
      <c r="D3" s="1"/>
      <c r="E3" s="14" t="s">
        <v>16</v>
      </c>
      <c r="F3" s="1"/>
      <c r="G3" s="9"/>
      <c r="H3" s="8" t="s">
        <v>451</v>
      </c>
      <c r="I3" s="40">
        <f>0+I9+I14+I31+I36</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451</v>
      </c>
      <c r="D5" s="6"/>
      <c r="E5" s="18" t="s">
        <v>452</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f>
      </c>
      <c r="R9">
        <f>0+O10</f>
      </c>
    </row>
    <row r="10" spans="1:16" ht="12.75">
      <c r="A10" s="26" t="s">
        <v>49</v>
      </c>
      <c r="B10" s="31" t="s">
        <v>32</v>
      </c>
      <c r="C10" s="31" t="s">
        <v>125</v>
      </c>
      <c r="D10" s="26" t="s">
        <v>32</v>
      </c>
      <c r="E10" s="32" t="s">
        <v>126</v>
      </c>
      <c r="F10" s="33" t="s">
        <v>127</v>
      </c>
      <c r="G10" s="34">
        <v>263.34</v>
      </c>
      <c r="H10" s="35">
        <v>0</v>
      </c>
      <c r="I10" s="35">
        <f>ROUND(ROUND(H10,2)*ROUND(G10,3),2)</f>
      </c>
      <c r="O10">
        <f>(I10*21)/100</f>
      </c>
      <c r="P10" t="s">
        <v>27</v>
      </c>
    </row>
    <row r="11" spans="1:5" ht="25.5">
      <c r="A11" s="36" t="s">
        <v>54</v>
      </c>
      <c r="E11" s="37" t="s">
        <v>426</v>
      </c>
    </row>
    <row r="12" spans="1:5" ht="153">
      <c r="A12" s="38" t="s">
        <v>56</v>
      </c>
      <c r="E12" s="39" t="s">
        <v>454</v>
      </c>
    </row>
    <row r="13" spans="1:5" ht="25.5">
      <c r="A13" t="s">
        <v>58</v>
      </c>
      <c r="E13" s="37" t="s">
        <v>130</v>
      </c>
    </row>
    <row r="14" spans="1:18" ht="12.75" customHeight="1">
      <c r="A14" s="6" t="s">
        <v>47</v>
      </c>
      <c r="B14" s="6"/>
      <c r="C14" s="42" t="s">
        <v>32</v>
      </c>
      <c r="D14" s="6"/>
      <c r="E14" s="29" t="s">
        <v>136</v>
      </c>
      <c r="F14" s="6"/>
      <c r="G14" s="6"/>
      <c r="H14" s="6"/>
      <c r="I14" s="43">
        <f>0+Q14</f>
      </c>
      <c r="O14">
        <f>0+R14</f>
      </c>
      <c r="Q14">
        <f>0+I15+I19+I23+I27</f>
      </c>
      <c r="R14">
        <f>0+O15+O19+O23+O27</f>
      </c>
    </row>
    <row r="15" spans="1:16" ht="25.5">
      <c r="A15" s="26" t="s">
        <v>49</v>
      </c>
      <c r="B15" s="31" t="s">
        <v>27</v>
      </c>
      <c r="C15" s="31" t="s">
        <v>455</v>
      </c>
      <c r="D15" s="26" t="s">
        <v>51</v>
      </c>
      <c r="E15" s="32" t="s">
        <v>456</v>
      </c>
      <c r="F15" s="33" t="s">
        <v>162</v>
      </c>
      <c r="G15" s="34">
        <v>12.6</v>
      </c>
      <c r="H15" s="35">
        <v>0</v>
      </c>
      <c r="I15" s="35">
        <f>ROUND(ROUND(H15,2)*ROUND(G15,3),2)</f>
      </c>
      <c r="O15">
        <f>(I15*21)/100</f>
      </c>
      <c r="P15" t="s">
        <v>27</v>
      </c>
    </row>
    <row r="16" spans="1:5" ht="38.25">
      <c r="A16" s="36" t="s">
        <v>54</v>
      </c>
      <c r="E16" s="37" t="s">
        <v>457</v>
      </c>
    </row>
    <row r="17" spans="1:5" ht="102">
      <c r="A17" s="38" t="s">
        <v>56</v>
      </c>
      <c r="E17" s="39" t="s">
        <v>458</v>
      </c>
    </row>
    <row r="18" spans="1:5" ht="63.75">
      <c r="A18" t="s">
        <v>58</v>
      </c>
      <c r="E18" s="37" t="s">
        <v>142</v>
      </c>
    </row>
    <row r="19" spans="1:16" ht="25.5">
      <c r="A19" s="26" t="s">
        <v>49</v>
      </c>
      <c r="B19" s="31" t="s">
        <v>26</v>
      </c>
      <c r="C19" s="31" t="s">
        <v>204</v>
      </c>
      <c r="D19" s="26" t="s">
        <v>51</v>
      </c>
      <c r="E19" s="32" t="s">
        <v>205</v>
      </c>
      <c r="F19" s="33" t="s">
        <v>162</v>
      </c>
      <c r="G19" s="34">
        <v>64.26</v>
      </c>
      <c r="H19" s="35">
        <v>0</v>
      </c>
      <c r="I19" s="35">
        <f>ROUND(ROUND(H19,2)*ROUND(G19,3),2)</f>
      </c>
      <c r="O19">
        <f>(I19*21)/100</f>
      </c>
      <c r="P19" t="s">
        <v>27</v>
      </c>
    </row>
    <row r="20" spans="1:5" ht="38.25">
      <c r="A20" s="36" t="s">
        <v>54</v>
      </c>
      <c r="E20" s="37" t="s">
        <v>202</v>
      </c>
    </row>
    <row r="21" spans="1:5" ht="102">
      <c r="A21" s="38" t="s">
        <v>56</v>
      </c>
      <c r="E21" s="39" t="s">
        <v>459</v>
      </c>
    </row>
    <row r="22" spans="1:5" ht="63.75">
      <c r="A22" t="s">
        <v>58</v>
      </c>
      <c r="E22" s="37" t="s">
        <v>142</v>
      </c>
    </row>
    <row r="23" spans="1:16" ht="25.5">
      <c r="A23" s="26" t="s">
        <v>49</v>
      </c>
      <c r="B23" s="31" t="s">
        <v>36</v>
      </c>
      <c r="C23" s="31" t="s">
        <v>213</v>
      </c>
      <c r="D23" s="26" t="s">
        <v>51</v>
      </c>
      <c r="E23" s="32" t="s">
        <v>214</v>
      </c>
      <c r="F23" s="33" t="s">
        <v>162</v>
      </c>
      <c r="G23" s="34">
        <v>63</v>
      </c>
      <c r="H23" s="35">
        <v>0</v>
      </c>
      <c r="I23" s="35">
        <f>ROUND(ROUND(H23,2)*ROUND(G23,3),2)</f>
      </c>
      <c r="O23">
        <f>(I23*21)/100</f>
      </c>
      <c r="P23" t="s">
        <v>27</v>
      </c>
    </row>
    <row r="24" spans="1:5" ht="38.25">
      <c r="A24" s="36" t="s">
        <v>54</v>
      </c>
      <c r="E24" s="37" t="s">
        <v>202</v>
      </c>
    </row>
    <row r="25" spans="1:5" ht="89.25">
      <c r="A25" s="38" t="s">
        <v>56</v>
      </c>
      <c r="E25" s="39" t="s">
        <v>460</v>
      </c>
    </row>
    <row r="26" spans="1:5" ht="369.75">
      <c r="A26" t="s">
        <v>58</v>
      </c>
      <c r="E26" s="37" t="s">
        <v>216</v>
      </c>
    </row>
    <row r="27" spans="1:16" ht="12.75">
      <c r="A27" s="26" t="s">
        <v>49</v>
      </c>
      <c r="B27" s="31" t="s">
        <v>38</v>
      </c>
      <c r="C27" s="31" t="s">
        <v>217</v>
      </c>
      <c r="D27" s="26" t="s">
        <v>51</v>
      </c>
      <c r="E27" s="32" t="s">
        <v>218</v>
      </c>
      <c r="F27" s="33" t="s">
        <v>187</v>
      </c>
      <c r="G27" s="34">
        <v>126</v>
      </c>
      <c r="H27" s="35">
        <v>0</v>
      </c>
      <c r="I27" s="35">
        <f>ROUND(ROUND(H27,2)*ROUND(G27,3),2)</f>
      </c>
      <c r="O27">
        <f>(I27*21)/100</f>
      </c>
      <c r="P27" t="s">
        <v>27</v>
      </c>
    </row>
    <row r="28" spans="1:5" ht="12.75">
      <c r="A28" s="36" t="s">
        <v>54</v>
      </c>
      <c r="E28" s="37" t="s">
        <v>51</v>
      </c>
    </row>
    <row r="29" spans="1:5" ht="114.75">
      <c r="A29" s="38" t="s">
        <v>56</v>
      </c>
      <c r="E29" s="39" t="s">
        <v>461</v>
      </c>
    </row>
    <row r="30" spans="1:5" ht="25.5">
      <c r="A30" t="s">
        <v>58</v>
      </c>
      <c r="E30" s="37" t="s">
        <v>220</v>
      </c>
    </row>
    <row r="31" spans="1:18" ht="12.75" customHeight="1">
      <c r="A31" s="6" t="s">
        <v>47</v>
      </c>
      <c r="B31" s="6"/>
      <c r="C31" s="42" t="s">
        <v>27</v>
      </c>
      <c r="D31" s="6"/>
      <c r="E31" s="29" t="s">
        <v>221</v>
      </c>
      <c r="F31" s="6"/>
      <c r="G31" s="6"/>
      <c r="H31" s="6"/>
      <c r="I31" s="43">
        <f>0+Q31</f>
      </c>
      <c r="O31">
        <f>0+R31</f>
      </c>
      <c r="Q31">
        <f>0+I32</f>
      </c>
      <c r="R31">
        <f>0+O32</f>
      </c>
    </row>
    <row r="32" spans="1:16" ht="12.75">
      <c r="A32" s="26" t="s">
        <v>49</v>
      </c>
      <c r="B32" s="31" t="s">
        <v>40</v>
      </c>
      <c r="C32" s="31" t="s">
        <v>222</v>
      </c>
      <c r="D32" s="26" t="s">
        <v>51</v>
      </c>
      <c r="E32" s="32" t="s">
        <v>223</v>
      </c>
      <c r="F32" s="33" t="s">
        <v>187</v>
      </c>
      <c r="G32" s="34">
        <v>194.04</v>
      </c>
      <c r="H32" s="35">
        <v>0</v>
      </c>
      <c r="I32" s="35">
        <f>ROUND(ROUND(H32,2)*ROUND(G32,3),2)</f>
      </c>
      <c r="O32">
        <f>(I32*21)/100</f>
      </c>
      <c r="P32" t="s">
        <v>27</v>
      </c>
    </row>
    <row r="33" spans="1:5" ht="25.5">
      <c r="A33" s="36" t="s">
        <v>54</v>
      </c>
      <c r="E33" s="37" t="s">
        <v>224</v>
      </c>
    </row>
    <row r="34" spans="1:5" ht="76.5">
      <c r="A34" s="38" t="s">
        <v>56</v>
      </c>
      <c r="E34" s="39" t="s">
        <v>462</v>
      </c>
    </row>
    <row r="35" spans="1:5" ht="102">
      <c r="A35" t="s">
        <v>58</v>
      </c>
      <c r="E35" s="37" t="s">
        <v>226</v>
      </c>
    </row>
    <row r="36" spans="1:18" ht="12.75" customHeight="1">
      <c r="A36" s="6" t="s">
        <v>47</v>
      </c>
      <c r="B36" s="6"/>
      <c r="C36" s="42" t="s">
        <v>38</v>
      </c>
      <c r="D36" s="6"/>
      <c r="E36" s="29" t="s">
        <v>227</v>
      </c>
      <c r="F36" s="6"/>
      <c r="G36" s="6"/>
      <c r="H36" s="6"/>
      <c r="I36" s="43">
        <f>0+Q36</f>
      </c>
      <c r="O36">
        <f>0+R36</f>
      </c>
      <c r="Q36">
        <f>0+I37+I41+I45+I49+I53</f>
      </c>
      <c r="R36">
        <f>0+O37+O41+O45+O49+O53</f>
      </c>
    </row>
    <row r="37" spans="1:16" ht="12.75">
      <c r="A37" s="26" t="s">
        <v>49</v>
      </c>
      <c r="B37" s="31" t="s">
        <v>81</v>
      </c>
      <c r="C37" s="31" t="s">
        <v>463</v>
      </c>
      <c r="D37" s="26" t="s">
        <v>51</v>
      </c>
      <c r="E37" s="32" t="s">
        <v>464</v>
      </c>
      <c r="F37" s="33" t="s">
        <v>187</v>
      </c>
      <c r="G37" s="34">
        <v>126</v>
      </c>
      <c r="H37" s="35">
        <v>0</v>
      </c>
      <c r="I37" s="35">
        <f>ROUND(ROUND(H37,2)*ROUND(G37,3),2)</f>
      </c>
      <c r="O37">
        <f>(I37*21)/100</f>
      </c>
      <c r="P37" t="s">
        <v>27</v>
      </c>
    </row>
    <row r="38" spans="1:5" ht="25.5">
      <c r="A38" s="36" t="s">
        <v>54</v>
      </c>
      <c r="E38" s="37" t="s">
        <v>224</v>
      </c>
    </row>
    <row r="39" spans="1:5" ht="76.5">
      <c r="A39" s="38" t="s">
        <v>56</v>
      </c>
      <c r="E39" s="39" t="s">
        <v>465</v>
      </c>
    </row>
    <row r="40" spans="1:5" ht="127.5">
      <c r="A40" t="s">
        <v>58</v>
      </c>
      <c r="E40" s="37" t="s">
        <v>231</v>
      </c>
    </row>
    <row r="41" spans="1:16" ht="12.75">
      <c r="A41" s="26" t="s">
        <v>49</v>
      </c>
      <c r="B41" s="31" t="s">
        <v>86</v>
      </c>
      <c r="C41" s="31" t="s">
        <v>232</v>
      </c>
      <c r="D41" s="26" t="s">
        <v>51</v>
      </c>
      <c r="E41" s="32" t="s">
        <v>233</v>
      </c>
      <c r="F41" s="33" t="s">
        <v>187</v>
      </c>
      <c r="G41" s="34">
        <v>195.3</v>
      </c>
      <c r="H41" s="35">
        <v>0</v>
      </c>
      <c r="I41" s="35">
        <f>ROUND(ROUND(H41,2)*ROUND(G41,3),2)</f>
      </c>
      <c r="O41">
        <f>(I41*21)/100</f>
      </c>
      <c r="P41" t="s">
        <v>27</v>
      </c>
    </row>
    <row r="42" spans="1:5" ht="25.5">
      <c r="A42" s="36" t="s">
        <v>54</v>
      </c>
      <c r="E42" s="37" t="s">
        <v>224</v>
      </c>
    </row>
    <row r="43" spans="1:5" ht="153">
      <c r="A43" s="38" t="s">
        <v>56</v>
      </c>
      <c r="E43" s="39" t="s">
        <v>466</v>
      </c>
    </row>
    <row r="44" spans="1:5" ht="51">
      <c r="A44" t="s">
        <v>58</v>
      </c>
      <c r="E44" s="37" t="s">
        <v>235</v>
      </c>
    </row>
    <row r="45" spans="1:16" ht="12.75">
      <c r="A45" s="26" t="s">
        <v>49</v>
      </c>
      <c r="B45" s="31" t="s">
        <v>43</v>
      </c>
      <c r="C45" s="31" t="s">
        <v>232</v>
      </c>
      <c r="D45" s="26" t="s">
        <v>32</v>
      </c>
      <c r="E45" s="32" t="s">
        <v>233</v>
      </c>
      <c r="F45" s="33" t="s">
        <v>187</v>
      </c>
      <c r="G45" s="34">
        <v>126</v>
      </c>
      <c r="H45" s="35">
        <v>0</v>
      </c>
      <c r="I45" s="35">
        <f>ROUND(ROUND(H45,2)*ROUND(G45,3),2)</f>
      </c>
      <c r="O45">
        <f>(I45*21)/100</f>
      </c>
      <c r="P45" t="s">
        <v>27</v>
      </c>
    </row>
    <row r="46" spans="1:5" ht="25.5">
      <c r="A46" s="36" t="s">
        <v>54</v>
      </c>
      <c r="E46" s="37" t="s">
        <v>224</v>
      </c>
    </row>
    <row r="47" spans="1:5" ht="89.25">
      <c r="A47" s="38" t="s">
        <v>56</v>
      </c>
      <c r="E47" s="39" t="s">
        <v>467</v>
      </c>
    </row>
    <row r="48" spans="1:5" ht="51">
      <c r="A48" t="s">
        <v>58</v>
      </c>
      <c r="E48" s="37" t="s">
        <v>235</v>
      </c>
    </row>
    <row r="49" spans="1:16" ht="12.75">
      <c r="A49" s="26" t="s">
        <v>49</v>
      </c>
      <c r="B49" s="31" t="s">
        <v>45</v>
      </c>
      <c r="C49" s="31" t="s">
        <v>239</v>
      </c>
      <c r="D49" s="26" t="s">
        <v>32</v>
      </c>
      <c r="E49" s="32" t="s">
        <v>240</v>
      </c>
      <c r="F49" s="33" t="s">
        <v>187</v>
      </c>
      <c r="G49" s="34">
        <v>195.3</v>
      </c>
      <c r="H49" s="35">
        <v>0</v>
      </c>
      <c r="I49" s="35">
        <f>ROUND(ROUND(H49,2)*ROUND(G49,3),2)</f>
      </c>
      <c r="O49">
        <f>(I49*21)/100</f>
      </c>
      <c r="P49" t="s">
        <v>27</v>
      </c>
    </row>
    <row r="50" spans="1:5" ht="25.5">
      <c r="A50" s="36" t="s">
        <v>54</v>
      </c>
      <c r="E50" s="37" t="s">
        <v>224</v>
      </c>
    </row>
    <row r="51" spans="1:5" ht="153">
      <c r="A51" s="38" t="s">
        <v>56</v>
      </c>
      <c r="E51" s="39" t="s">
        <v>468</v>
      </c>
    </row>
    <row r="52" spans="1:5" ht="51">
      <c r="A52" t="s">
        <v>58</v>
      </c>
      <c r="E52" s="37" t="s">
        <v>235</v>
      </c>
    </row>
    <row r="53" spans="1:16" ht="12.75">
      <c r="A53" s="26" t="s">
        <v>49</v>
      </c>
      <c r="B53" s="31" t="s">
        <v>97</v>
      </c>
      <c r="C53" s="31" t="s">
        <v>469</v>
      </c>
      <c r="D53" s="26" t="s">
        <v>51</v>
      </c>
      <c r="E53" s="32" t="s">
        <v>470</v>
      </c>
      <c r="F53" s="33" t="s">
        <v>187</v>
      </c>
      <c r="G53" s="34">
        <v>126</v>
      </c>
      <c r="H53" s="35">
        <v>0</v>
      </c>
      <c r="I53" s="35">
        <f>ROUND(ROUND(H53,2)*ROUND(G53,3),2)</f>
      </c>
      <c r="O53">
        <f>(I53*21)/100</f>
      </c>
      <c r="P53" t="s">
        <v>27</v>
      </c>
    </row>
    <row r="54" spans="1:5" ht="25.5">
      <c r="A54" s="36" t="s">
        <v>54</v>
      </c>
      <c r="E54" s="37" t="s">
        <v>224</v>
      </c>
    </row>
    <row r="55" spans="1:5" ht="76.5">
      <c r="A55" s="38" t="s">
        <v>56</v>
      </c>
      <c r="E55" s="39" t="s">
        <v>471</v>
      </c>
    </row>
    <row r="56" spans="1:5" ht="153">
      <c r="A56" t="s">
        <v>58</v>
      </c>
      <c r="E56" s="37" t="s">
        <v>308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472</v>
      </c>
      <c r="I3" s="40">
        <f>0+I9</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472</v>
      </c>
      <c r="D5" s="6"/>
      <c r="E5" s="18" t="s">
        <v>473</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38</v>
      </c>
      <c r="D9" s="27"/>
      <c r="E9" s="29" t="s">
        <v>227</v>
      </c>
      <c r="F9" s="27"/>
      <c r="G9" s="27"/>
      <c r="H9" s="27"/>
      <c r="I9" s="30">
        <f>0+Q9</f>
      </c>
      <c r="O9">
        <f>0+R9</f>
      </c>
      <c r="Q9">
        <f>0+I10</f>
      </c>
      <c r="R9">
        <f>0+O10</f>
      </c>
    </row>
    <row r="10" spans="1:16" ht="12.75">
      <c r="A10" s="26" t="s">
        <v>49</v>
      </c>
      <c r="B10" s="31" t="s">
        <v>32</v>
      </c>
      <c r="C10" s="31" t="s">
        <v>312</v>
      </c>
      <c r="D10" s="26" t="s">
        <v>51</v>
      </c>
      <c r="E10" s="32" t="s">
        <v>313</v>
      </c>
      <c r="F10" s="33" t="s">
        <v>187</v>
      </c>
      <c r="G10" s="34">
        <v>35.1</v>
      </c>
      <c r="H10" s="35">
        <v>0</v>
      </c>
      <c r="I10" s="35">
        <f>ROUND(ROUND(H10,2)*ROUND(G10,3),2)</f>
      </c>
      <c r="O10">
        <f>(I10*21)/100</f>
      </c>
      <c r="P10" t="s">
        <v>27</v>
      </c>
    </row>
    <row r="11" spans="1:5" ht="25.5">
      <c r="A11" s="36" t="s">
        <v>54</v>
      </c>
      <c r="E11" s="37" t="s">
        <v>224</v>
      </c>
    </row>
    <row r="12" spans="1:5" ht="89.25">
      <c r="A12" s="38" t="s">
        <v>56</v>
      </c>
      <c r="E12" s="39" t="s">
        <v>475</v>
      </c>
    </row>
    <row r="13" spans="1:5" ht="89.25">
      <c r="A13" t="s">
        <v>58</v>
      </c>
      <c r="E13" s="37" t="s">
        <v>315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2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0+O9+O14+O19</f>
      </c>
      <c r="P2" t="s">
        <v>26</v>
      </c>
    </row>
    <row r="3" spans="1:16" ht="15" customHeight="1">
      <c r="A3" t="s">
        <v>12</v>
      </c>
      <c r="B3" s="12" t="s">
        <v>14</v>
      </c>
      <c r="C3" s="13" t="s">
        <v>15</v>
      </c>
      <c r="D3" s="1"/>
      <c r="E3" s="14" t="s">
        <v>16</v>
      </c>
      <c r="F3" s="1"/>
      <c r="G3" s="9"/>
      <c r="H3" s="8" t="s">
        <v>476</v>
      </c>
      <c r="I3" s="40">
        <f>0+I9+I14+I19</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476</v>
      </c>
      <c r="D5" s="6"/>
      <c r="E5" s="18" t="s">
        <v>331</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f>
      </c>
      <c r="R9">
        <f>0+O10</f>
      </c>
    </row>
    <row r="10" spans="1:16" ht="12.75">
      <c r="A10" s="26" t="s">
        <v>49</v>
      </c>
      <c r="B10" s="31" t="s">
        <v>32</v>
      </c>
      <c r="C10" s="31" t="s">
        <v>125</v>
      </c>
      <c r="D10" s="26" t="s">
        <v>27</v>
      </c>
      <c r="E10" s="32" t="s">
        <v>126</v>
      </c>
      <c r="F10" s="33" t="s">
        <v>127</v>
      </c>
      <c r="G10" s="34">
        <v>27.031</v>
      </c>
      <c r="H10" s="35">
        <v>0</v>
      </c>
      <c r="I10" s="35">
        <f>ROUND(ROUND(H10,2)*ROUND(G10,3),2)</f>
      </c>
      <c r="O10">
        <f>(I10*21)/100</f>
      </c>
      <c r="P10" t="s">
        <v>27</v>
      </c>
    </row>
    <row r="11" spans="1:5" ht="12.75">
      <c r="A11" s="36" t="s">
        <v>54</v>
      </c>
      <c r="E11" s="37" t="s">
        <v>478</v>
      </c>
    </row>
    <row r="12" spans="1:5" ht="76.5">
      <c r="A12" s="38" t="s">
        <v>56</v>
      </c>
      <c r="E12" s="39" t="s">
        <v>479</v>
      </c>
    </row>
    <row r="13" spans="1:5" ht="25.5">
      <c r="A13" t="s">
        <v>58</v>
      </c>
      <c r="E13" s="37" t="s">
        <v>130</v>
      </c>
    </row>
    <row r="14" spans="1:18" ht="12.75" customHeight="1">
      <c r="A14" s="6" t="s">
        <v>47</v>
      </c>
      <c r="B14" s="6"/>
      <c r="C14" s="42" t="s">
        <v>32</v>
      </c>
      <c r="D14" s="6"/>
      <c r="E14" s="29" t="s">
        <v>136</v>
      </c>
      <c r="F14" s="6"/>
      <c r="G14" s="6"/>
      <c r="H14" s="6"/>
      <c r="I14" s="43">
        <f>0+Q14</f>
      </c>
      <c r="O14">
        <f>0+R14</f>
      </c>
      <c r="Q14">
        <f>0+I15</f>
      </c>
      <c r="R14">
        <f>0+O15</f>
      </c>
    </row>
    <row r="15" spans="1:16" ht="25.5">
      <c r="A15" s="26" t="s">
        <v>49</v>
      </c>
      <c r="B15" s="31" t="s">
        <v>27</v>
      </c>
      <c r="C15" s="31" t="s">
        <v>207</v>
      </c>
      <c r="D15" s="26" t="s">
        <v>51</v>
      </c>
      <c r="E15" s="32" t="s">
        <v>208</v>
      </c>
      <c r="F15" s="33" t="s">
        <v>139</v>
      </c>
      <c r="G15" s="34">
        <v>78.35</v>
      </c>
      <c r="H15" s="35">
        <v>0</v>
      </c>
      <c r="I15" s="35">
        <f>ROUND(ROUND(H15,2)*ROUND(G15,3),2)</f>
      </c>
      <c r="O15">
        <f>(I15*21)/100</f>
      </c>
      <c r="P15" t="s">
        <v>27</v>
      </c>
    </row>
    <row r="16" spans="1:5" ht="38.25">
      <c r="A16" s="36" t="s">
        <v>54</v>
      </c>
      <c r="E16" s="37" t="s">
        <v>202</v>
      </c>
    </row>
    <row r="17" spans="1:5" ht="89.25">
      <c r="A17" s="38" t="s">
        <v>56</v>
      </c>
      <c r="E17" s="39" t="s">
        <v>480</v>
      </c>
    </row>
    <row r="18" spans="1:5" ht="63.75">
      <c r="A18" t="s">
        <v>58</v>
      </c>
      <c r="E18" s="37" t="s">
        <v>142</v>
      </c>
    </row>
    <row r="19" spans="1:18" ht="12.75" customHeight="1">
      <c r="A19" s="6" t="s">
        <v>47</v>
      </c>
      <c r="B19" s="6"/>
      <c r="C19" s="42" t="s">
        <v>43</v>
      </c>
      <c r="D19" s="6"/>
      <c r="E19" s="29" t="s">
        <v>143</v>
      </c>
      <c r="F19" s="6"/>
      <c r="G19" s="6"/>
      <c r="H19" s="6"/>
      <c r="I19" s="43">
        <f>0+Q19</f>
      </c>
      <c r="O19">
        <f>0+R19</f>
      </c>
      <c r="Q19">
        <f>0+I20+I24</f>
      </c>
      <c r="R19">
        <f>0+O20+O24</f>
      </c>
    </row>
    <row r="20" spans="1:16" ht="12.75">
      <c r="A20" s="26" t="s">
        <v>49</v>
      </c>
      <c r="B20" s="31" t="s">
        <v>26</v>
      </c>
      <c r="C20" s="31" t="s">
        <v>343</v>
      </c>
      <c r="D20" s="26" t="s">
        <v>51</v>
      </c>
      <c r="E20" s="32" t="s">
        <v>344</v>
      </c>
      <c r="F20" s="33" t="s">
        <v>139</v>
      </c>
      <c r="G20" s="34">
        <v>78.35</v>
      </c>
      <c r="H20" s="35">
        <v>0</v>
      </c>
      <c r="I20" s="35">
        <f>ROUND(ROUND(H20,2)*ROUND(G20,3),2)</f>
      </c>
      <c r="O20">
        <f>(I20*21)/100</f>
      </c>
      <c r="P20" t="s">
        <v>27</v>
      </c>
    </row>
    <row r="21" spans="1:5" ht="25.5">
      <c r="A21" s="36" t="s">
        <v>54</v>
      </c>
      <c r="E21" s="37" t="s">
        <v>224</v>
      </c>
    </row>
    <row r="22" spans="1:5" ht="89.25">
      <c r="A22" s="38" t="s">
        <v>56</v>
      </c>
      <c r="E22" s="39" t="s">
        <v>481</v>
      </c>
    </row>
    <row r="23" spans="1:5" ht="51">
      <c r="A23" t="s">
        <v>58</v>
      </c>
      <c r="E23" s="37" t="s">
        <v>342</v>
      </c>
    </row>
    <row r="24" spans="1:16" ht="12.75">
      <c r="A24" s="26" t="s">
        <v>49</v>
      </c>
      <c r="B24" s="31" t="s">
        <v>36</v>
      </c>
      <c r="C24" s="31" t="s">
        <v>346</v>
      </c>
      <c r="D24" s="26" t="s">
        <v>51</v>
      </c>
      <c r="E24" s="32" t="s">
        <v>347</v>
      </c>
      <c r="F24" s="33" t="s">
        <v>139</v>
      </c>
      <c r="G24" s="34">
        <v>69.3</v>
      </c>
      <c r="H24" s="35">
        <v>0</v>
      </c>
      <c r="I24" s="35">
        <f>ROUND(ROUND(H24,2)*ROUND(G24,3),2)</f>
      </c>
      <c r="O24">
        <f>(I24*21)/100</f>
      </c>
      <c r="P24" t="s">
        <v>27</v>
      </c>
    </row>
    <row r="25" spans="1:5" ht="25.5">
      <c r="A25" s="36" t="s">
        <v>54</v>
      </c>
      <c r="E25" s="37" t="s">
        <v>224</v>
      </c>
    </row>
    <row r="26" spans="1:5" ht="76.5">
      <c r="A26" s="38" t="s">
        <v>56</v>
      </c>
      <c r="E26" s="39" t="s">
        <v>482</v>
      </c>
    </row>
    <row r="27" spans="1:5" ht="51">
      <c r="A27" t="s">
        <v>58</v>
      </c>
      <c r="E27" s="37" t="s">
        <v>342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0+O9+O18+O35+O40+O57</f>
      </c>
      <c r="P2" t="s">
        <v>26</v>
      </c>
    </row>
    <row r="3" spans="1:16" ht="15" customHeight="1">
      <c r="A3" t="s">
        <v>12</v>
      </c>
      <c r="B3" s="12" t="s">
        <v>14</v>
      </c>
      <c r="C3" s="13" t="s">
        <v>15</v>
      </c>
      <c r="D3" s="1"/>
      <c r="E3" s="14" t="s">
        <v>16</v>
      </c>
      <c r="F3" s="1"/>
      <c r="G3" s="9"/>
      <c r="H3" s="8" t="s">
        <v>483</v>
      </c>
      <c r="I3" s="40">
        <f>0+I9+I18+I35+I40+I57</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483</v>
      </c>
      <c r="D5" s="6"/>
      <c r="E5" s="18" t="s">
        <v>484</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125</v>
      </c>
      <c r="D10" s="26" t="s">
        <v>32</v>
      </c>
      <c r="E10" s="32" t="s">
        <v>126</v>
      </c>
      <c r="F10" s="33" t="s">
        <v>127</v>
      </c>
      <c r="G10" s="34">
        <v>31.966</v>
      </c>
      <c r="H10" s="35">
        <v>0</v>
      </c>
      <c r="I10" s="35">
        <f>ROUND(ROUND(H10,2)*ROUND(G10,3),2)</f>
      </c>
      <c r="O10">
        <f>(I10*21)/100</f>
      </c>
      <c r="P10" t="s">
        <v>27</v>
      </c>
    </row>
    <row r="11" spans="1:5" ht="12.75">
      <c r="A11" s="36" t="s">
        <v>54</v>
      </c>
      <c r="E11" s="37" t="s">
        <v>352</v>
      </c>
    </row>
    <row r="12" spans="1:5" ht="127.5">
      <c r="A12" s="38" t="s">
        <v>56</v>
      </c>
      <c r="E12" s="39" t="s">
        <v>486</v>
      </c>
    </row>
    <row r="13" spans="1:5" ht="25.5">
      <c r="A13" t="s">
        <v>58</v>
      </c>
      <c r="E13" s="37" t="s">
        <v>130</v>
      </c>
    </row>
    <row r="14" spans="1:16" ht="12.75">
      <c r="A14" s="26" t="s">
        <v>49</v>
      </c>
      <c r="B14" s="31" t="s">
        <v>27</v>
      </c>
      <c r="C14" s="31" t="s">
        <v>125</v>
      </c>
      <c r="D14" s="26" t="s">
        <v>27</v>
      </c>
      <c r="E14" s="32" t="s">
        <v>126</v>
      </c>
      <c r="F14" s="33" t="s">
        <v>127</v>
      </c>
      <c r="G14" s="34">
        <v>1.67</v>
      </c>
      <c r="H14" s="35">
        <v>0</v>
      </c>
      <c r="I14" s="35">
        <f>ROUND(ROUND(H14,2)*ROUND(G14,3),2)</f>
      </c>
      <c r="O14">
        <f>(I14*21)/100</f>
      </c>
      <c r="P14" t="s">
        <v>27</v>
      </c>
    </row>
    <row r="15" spans="1:5" ht="12.75">
      <c r="A15" s="36" t="s">
        <v>54</v>
      </c>
      <c r="E15" s="37" t="s">
        <v>354</v>
      </c>
    </row>
    <row r="16" spans="1:5" ht="178.5">
      <c r="A16" s="38" t="s">
        <v>56</v>
      </c>
      <c r="E16" s="39" t="s">
        <v>487</v>
      </c>
    </row>
    <row r="17" spans="1:5" ht="25.5">
      <c r="A17" t="s">
        <v>58</v>
      </c>
      <c r="E17" s="37" t="s">
        <v>130</v>
      </c>
    </row>
    <row r="18" spans="1:18" ht="12.75" customHeight="1">
      <c r="A18" s="6" t="s">
        <v>47</v>
      </c>
      <c r="B18" s="6"/>
      <c r="C18" s="42" t="s">
        <v>32</v>
      </c>
      <c r="D18" s="6"/>
      <c r="E18" s="29" t="s">
        <v>136</v>
      </c>
      <c r="F18" s="6"/>
      <c r="G18" s="6"/>
      <c r="H18" s="6"/>
      <c r="I18" s="43">
        <f>0+Q18</f>
      </c>
      <c r="O18">
        <f>0+R18</f>
      </c>
      <c r="Q18">
        <f>0+I19+I23+I27+I31</f>
      </c>
      <c r="R18">
        <f>0+O19+O23+O27+O31</f>
      </c>
    </row>
    <row r="19" spans="1:16" ht="25.5">
      <c r="A19" s="26" t="s">
        <v>49</v>
      </c>
      <c r="B19" s="31" t="s">
        <v>26</v>
      </c>
      <c r="C19" s="31" t="s">
        <v>356</v>
      </c>
      <c r="D19" s="26" t="s">
        <v>51</v>
      </c>
      <c r="E19" s="32" t="s">
        <v>357</v>
      </c>
      <c r="F19" s="33" t="s">
        <v>162</v>
      </c>
      <c r="G19" s="34">
        <v>2.592</v>
      </c>
      <c r="H19" s="35">
        <v>0</v>
      </c>
      <c r="I19" s="35">
        <f>ROUND(ROUND(H19,2)*ROUND(G19,3),2)</f>
      </c>
      <c r="O19">
        <f>(I19*21)/100</f>
      </c>
      <c r="P19" t="s">
        <v>27</v>
      </c>
    </row>
    <row r="20" spans="1:5" ht="38.25">
      <c r="A20" s="36" t="s">
        <v>54</v>
      </c>
      <c r="E20" s="37" t="s">
        <v>202</v>
      </c>
    </row>
    <row r="21" spans="1:5" ht="114.75">
      <c r="A21" s="38" t="s">
        <v>56</v>
      </c>
      <c r="E21" s="39" t="s">
        <v>488</v>
      </c>
    </row>
    <row r="22" spans="1:5" ht="318.75">
      <c r="A22" t="s">
        <v>58</v>
      </c>
      <c r="E22" s="37" t="s">
        <v>359</v>
      </c>
    </row>
    <row r="23" spans="1:16" ht="25.5">
      <c r="A23" s="26" t="s">
        <v>49</v>
      </c>
      <c r="B23" s="31" t="s">
        <v>36</v>
      </c>
      <c r="C23" s="31" t="s">
        <v>360</v>
      </c>
      <c r="D23" s="26" t="s">
        <v>51</v>
      </c>
      <c r="E23" s="32" t="s">
        <v>489</v>
      </c>
      <c r="F23" s="33" t="s">
        <v>162</v>
      </c>
      <c r="G23" s="34">
        <v>14.232</v>
      </c>
      <c r="H23" s="35">
        <v>0</v>
      </c>
      <c r="I23" s="35">
        <f>ROUND(ROUND(H23,2)*ROUND(G23,3),2)</f>
      </c>
      <c r="O23">
        <f>(I23*21)/100</f>
      </c>
      <c r="P23" t="s">
        <v>27</v>
      </c>
    </row>
    <row r="24" spans="1:5" ht="38.25">
      <c r="A24" s="36" t="s">
        <v>54</v>
      </c>
      <c r="E24" s="37" t="s">
        <v>202</v>
      </c>
    </row>
    <row r="25" spans="1:5" ht="153">
      <c r="A25" s="38" t="s">
        <v>56</v>
      </c>
      <c r="E25" s="39" t="s">
        <v>490</v>
      </c>
    </row>
    <row r="26" spans="1:5" ht="318.75">
      <c r="A26" t="s">
        <v>58</v>
      </c>
      <c r="E26" s="37" t="s">
        <v>359</v>
      </c>
    </row>
    <row r="27" spans="1:16" ht="12.75">
      <c r="A27" s="26" t="s">
        <v>49</v>
      </c>
      <c r="B27" s="31" t="s">
        <v>38</v>
      </c>
      <c r="C27" s="31" t="s">
        <v>363</v>
      </c>
      <c r="D27" s="26" t="s">
        <v>51</v>
      </c>
      <c r="E27" s="32" t="s">
        <v>364</v>
      </c>
      <c r="F27" s="33" t="s">
        <v>162</v>
      </c>
      <c r="G27" s="34">
        <v>4.524</v>
      </c>
      <c r="H27" s="35">
        <v>0</v>
      </c>
      <c r="I27" s="35">
        <f>ROUND(ROUND(H27,2)*ROUND(G27,3),2)</f>
      </c>
      <c r="O27">
        <f>(I27*21)/100</f>
      </c>
      <c r="P27" t="s">
        <v>27</v>
      </c>
    </row>
    <row r="28" spans="1:5" ht="12.75">
      <c r="A28" s="36" t="s">
        <v>54</v>
      </c>
      <c r="E28" s="37" t="s">
        <v>365</v>
      </c>
    </row>
    <row r="29" spans="1:5" ht="153">
      <c r="A29" s="38" t="s">
        <v>56</v>
      </c>
      <c r="E29" s="39" t="s">
        <v>491</v>
      </c>
    </row>
    <row r="30" spans="1:5" ht="229.5">
      <c r="A30" t="s">
        <v>58</v>
      </c>
      <c r="E30" s="37" t="s">
        <v>367</v>
      </c>
    </row>
    <row r="31" spans="1:16" ht="12.75">
      <c r="A31" s="26" t="s">
        <v>49</v>
      </c>
      <c r="B31" s="31" t="s">
        <v>40</v>
      </c>
      <c r="C31" s="31" t="s">
        <v>368</v>
      </c>
      <c r="D31" s="26" t="s">
        <v>51</v>
      </c>
      <c r="E31" s="32" t="s">
        <v>369</v>
      </c>
      <c r="F31" s="33" t="s">
        <v>162</v>
      </c>
      <c r="G31" s="34">
        <v>1.686</v>
      </c>
      <c r="H31" s="35">
        <v>0</v>
      </c>
      <c r="I31" s="35">
        <f>ROUND(ROUND(H31,2)*ROUND(G31,3),2)</f>
      </c>
      <c r="O31">
        <f>(I31*21)/100</f>
      </c>
      <c r="P31" t="s">
        <v>27</v>
      </c>
    </row>
    <row r="32" spans="1:5" ht="12.75">
      <c r="A32" s="36" t="s">
        <v>54</v>
      </c>
      <c r="E32" s="37" t="s">
        <v>365</v>
      </c>
    </row>
    <row r="33" spans="1:5" ht="102">
      <c r="A33" s="38" t="s">
        <v>56</v>
      </c>
      <c r="E33" s="39" t="s">
        <v>492</v>
      </c>
    </row>
    <row r="34" spans="1:5" ht="293.25">
      <c r="A34" t="s">
        <v>58</v>
      </c>
      <c r="E34" s="37" t="s">
        <v>371</v>
      </c>
    </row>
    <row r="35" spans="1:18" ht="12.75" customHeight="1">
      <c r="A35" s="6" t="s">
        <v>47</v>
      </c>
      <c r="B35" s="6"/>
      <c r="C35" s="42" t="s">
        <v>27</v>
      </c>
      <c r="D35" s="6"/>
      <c r="E35" s="29" t="s">
        <v>221</v>
      </c>
      <c r="F35" s="6"/>
      <c r="G35" s="6"/>
      <c r="H35" s="6"/>
      <c r="I35" s="43">
        <f>0+Q35</f>
      </c>
      <c r="O35">
        <f>0+R35</f>
      </c>
      <c r="Q35">
        <f>0+I36</f>
      </c>
      <c r="R35">
        <f>0+O36</f>
      </c>
    </row>
    <row r="36" spans="1:16" ht="12.75">
      <c r="A36" s="26" t="s">
        <v>49</v>
      </c>
      <c r="B36" s="31" t="s">
        <v>81</v>
      </c>
      <c r="C36" s="31" t="s">
        <v>372</v>
      </c>
      <c r="D36" s="26" t="s">
        <v>51</v>
      </c>
      <c r="E36" s="32" t="s">
        <v>373</v>
      </c>
      <c r="F36" s="33" t="s">
        <v>139</v>
      </c>
      <c r="G36" s="34">
        <v>15</v>
      </c>
      <c r="H36" s="35">
        <v>0</v>
      </c>
      <c r="I36" s="35">
        <f>ROUND(ROUND(H36,2)*ROUND(G36,3),2)</f>
      </c>
      <c r="O36">
        <f>(I36*21)/100</f>
      </c>
      <c r="P36" t="s">
        <v>27</v>
      </c>
    </row>
    <row r="37" spans="1:5" ht="153">
      <c r="A37" s="36" t="s">
        <v>54</v>
      </c>
      <c r="E37" s="37" t="s">
        <v>374</v>
      </c>
    </row>
    <row r="38" spans="1:5" ht="76.5">
      <c r="A38" s="38" t="s">
        <v>56</v>
      </c>
      <c r="E38" s="39" t="s">
        <v>493</v>
      </c>
    </row>
    <row r="39" spans="1:5" ht="165.75">
      <c r="A39" t="s">
        <v>58</v>
      </c>
      <c r="E39" s="37" t="s">
        <v>376</v>
      </c>
    </row>
    <row r="40" spans="1:18" ht="12.75" customHeight="1">
      <c r="A40" s="6" t="s">
        <v>47</v>
      </c>
      <c r="B40" s="6"/>
      <c r="C40" s="42" t="s">
        <v>86</v>
      </c>
      <c r="D40" s="6"/>
      <c r="E40" s="29" t="s">
        <v>377</v>
      </c>
      <c r="F40" s="6"/>
      <c r="G40" s="6"/>
      <c r="H40" s="6"/>
      <c r="I40" s="43">
        <f>0+Q40</f>
      </c>
      <c r="O40">
        <f>0+R40</f>
      </c>
      <c r="Q40">
        <f>0+I41+I45+I49+I53</f>
      </c>
      <c r="R40">
        <f>0+O41+O45+O49+O53</f>
      </c>
    </row>
    <row r="41" spans="1:16" ht="12.75">
      <c r="A41" s="26" t="s">
        <v>49</v>
      </c>
      <c r="B41" s="31" t="s">
        <v>86</v>
      </c>
      <c r="C41" s="31" t="s">
        <v>378</v>
      </c>
      <c r="D41" s="26" t="s">
        <v>51</v>
      </c>
      <c r="E41" s="32" t="s">
        <v>379</v>
      </c>
      <c r="F41" s="33" t="s">
        <v>139</v>
      </c>
      <c r="G41" s="34">
        <v>7.8</v>
      </c>
      <c r="H41" s="35">
        <v>0</v>
      </c>
      <c r="I41" s="35">
        <f>ROUND(ROUND(H41,2)*ROUND(G41,3),2)</f>
      </c>
      <c r="O41">
        <f>(I41*21)/100</f>
      </c>
      <c r="P41" t="s">
        <v>27</v>
      </c>
    </row>
    <row r="42" spans="1:5" ht="12.75">
      <c r="A42" s="36" t="s">
        <v>54</v>
      </c>
      <c r="E42" s="37" t="s">
        <v>380</v>
      </c>
    </row>
    <row r="43" spans="1:5" ht="76.5">
      <c r="A43" s="38" t="s">
        <v>56</v>
      </c>
      <c r="E43" s="39" t="s">
        <v>494</v>
      </c>
    </row>
    <row r="44" spans="1:5" ht="255">
      <c r="A44" t="s">
        <v>58</v>
      </c>
      <c r="E44" s="37" t="s">
        <v>382</v>
      </c>
    </row>
    <row r="45" spans="1:16" ht="12.75">
      <c r="A45" s="26" t="s">
        <v>49</v>
      </c>
      <c r="B45" s="31" t="s">
        <v>43</v>
      </c>
      <c r="C45" s="31" t="s">
        <v>387</v>
      </c>
      <c r="D45" s="26" t="s">
        <v>51</v>
      </c>
      <c r="E45" s="32" t="s">
        <v>388</v>
      </c>
      <c r="F45" s="33" t="s">
        <v>73</v>
      </c>
      <c r="G45" s="34">
        <v>1</v>
      </c>
      <c r="H45" s="35">
        <v>0</v>
      </c>
      <c r="I45" s="35">
        <f>ROUND(ROUND(H45,2)*ROUND(G45,3),2)</f>
      </c>
      <c r="O45">
        <f>(I45*21)/100</f>
      </c>
      <c r="P45" t="s">
        <v>27</v>
      </c>
    </row>
    <row r="46" spans="1:5" ht="12.75">
      <c r="A46" s="36" t="s">
        <v>54</v>
      </c>
      <c r="E46" s="37" t="s">
        <v>51</v>
      </c>
    </row>
    <row r="47" spans="1:5" ht="76.5">
      <c r="A47" s="38" t="s">
        <v>56</v>
      </c>
      <c r="E47" s="39" t="s">
        <v>495</v>
      </c>
    </row>
    <row r="48" spans="1:5" ht="76.5">
      <c r="A48" t="s">
        <v>58</v>
      </c>
      <c r="E48" s="37" t="s">
        <v>390</v>
      </c>
    </row>
    <row r="49" spans="1:16" ht="12.75">
      <c r="A49" s="26" t="s">
        <v>49</v>
      </c>
      <c r="B49" s="31" t="s">
        <v>45</v>
      </c>
      <c r="C49" s="31" t="s">
        <v>391</v>
      </c>
      <c r="D49" s="26" t="s">
        <v>51</v>
      </c>
      <c r="E49" s="32" t="s">
        <v>392</v>
      </c>
      <c r="F49" s="33" t="s">
        <v>73</v>
      </c>
      <c r="G49" s="34">
        <v>1</v>
      </c>
      <c r="H49" s="35">
        <v>0</v>
      </c>
      <c r="I49" s="35">
        <f>ROUND(ROUND(H49,2)*ROUND(G49,3),2)</f>
      </c>
      <c r="O49">
        <f>(I49*21)/100</f>
      </c>
      <c r="P49" t="s">
        <v>27</v>
      </c>
    </row>
    <row r="50" spans="1:5" ht="12.75">
      <c r="A50" s="36" t="s">
        <v>54</v>
      </c>
      <c r="E50" s="37" t="s">
        <v>496</v>
      </c>
    </row>
    <row r="51" spans="1:5" ht="76.5">
      <c r="A51" s="38" t="s">
        <v>56</v>
      </c>
      <c r="E51" s="39" t="s">
        <v>497</v>
      </c>
    </row>
    <row r="52" spans="1:5" ht="25.5">
      <c r="A52" t="s">
        <v>58</v>
      </c>
      <c r="E52" s="37" t="s">
        <v>395</v>
      </c>
    </row>
    <row r="53" spans="1:16" ht="12.75">
      <c r="A53" s="26" t="s">
        <v>49</v>
      </c>
      <c r="B53" s="31" t="s">
        <v>97</v>
      </c>
      <c r="C53" s="31" t="s">
        <v>399</v>
      </c>
      <c r="D53" s="26" t="s">
        <v>51</v>
      </c>
      <c r="E53" s="32" t="s">
        <v>400</v>
      </c>
      <c r="F53" s="33" t="s">
        <v>139</v>
      </c>
      <c r="G53" s="34">
        <v>7.8</v>
      </c>
      <c r="H53" s="35">
        <v>0</v>
      </c>
      <c r="I53" s="35">
        <f>ROUND(ROUND(H53,2)*ROUND(G53,3),2)</f>
      </c>
      <c r="O53">
        <f>(I53*21)/100</f>
      </c>
      <c r="P53" t="s">
        <v>27</v>
      </c>
    </row>
    <row r="54" spans="1:5" ht="12.75">
      <c r="A54" s="36" t="s">
        <v>54</v>
      </c>
      <c r="E54" s="37" t="s">
        <v>51</v>
      </c>
    </row>
    <row r="55" spans="1:5" ht="102">
      <c r="A55" s="38" t="s">
        <v>56</v>
      </c>
      <c r="E55" s="39" t="s">
        <v>498</v>
      </c>
    </row>
    <row r="56" spans="1:5" ht="76.5">
      <c r="A56" t="s">
        <v>58</v>
      </c>
      <c r="E56" s="37" t="s">
        <v>172</v>
      </c>
    </row>
    <row r="57" spans="1:18" ht="12.75" customHeight="1">
      <c r="A57" s="6" t="s">
        <v>47</v>
      </c>
      <c r="B57" s="6"/>
      <c r="C57" s="42" t="s">
        <v>43</v>
      </c>
      <c r="D57" s="6"/>
      <c r="E57" s="29" t="s">
        <v>143</v>
      </c>
      <c r="F57" s="6"/>
      <c r="G57" s="6"/>
      <c r="H57" s="6"/>
      <c r="I57" s="43">
        <f>0+Q57</f>
      </c>
      <c r="O57">
        <f>0+R57</f>
      </c>
      <c r="Q57">
        <f>0+I58</f>
      </c>
      <c r="R57">
        <f>0+O58</f>
      </c>
    </row>
    <row r="58" spans="1:16" ht="12.75">
      <c r="A58" s="26" t="s">
        <v>49</v>
      </c>
      <c r="B58" s="31" t="s">
        <v>104</v>
      </c>
      <c r="C58" s="31" t="s">
        <v>396</v>
      </c>
      <c r="D58" s="26" t="s">
        <v>51</v>
      </c>
      <c r="E58" s="32" t="s">
        <v>397</v>
      </c>
      <c r="F58" s="33" t="s">
        <v>73</v>
      </c>
      <c r="G58" s="34">
        <v>1</v>
      </c>
      <c r="H58" s="35">
        <v>0</v>
      </c>
      <c r="I58" s="35">
        <f>ROUND(ROUND(H58,2)*ROUND(G58,3),2)</f>
      </c>
      <c r="O58">
        <f>(I58*21)/100</f>
      </c>
      <c r="P58" t="s">
        <v>27</v>
      </c>
    </row>
    <row r="59" spans="1:5" ht="12.75">
      <c r="A59" s="36" t="s">
        <v>54</v>
      </c>
      <c r="E59" s="37" t="s">
        <v>51</v>
      </c>
    </row>
    <row r="60" spans="1:5" ht="102">
      <c r="A60" s="38" t="s">
        <v>56</v>
      </c>
      <c r="E60" s="39" t="s">
        <v>499</v>
      </c>
    </row>
    <row r="61" spans="1:5" ht="76.5">
      <c r="A61" t="s">
        <v>58</v>
      </c>
      <c r="E61" s="37" t="s">
        <v>172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19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0+O9+O22+O71+O80+O133+O154</f>
      </c>
      <c r="P2" t="s">
        <v>26</v>
      </c>
    </row>
    <row r="3" spans="1:16" ht="15" customHeight="1">
      <c r="A3" t="s">
        <v>12</v>
      </c>
      <c r="B3" s="12" t="s">
        <v>14</v>
      </c>
      <c r="C3" s="13" t="s">
        <v>15</v>
      </c>
      <c r="D3" s="1"/>
      <c r="E3" s="14" t="s">
        <v>16</v>
      </c>
      <c r="F3" s="1"/>
      <c r="G3" s="9"/>
      <c r="H3" s="8" t="s">
        <v>500</v>
      </c>
      <c r="I3" s="40">
        <f>0+I9+I22+I71+I80+I133+I154</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500</v>
      </c>
      <c r="D5" s="6"/>
      <c r="E5" s="18" t="s">
        <v>501</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f>
      </c>
      <c r="R9">
        <f>0+O10+O14+O18</f>
      </c>
    </row>
    <row r="10" spans="1:16" ht="12.75">
      <c r="A10" s="26" t="s">
        <v>49</v>
      </c>
      <c r="B10" s="31" t="s">
        <v>32</v>
      </c>
      <c r="C10" s="31" t="s">
        <v>125</v>
      </c>
      <c r="D10" s="26" t="s">
        <v>32</v>
      </c>
      <c r="E10" s="32" t="s">
        <v>126</v>
      </c>
      <c r="F10" s="33" t="s">
        <v>127</v>
      </c>
      <c r="G10" s="34">
        <v>118.641</v>
      </c>
      <c r="H10" s="35">
        <v>0</v>
      </c>
      <c r="I10" s="35">
        <f>ROUND(ROUND(H10,2)*ROUND(G10,3),2)</f>
      </c>
      <c r="O10">
        <f>(I10*21)/100</f>
      </c>
      <c r="P10" t="s">
        <v>27</v>
      </c>
    </row>
    <row r="11" spans="1:5" ht="25.5">
      <c r="A11" s="36" t="s">
        <v>54</v>
      </c>
      <c r="E11" s="37" t="s">
        <v>503</v>
      </c>
    </row>
    <row r="12" spans="1:5" ht="382.5">
      <c r="A12" s="38" t="s">
        <v>56</v>
      </c>
      <c r="E12" s="39" t="s">
        <v>504</v>
      </c>
    </row>
    <row r="13" spans="1:5" ht="25.5">
      <c r="A13" t="s">
        <v>58</v>
      </c>
      <c r="E13" s="37" t="s">
        <v>130</v>
      </c>
    </row>
    <row r="14" spans="1:16" ht="12.75">
      <c r="A14" s="26" t="s">
        <v>49</v>
      </c>
      <c r="B14" s="31" t="s">
        <v>27</v>
      </c>
      <c r="C14" s="31" t="s">
        <v>125</v>
      </c>
      <c r="D14" s="26" t="s">
        <v>27</v>
      </c>
      <c r="E14" s="32" t="s">
        <v>126</v>
      </c>
      <c r="F14" s="33" t="s">
        <v>127</v>
      </c>
      <c r="G14" s="34">
        <v>69.103</v>
      </c>
      <c r="H14" s="35">
        <v>0</v>
      </c>
      <c r="I14" s="35">
        <f>ROUND(ROUND(H14,2)*ROUND(G14,3),2)</f>
      </c>
      <c r="O14">
        <f>(I14*21)/100</f>
      </c>
      <c r="P14" t="s">
        <v>27</v>
      </c>
    </row>
    <row r="15" spans="1:5" ht="12.75">
      <c r="A15" s="36" t="s">
        <v>54</v>
      </c>
      <c r="E15" s="37" t="s">
        <v>354</v>
      </c>
    </row>
    <row r="16" spans="1:5" ht="409.5">
      <c r="A16" s="38" t="s">
        <v>56</v>
      </c>
      <c r="E16" s="39" t="s">
        <v>505</v>
      </c>
    </row>
    <row r="17" spans="1:5" ht="25.5">
      <c r="A17" t="s">
        <v>58</v>
      </c>
      <c r="E17" s="37" t="s">
        <v>130</v>
      </c>
    </row>
    <row r="18" spans="1:16" ht="12.75">
      <c r="A18" s="26" t="s">
        <v>49</v>
      </c>
      <c r="B18" s="31" t="s">
        <v>26</v>
      </c>
      <c r="C18" s="31" t="s">
        <v>125</v>
      </c>
      <c r="D18" s="26" t="s">
        <v>36</v>
      </c>
      <c r="E18" s="32" t="s">
        <v>126</v>
      </c>
      <c r="F18" s="33" t="s">
        <v>127</v>
      </c>
      <c r="G18" s="34">
        <v>37.757</v>
      </c>
      <c r="H18" s="35">
        <v>0</v>
      </c>
      <c r="I18" s="35">
        <f>ROUND(ROUND(H18,2)*ROUND(G18,3),2)</f>
      </c>
      <c r="O18">
        <f>(I18*21)/100</f>
      </c>
      <c r="P18" t="s">
        <v>27</v>
      </c>
    </row>
    <row r="19" spans="1:5" ht="12.75">
      <c r="A19" s="36" t="s">
        <v>54</v>
      </c>
      <c r="E19" s="37" t="s">
        <v>506</v>
      </c>
    </row>
    <row r="20" spans="1:5" ht="204">
      <c r="A20" s="38" t="s">
        <v>56</v>
      </c>
      <c r="E20" s="39" t="s">
        <v>507</v>
      </c>
    </row>
    <row r="21" spans="1:5" ht="25.5">
      <c r="A21" t="s">
        <v>58</v>
      </c>
      <c r="E21" s="37" t="s">
        <v>130</v>
      </c>
    </row>
    <row r="22" spans="1:18" ht="12.75" customHeight="1">
      <c r="A22" s="6" t="s">
        <v>47</v>
      </c>
      <c r="B22" s="6"/>
      <c r="C22" s="42" t="s">
        <v>32</v>
      </c>
      <c r="D22" s="6"/>
      <c r="E22" s="29" t="s">
        <v>136</v>
      </c>
      <c r="F22" s="6"/>
      <c r="G22" s="6"/>
      <c r="H22" s="6"/>
      <c r="I22" s="43">
        <f>0+Q22</f>
      </c>
      <c r="O22">
        <f>0+R22</f>
      </c>
      <c r="Q22">
        <f>0+I23+I27+I31+I35+I39+I43+I47+I51+I55+I59+I63+I67</f>
      </c>
      <c r="R22">
        <f>0+O23+O27+O31+O35+O39+O43+O47+O51+O55+O59+O63+O67</f>
      </c>
    </row>
    <row r="23" spans="1:16" ht="25.5">
      <c r="A23" s="26" t="s">
        <v>49</v>
      </c>
      <c r="B23" s="31" t="s">
        <v>36</v>
      </c>
      <c r="C23" s="31" t="s">
        <v>200</v>
      </c>
      <c r="D23" s="26" t="s">
        <v>51</v>
      </c>
      <c r="E23" s="32" t="s">
        <v>201</v>
      </c>
      <c r="F23" s="33" t="s">
        <v>162</v>
      </c>
      <c r="G23" s="34">
        <v>5.742</v>
      </c>
      <c r="H23" s="35">
        <v>0</v>
      </c>
      <c r="I23" s="35">
        <f>ROUND(ROUND(H23,2)*ROUND(G23,3),2)</f>
      </c>
      <c r="O23">
        <f>(I23*21)/100</f>
      </c>
      <c r="P23" t="s">
        <v>27</v>
      </c>
    </row>
    <row r="24" spans="1:5" ht="38.25">
      <c r="A24" s="36" t="s">
        <v>54</v>
      </c>
      <c r="E24" s="37" t="s">
        <v>202</v>
      </c>
    </row>
    <row r="25" spans="1:5" ht="102">
      <c r="A25" s="38" t="s">
        <v>56</v>
      </c>
      <c r="E25" s="39" t="s">
        <v>508</v>
      </c>
    </row>
    <row r="26" spans="1:5" ht="63.75">
      <c r="A26" t="s">
        <v>58</v>
      </c>
      <c r="E26" s="37" t="s">
        <v>142</v>
      </c>
    </row>
    <row r="27" spans="1:16" ht="25.5">
      <c r="A27" s="26" t="s">
        <v>49</v>
      </c>
      <c r="B27" s="31" t="s">
        <v>38</v>
      </c>
      <c r="C27" s="31" t="s">
        <v>323</v>
      </c>
      <c r="D27" s="26" t="s">
        <v>51</v>
      </c>
      <c r="E27" s="32" t="s">
        <v>324</v>
      </c>
      <c r="F27" s="33" t="s">
        <v>162</v>
      </c>
      <c r="G27" s="34">
        <v>5.175</v>
      </c>
      <c r="H27" s="35">
        <v>0</v>
      </c>
      <c r="I27" s="35">
        <f>ROUND(ROUND(H27,2)*ROUND(G27,3),2)</f>
      </c>
      <c r="O27">
        <f>(I27*21)/100</f>
      </c>
      <c r="P27" t="s">
        <v>27</v>
      </c>
    </row>
    <row r="28" spans="1:5" ht="38.25">
      <c r="A28" s="36" t="s">
        <v>54</v>
      </c>
      <c r="E28" s="37" t="s">
        <v>202</v>
      </c>
    </row>
    <row r="29" spans="1:5" ht="102">
      <c r="A29" s="38" t="s">
        <v>56</v>
      </c>
      <c r="E29" s="39" t="s">
        <v>509</v>
      </c>
    </row>
    <row r="30" spans="1:5" ht="63.75">
      <c r="A30" t="s">
        <v>58</v>
      </c>
      <c r="E30" s="37" t="s">
        <v>142</v>
      </c>
    </row>
    <row r="31" spans="1:16" ht="25.5">
      <c r="A31" s="26" t="s">
        <v>49</v>
      </c>
      <c r="B31" s="31" t="s">
        <v>40</v>
      </c>
      <c r="C31" s="31" t="s">
        <v>204</v>
      </c>
      <c r="D31" s="26" t="s">
        <v>51</v>
      </c>
      <c r="E31" s="32" t="s">
        <v>510</v>
      </c>
      <c r="F31" s="33" t="s">
        <v>162</v>
      </c>
      <c r="G31" s="34">
        <v>8.818</v>
      </c>
      <c r="H31" s="35">
        <v>0</v>
      </c>
      <c r="I31" s="35">
        <f>ROUND(ROUND(H31,2)*ROUND(G31,3),2)</f>
      </c>
      <c r="O31">
        <f>(I31*21)/100</f>
      </c>
      <c r="P31" t="s">
        <v>27</v>
      </c>
    </row>
    <row r="32" spans="1:5" ht="38.25">
      <c r="A32" s="36" t="s">
        <v>54</v>
      </c>
      <c r="E32" s="37" t="s">
        <v>202</v>
      </c>
    </row>
    <row r="33" spans="1:5" ht="153">
      <c r="A33" s="38" t="s">
        <v>56</v>
      </c>
      <c r="E33" s="39" t="s">
        <v>511</v>
      </c>
    </row>
    <row r="34" spans="1:5" ht="63.75">
      <c r="A34" t="s">
        <v>58</v>
      </c>
      <c r="E34" s="37" t="s">
        <v>142</v>
      </c>
    </row>
    <row r="35" spans="1:16" ht="25.5">
      <c r="A35" s="26" t="s">
        <v>49</v>
      </c>
      <c r="B35" s="31" t="s">
        <v>81</v>
      </c>
      <c r="C35" s="31" t="s">
        <v>207</v>
      </c>
      <c r="D35" s="26" t="s">
        <v>51</v>
      </c>
      <c r="E35" s="32" t="s">
        <v>208</v>
      </c>
      <c r="F35" s="33" t="s">
        <v>139</v>
      </c>
      <c r="G35" s="34">
        <v>40.5</v>
      </c>
      <c r="H35" s="35">
        <v>0</v>
      </c>
      <c r="I35" s="35">
        <f>ROUND(ROUND(H35,2)*ROUND(G35,3),2)</f>
      </c>
      <c r="O35">
        <f>(I35*21)/100</f>
      </c>
      <c r="P35" t="s">
        <v>27</v>
      </c>
    </row>
    <row r="36" spans="1:5" ht="38.25">
      <c r="A36" s="36" t="s">
        <v>54</v>
      </c>
      <c r="E36" s="37" t="s">
        <v>202</v>
      </c>
    </row>
    <row r="37" spans="1:5" ht="114.75">
      <c r="A37" s="38" t="s">
        <v>56</v>
      </c>
      <c r="E37" s="39" t="s">
        <v>512</v>
      </c>
    </row>
    <row r="38" spans="1:5" ht="63.75">
      <c r="A38" t="s">
        <v>58</v>
      </c>
      <c r="E38" s="37" t="s">
        <v>142</v>
      </c>
    </row>
    <row r="39" spans="1:16" ht="25.5">
      <c r="A39" s="26" t="s">
        <v>49</v>
      </c>
      <c r="B39" s="31" t="s">
        <v>86</v>
      </c>
      <c r="C39" s="31" t="s">
        <v>207</v>
      </c>
      <c r="D39" s="26" t="s">
        <v>32</v>
      </c>
      <c r="E39" s="32" t="s">
        <v>208</v>
      </c>
      <c r="F39" s="33" t="s">
        <v>139</v>
      </c>
      <c r="G39" s="34">
        <v>42</v>
      </c>
      <c r="H39" s="35">
        <v>0</v>
      </c>
      <c r="I39" s="35">
        <f>ROUND(ROUND(H39,2)*ROUND(G39,3),2)</f>
      </c>
      <c r="O39">
        <f>(I39*21)/100</f>
      </c>
      <c r="P39" t="s">
        <v>27</v>
      </c>
    </row>
    <row r="40" spans="1:5" ht="38.25">
      <c r="A40" s="36" t="s">
        <v>54</v>
      </c>
      <c r="E40" s="37" t="s">
        <v>202</v>
      </c>
    </row>
    <row r="41" spans="1:5" ht="102">
      <c r="A41" s="38" t="s">
        <v>56</v>
      </c>
      <c r="E41" s="39" t="s">
        <v>513</v>
      </c>
    </row>
    <row r="42" spans="1:5" ht="63.75">
      <c r="A42" t="s">
        <v>58</v>
      </c>
      <c r="E42" s="37" t="s">
        <v>142</v>
      </c>
    </row>
    <row r="43" spans="1:16" ht="25.5">
      <c r="A43" s="26" t="s">
        <v>49</v>
      </c>
      <c r="B43" s="31" t="s">
        <v>43</v>
      </c>
      <c r="C43" s="31" t="s">
        <v>210</v>
      </c>
      <c r="D43" s="26" t="s">
        <v>51</v>
      </c>
      <c r="E43" s="32" t="s">
        <v>514</v>
      </c>
      <c r="F43" s="33" t="s">
        <v>162</v>
      </c>
      <c r="G43" s="34">
        <v>9.99</v>
      </c>
      <c r="H43" s="35">
        <v>0</v>
      </c>
      <c r="I43" s="35">
        <f>ROUND(ROUND(H43,2)*ROUND(G43,3),2)</f>
      </c>
      <c r="O43">
        <f>(I43*21)/100</f>
      </c>
      <c r="P43" t="s">
        <v>27</v>
      </c>
    </row>
    <row r="44" spans="1:5" ht="38.25">
      <c r="A44" s="36" t="s">
        <v>54</v>
      </c>
      <c r="E44" s="37" t="s">
        <v>202</v>
      </c>
    </row>
    <row r="45" spans="1:5" ht="153">
      <c r="A45" s="38" t="s">
        <v>56</v>
      </c>
      <c r="E45" s="39" t="s">
        <v>515</v>
      </c>
    </row>
    <row r="46" spans="1:5" ht="63.75">
      <c r="A46" t="s">
        <v>58</v>
      </c>
      <c r="E46" s="37" t="s">
        <v>142</v>
      </c>
    </row>
    <row r="47" spans="1:16" ht="25.5">
      <c r="A47" s="26" t="s">
        <v>49</v>
      </c>
      <c r="B47" s="31" t="s">
        <v>45</v>
      </c>
      <c r="C47" s="31" t="s">
        <v>213</v>
      </c>
      <c r="D47" s="26" t="s">
        <v>51</v>
      </c>
      <c r="E47" s="32" t="s">
        <v>214</v>
      </c>
      <c r="F47" s="33" t="s">
        <v>162</v>
      </c>
      <c r="G47" s="34">
        <v>10.35</v>
      </c>
      <c r="H47" s="35">
        <v>0</v>
      </c>
      <c r="I47" s="35">
        <f>ROUND(ROUND(H47,2)*ROUND(G47,3),2)</f>
      </c>
      <c r="O47">
        <f>(I47*21)/100</f>
      </c>
      <c r="P47" t="s">
        <v>27</v>
      </c>
    </row>
    <row r="48" spans="1:5" ht="38.25">
      <c r="A48" s="36" t="s">
        <v>54</v>
      </c>
      <c r="E48" s="37" t="s">
        <v>202</v>
      </c>
    </row>
    <row r="49" spans="1:5" ht="114.75">
      <c r="A49" s="38" t="s">
        <v>56</v>
      </c>
      <c r="E49" s="39" t="s">
        <v>516</v>
      </c>
    </row>
    <row r="50" spans="1:5" ht="369.75">
      <c r="A50" t="s">
        <v>58</v>
      </c>
      <c r="E50" s="37" t="s">
        <v>216</v>
      </c>
    </row>
    <row r="51" spans="1:16" ht="25.5">
      <c r="A51" s="26" t="s">
        <v>49</v>
      </c>
      <c r="B51" s="31" t="s">
        <v>97</v>
      </c>
      <c r="C51" s="31" t="s">
        <v>356</v>
      </c>
      <c r="D51" s="26" t="s">
        <v>51</v>
      </c>
      <c r="E51" s="32" t="s">
        <v>357</v>
      </c>
      <c r="F51" s="33" t="s">
        <v>162</v>
      </c>
      <c r="G51" s="34">
        <v>3.24</v>
      </c>
      <c r="H51" s="35">
        <v>0</v>
      </c>
      <c r="I51" s="35">
        <f>ROUND(ROUND(H51,2)*ROUND(G51,3),2)</f>
      </c>
      <c r="O51">
        <f>(I51*21)/100</f>
      </c>
      <c r="P51" t="s">
        <v>27</v>
      </c>
    </row>
    <row r="52" spans="1:5" ht="38.25">
      <c r="A52" s="36" t="s">
        <v>54</v>
      </c>
      <c r="E52" s="37" t="s">
        <v>202</v>
      </c>
    </row>
    <row r="53" spans="1:5" ht="216.75">
      <c r="A53" s="38" t="s">
        <v>56</v>
      </c>
      <c r="E53" s="39" t="s">
        <v>517</v>
      </c>
    </row>
    <row r="54" spans="1:5" ht="318.75">
      <c r="A54" t="s">
        <v>58</v>
      </c>
      <c r="E54" s="37" t="s">
        <v>359</v>
      </c>
    </row>
    <row r="55" spans="1:16" ht="25.5">
      <c r="A55" s="26" t="s">
        <v>49</v>
      </c>
      <c r="B55" s="31" t="s">
        <v>104</v>
      </c>
      <c r="C55" s="31" t="s">
        <v>360</v>
      </c>
      <c r="D55" s="26" t="s">
        <v>51</v>
      </c>
      <c r="E55" s="32" t="s">
        <v>361</v>
      </c>
      <c r="F55" s="33" t="s">
        <v>162</v>
      </c>
      <c r="G55" s="34">
        <v>38.16</v>
      </c>
      <c r="H55" s="35">
        <v>0</v>
      </c>
      <c r="I55" s="35">
        <f>ROUND(ROUND(H55,2)*ROUND(G55,3),2)</f>
      </c>
      <c r="O55">
        <f>(I55*21)/100</f>
      </c>
      <c r="P55" t="s">
        <v>27</v>
      </c>
    </row>
    <row r="56" spans="1:5" ht="38.25">
      <c r="A56" s="36" t="s">
        <v>54</v>
      </c>
      <c r="E56" s="37" t="s">
        <v>202</v>
      </c>
    </row>
    <row r="57" spans="1:5" ht="153">
      <c r="A57" s="38" t="s">
        <v>56</v>
      </c>
      <c r="E57" s="39" t="s">
        <v>518</v>
      </c>
    </row>
    <row r="58" spans="1:5" ht="318.75">
      <c r="A58" t="s">
        <v>58</v>
      </c>
      <c r="E58" s="37" t="s">
        <v>359</v>
      </c>
    </row>
    <row r="59" spans="1:16" ht="12.75">
      <c r="A59" s="26" t="s">
        <v>49</v>
      </c>
      <c r="B59" s="31" t="s">
        <v>108</v>
      </c>
      <c r="C59" s="31" t="s">
        <v>363</v>
      </c>
      <c r="D59" s="26" t="s">
        <v>51</v>
      </c>
      <c r="E59" s="32" t="s">
        <v>364</v>
      </c>
      <c r="F59" s="33" t="s">
        <v>162</v>
      </c>
      <c r="G59" s="34">
        <v>9.36</v>
      </c>
      <c r="H59" s="35">
        <v>0</v>
      </c>
      <c r="I59" s="35">
        <f>ROUND(ROUND(H59,2)*ROUND(G59,3),2)</f>
      </c>
      <c r="O59">
        <f>(I59*21)/100</f>
      </c>
      <c r="P59" t="s">
        <v>27</v>
      </c>
    </row>
    <row r="60" spans="1:5" ht="12.75">
      <c r="A60" s="36" t="s">
        <v>54</v>
      </c>
      <c r="E60" s="37" t="s">
        <v>365</v>
      </c>
    </row>
    <row r="61" spans="1:5" ht="216.75">
      <c r="A61" s="38" t="s">
        <v>56</v>
      </c>
      <c r="E61" s="39" t="s">
        <v>519</v>
      </c>
    </row>
    <row r="62" spans="1:5" ht="229.5">
      <c r="A62" t="s">
        <v>58</v>
      </c>
      <c r="E62" s="37" t="s">
        <v>367</v>
      </c>
    </row>
    <row r="63" spans="1:16" ht="12.75">
      <c r="A63" s="26" t="s">
        <v>49</v>
      </c>
      <c r="B63" s="31" t="s">
        <v>180</v>
      </c>
      <c r="C63" s="31" t="s">
        <v>368</v>
      </c>
      <c r="D63" s="26" t="s">
        <v>51</v>
      </c>
      <c r="E63" s="32" t="s">
        <v>369</v>
      </c>
      <c r="F63" s="33" t="s">
        <v>162</v>
      </c>
      <c r="G63" s="34">
        <v>3.78</v>
      </c>
      <c r="H63" s="35">
        <v>0</v>
      </c>
      <c r="I63" s="35">
        <f>ROUND(ROUND(H63,2)*ROUND(G63,3),2)</f>
      </c>
      <c r="O63">
        <f>(I63*21)/100</f>
      </c>
      <c r="P63" t="s">
        <v>27</v>
      </c>
    </row>
    <row r="64" spans="1:5" ht="12.75">
      <c r="A64" s="36" t="s">
        <v>54</v>
      </c>
      <c r="E64" s="37" t="s">
        <v>365</v>
      </c>
    </row>
    <row r="65" spans="1:5" ht="102">
      <c r="A65" s="38" t="s">
        <v>56</v>
      </c>
      <c r="E65" s="39" t="s">
        <v>520</v>
      </c>
    </row>
    <row r="66" spans="1:5" ht="293.25">
      <c r="A66" t="s">
        <v>58</v>
      </c>
      <c r="E66" s="37" t="s">
        <v>371</v>
      </c>
    </row>
    <row r="67" spans="1:16" ht="12.75">
      <c r="A67" s="26" t="s">
        <v>49</v>
      </c>
      <c r="B67" s="31" t="s">
        <v>184</v>
      </c>
      <c r="C67" s="31" t="s">
        <v>217</v>
      </c>
      <c r="D67" s="26" t="s">
        <v>51</v>
      </c>
      <c r="E67" s="32" t="s">
        <v>218</v>
      </c>
      <c r="F67" s="33" t="s">
        <v>187</v>
      </c>
      <c r="G67" s="34">
        <v>31.9</v>
      </c>
      <c r="H67" s="35">
        <v>0</v>
      </c>
      <c r="I67" s="35">
        <f>ROUND(ROUND(H67,2)*ROUND(G67,3),2)</f>
      </c>
      <c r="O67">
        <f>(I67*21)/100</f>
      </c>
      <c r="P67" t="s">
        <v>27</v>
      </c>
    </row>
    <row r="68" spans="1:5" ht="12.75">
      <c r="A68" s="36" t="s">
        <v>54</v>
      </c>
      <c r="E68" s="37" t="s">
        <v>51</v>
      </c>
    </row>
    <row r="69" spans="1:5" ht="102">
      <c r="A69" s="38" t="s">
        <v>56</v>
      </c>
      <c r="E69" s="39" t="s">
        <v>521</v>
      </c>
    </row>
    <row r="70" spans="1:5" ht="25.5">
      <c r="A70" t="s">
        <v>58</v>
      </c>
      <c r="E70" s="37" t="s">
        <v>220</v>
      </c>
    </row>
    <row r="71" spans="1:18" ht="12.75" customHeight="1">
      <c r="A71" s="6" t="s">
        <v>47</v>
      </c>
      <c r="B71" s="6"/>
      <c r="C71" s="42" t="s">
        <v>27</v>
      </c>
      <c r="D71" s="6"/>
      <c r="E71" s="29" t="s">
        <v>221</v>
      </c>
      <c r="F71" s="6"/>
      <c r="G71" s="6"/>
      <c r="H71" s="6"/>
      <c r="I71" s="43">
        <f>0+Q71</f>
      </c>
      <c r="O71">
        <f>0+R71</f>
      </c>
      <c r="Q71">
        <f>0+I72+I76</f>
      </c>
      <c r="R71">
        <f>0+O72+O76</f>
      </c>
    </row>
    <row r="72" spans="1:16" ht="12.75">
      <c r="A72" s="26" t="s">
        <v>49</v>
      </c>
      <c r="B72" s="31" t="s">
        <v>246</v>
      </c>
      <c r="C72" s="31" t="s">
        <v>372</v>
      </c>
      <c r="D72" s="26" t="s">
        <v>51</v>
      </c>
      <c r="E72" s="32" t="s">
        <v>373</v>
      </c>
      <c r="F72" s="33" t="s">
        <v>139</v>
      </c>
      <c r="G72" s="34">
        <v>18</v>
      </c>
      <c r="H72" s="35">
        <v>0</v>
      </c>
      <c r="I72" s="35">
        <f>ROUND(ROUND(H72,2)*ROUND(G72,3),2)</f>
      </c>
      <c r="O72">
        <f>(I72*21)/100</f>
      </c>
      <c r="P72" t="s">
        <v>27</v>
      </c>
    </row>
    <row r="73" spans="1:5" ht="153">
      <c r="A73" s="36" t="s">
        <v>54</v>
      </c>
      <c r="E73" s="37" t="s">
        <v>374</v>
      </c>
    </row>
    <row r="74" spans="1:5" ht="114.75">
      <c r="A74" s="38" t="s">
        <v>56</v>
      </c>
      <c r="E74" s="39" t="s">
        <v>522</v>
      </c>
    </row>
    <row r="75" spans="1:5" ht="165.75">
      <c r="A75" t="s">
        <v>58</v>
      </c>
      <c r="E75" s="37" t="s">
        <v>376</v>
      </c>
    </row>
    <row r="76" spans="1:16" ht="12.75">
      <c r="A76" s="26" t="s">
        <v>49</v>
      </c>
      <c r="B76" s="31" t="s">
        <v>250</v>
      </c>
      <c r="C76" s="31" t="s">
        <v>222</v>
      </c>
      <c r="D76" s="26" t="s">
        <v>51</v>
      </c>
      <c r="E76" s="32" t="s">
        <v>223</v>
      </c>
      <c r="F76" s="33" t="s">
        <v>187</v>
      </c>
      <c r="G76" s="34">
        <v>73.6</v>
      </c>
      <c r="H76" s="35">
        <v>0</v>
      </c>
      <c r="I76" s="35">
        <f>ROUND(ROUND(H76,2)*ROUND(G76,3),2)</f>
      </c>
      <c r="O76">
        <f>(I76*21)/100</f>
      </c>
      <c r="P76" t="s">
        <v>27</v>
      </c>
    </row>
    <row r="77" spans="1:5" ht="25.5">
      <c r="A77" s="36" t="s">
        <v>54</v>
      </c>
      <c r="E77" s="37" t="s">
        <v>224</v>
      </c>
    </row>
    <row r="78" spans="1:5" ht="76.5">
      <c r="A78" s="38" t="s">
        <v>56</v>
      </c>
      <c r="E78" s="39" t="s">
        <v>523</v>
      </c>
    </row>
    <row r="79" spans="1:5" ht="102">
      <c r="A79" t="s">
        <v>58</v>
      </c>
      <c r="E79" s="37" t="s">
        <v>226</v>
      </c>
    </row>
    <row r="80" spans="1:18" ht="12.75" customHeight="1">
      <c r="A80" s="6" t="s">
        <v>47</v>
      </c>
      <c r="B80" s="6"/>
      <c r="C80" s="42" t="s">
        <v>38</v>
      </c>
      <c r="D80" s="6"/>
      <c r="E80" s="29" t="s">
        <v>227</v>
      </c>
      <c r="F80" s="6"/>
      <c r="G80" s="6"/>
      <c r="H80" s="6"/>
      <c r="I80" s="43">
        <f>0+Q80</f>
      </c>
      <c r="O80">
        <f>0+R80</f>
      </c>
      <c r="Q80">
        <f>0+I81+I85+I89+I93+I97+I101+I105+I109+I113+I117+I121+I125+I129</f>
      </c>
      <c r="R80">
        <f>0+O81+O85+O89+O93+O97+O101+O105+O109+O113+O117+O121+O125+O129</f>
      </c>
    </row>
    <row r="81" spans="1:16" ht="12.75">
      <c r="A81" s="26" t="s">
        <v>49</v>
      </c>
      <c r="B81" s="31" t="s">
        <v>255</v>
      </c>
      <c r="C81" s="31" t="s">
        <v>228</v>
      </c>
      <c r="D81" s="26" t="s">
        <v>51</v>
      </c>
      <c r="E81" s="32" t="s">
        <v>229</v>
      </c>
      <c r="F81" s="33" t="s">
        <v>187</v>
      </c>
      <c r="G81" s="34">
        <v>31.9</v>
      </c>
      <c r="H81" s="35">
        <v>0</v>
      </c>
      <c r="I81" s="35">
        <f>ROUND(ROUND(H81,2)*ROUND(G81,3),2)</f>
      </c>
      <c r="O81">
        <f>(I81*21)/100</f>
      </c>
      <c r="P81" t="s">
        <v>27</v>
      </c>
    </row>
    <row r="82" spans="1:5" ht="25.5">
      <c r="A82" s="36" t="s">
        <v>54</v>
      </c>
      <c r="E82" s="37" t="s">
        <v>224</v>
      </c>
    </row>
    <row r="83" spans="1:5" ht="89.25">
      <c r="A83" s="38" t="s">
        <v>56</v>
      </c>
      <c r="E83" s="39" t="s">
        <v>524</v>
      </c>
    </row>
    <row r="84" spans="1:5" ht="127.5">
      <c r="A84" t="s">
        <v>58</v>
      </c>
      <c r="E84" s="37" t="s">
        <v>231</v>
      </c>
    </row>
    <row r="85" spans="1:16" ht="12.75">
      <c r="A85" s="26" t="s">
        <v>49</v>
      </c>
      <c r="B85" s="31" t="s">
        <v>260</v>
      </c>
      <c r="C85" s="31" t="s">
        <v>302</v>
      </c>
      <c r="D85" s="26" t="s">
        <v>32</v>
      </c>
      <c r="E85" s="32" t="s">
        <v>303</v>
      </c>
      <c r="F85" s="33" t="s">
        <v>187</v>
      </c>
      <c r="G85" s="34">
        <v>20.7</v>
      </c>
      <c r="H85" s="35">
        <v>0</v>
      </c>
      <c r="I85" s="35">
        <f>ROUND(ROUND(H85,2)*ROUND(G85,3),2)</f>
      </c>
      <c r="O85">
        <f>(I85*21)/100</f>
      </c>
      <c r="P85" t="s">
        <v>27</v>
      </c>
    </row>
    <row r="86" spans="1:5" ht="25.5">
      <c r="A86" s="36" t="s">
        <v>54</v>
      </c>
      <c r="E86" s="37" t="s">
        <v>224</v>
      </c>
    </row>
    <row r="87" spans="1:5" ht="89.25">
      <c r="A87" s="38" t="s">
        <v>56</v>
      </c>
      <c r="E87" s="39" t="s">
        <v>525</v>
      </c>
    </row>
    <row r="88" spans="1:5" ht="51">
      <c r="A88" t="s">
        <v>58</v>
      </c>
      <c r="E88" s="37" t="s">
        <v>235</v>
      </c>
    </row>
    <row r="89" spans="1:16" ht="12.75">
      <c r="A89" s="26" t="s">
        <v>49</v>
      </c>
      <c r="B89" s="31" t="s">
        <v>264</v>
      </c>
      <c r="C89" s="31" t="s">
        <v>232</v>
      </c>
      <c r="D89" s="26" t="s">
        <v>51</v>
      </c>
      <c r="E89" s="32" t="s">
        <v>233</v>
      </c>
      <c r="F89" s="33" t="s">
        <v>187</v>
      </c>
      <c r="G89" s="34">
        <v>31.9</v>
      </c>
      <c r="H89" s="35">
        <v>0</v>
      </c>
      <c r="I89" s="35">
        <f>ROUND(ROUND(H89,2)*ROUND(G89,3),2)</f>
      </c>
      <c r="O89">
        <f>(I89*21)/100</f>
      </c>
      <c r="P89" t="s">
        <v>27</v>
      </c>
    </row>
    <row r="90" spans="1:5" ht="25.5">
      <c r="A90" s="36" t="s">
        <v>54</v>
      </c>
      <c r="E90" s="37" t="s">
        <v>224</v>
      </c>
    </row>
    <row r="91" spans="1:5" ht="89.25">
      <c r="A91" s="38" t="s">
        <v>56</v>
      </c>
      <c r="E91" s="39" t="s">
        <v>526</v>
      </c>
    </row>
    <row r="92" spans="1:5" ht="51">
      <c r="A92" t="s">
        <v>58</v>
      </c>
      <c r="E92" s="37" t="s">
        <v>235</v>
      </c>
    </row>
    <row r="93" spans="1:16" ht="12.75">
      <c r="A93" s="26" t="s">
        <v>49</v>
      </c>
      <c r="B93" s="31" t="s">
        <v>268</v>
      </c>
      <c r="C93" s="31" t="s">
        <v>236</v>
      </c>
      <c r="D93" s="26" t="s">
        <v>51</v>
      </c>
      <c r="E93" s="32" t="s">
        <v>237</v>
      </c>
      <c r="F93" s="33" t="s">
        <v>187</v>
      </c>
      <c r="G93" s="34">
        <v>40.9</v>
      </c>
      <c r="H93" s="35">
        <v>0</v>
      </c>
      <c r="I93" s="35">
        <f>ROUND(ROUND(H93,2)*ROUND(G93,3),2)</f>
      </c>
      <c r="O93">
        <f>(I93*21)/100</f>
      </c>
      <c r="P93" t="s">
        <v>27</v>
      </c>
    </row>
    <row r="94" spans="1:5" ht="25.5">
      <c r="A94" s="36" t="s">
        <v>54</v>
      </c>
      <c r="E94" s="37" t="s">
        <v>224</v>
      </c>
    </row>
    <row r="95" spans="1:5" ht="153">
      <c r="A95" s="38" t="s">
        <v>56</v>
      </c>
      <c r="E95" s="39" t="s">
        <v>527</v>
      </c>
    </row>
    <row r="96" spans="1:5" ht="51">
      <c r="A96" t="s">
        <v>58</v>
      </c>
      <c r="E96" s="37" t="s">
        <v>235</v>
      </c>
    </row>
    <row r="97" spans="1:16" ht="12.75">
      <c r="A97" s="26" t="s">
        <v>49</v>
      </c>
      <c r="B97" s="31" t="s">
        <v>273</v>
      </c>
      <c r="C97" s="31" t="s">
        <v>239</v>
      </c>
      <c r="D97" s="26" t="s">
        <v>32</v>
      </c>
      <c r="E97" s="32" t="s">
        <v>240</v>
      </c>
      <c r="F97" s="33" t="s">
        <v>187</v>
      </c>
      <c r="G97" s="34">
        <v>40.9</v>
      </c>
      <c r="H97" s="35">
        <v>0</v>
      </c>
      <c r="I97" s="35">
        <f>ROUND(ROUND(H97,2)*ROUND(G97,3),2)</f>
      </c>
      <c r="O97">
        <f>(I97*21)/100</f>
      </c>
      <c r="P97" t="s">
        <v>27</v>
      </c>
    </row>
    <row r="98" spans="1:5" ht="25.5">
      <c r="A98" s="36" t="s">
        <v>54</v>
      </c>
      <c r="E98" s="37" t="s">
        <v>224</v>
      </c>
    </row>
    <row r="99" spans="1:5" ht="153">
      <c r="A99" s="38" t="s">
        <v>56</v>
      </c>
      <c r="E99" s="39" t="s">
        <v>528</v>
      </c>
    </row>
    <row r="100" spans="1:5" ht="51">
      <c r="A100" t="s">
        <v>58</v>
      </c>
      <c r="E100" s="37" t="s">
        <v>235</v>
      </c>
    </row>
    <row r="101" spans="1:16" ht="12.75">
      <c r="A101" s="26" t="s">
        <v>49</v>
      </c>
      <c r="B101" s="31" t="s">
        <v>278</v>
      </c>
      <c r="C101" s="31" t="s">
        <v>242</v>
      </c>
      <c r="D101" s="26" t="s">
        <v>51</v>
      </c>
      <c r="E101" s="32" t="s">
        <v>243</v>
      </c>
      <c r="F101" s="33" t="s">
        <v>187</v>
      </c>
      <c r="G101" s="34">
        <v>31.9</v>
      </c>
      <c r="H101" s="35">
        <v>0</v>
      </c>
      <c r="I101" s="35">
        <f>ROUND(ROUND(H101,2)*ROUND(G101,3),2)</f>
      </c>
      <c r="O101">
        <f>(I101*21)/100</f>
      </c>
      <c r="P101" t="s">
        <v>27</v>
      </c>
    </row>
    <row r="102" spans="1:5" ht="25.5">
      <c r="A102" s="36" t="s">
        <v>54</v>
      </c>
      <c r="E102" s="37" t="s">
        <v>224</v>
      </c>
    </row>
    <row r="103" spans="1:5" ht="76.5">
      <c r="A103" s="38" t="s">
        <v>56</v>
      </c>
      <c r="E103" s="39" t="s">
        <v>529</v>
      </c>
    </row>
    <row r="104" spans="1:5" ht="51">
      <c r="A104" t="s">
        <v>58</v>
      </c>
      <c r="E104" s="37" t="s">
        <v>245</v>
      </c>
    </row>
    <row r="105" spans="1:16" ht="12.75">
      <c r="A105" s="26" t="s">
        <v>49</v>
      </c>
      <c r="B105" s="31" t="s">
        <v>281</v>
      </c>
      <c r="C105" s="31" t="s">
        <v>247</v>
      </c>
      <c r="D105" s="26" t="s">
        <v>51</v>
      </c>
      <c r="E105" s="32" t="s">
        <v>248</v>
      </c>
      <c r="F105" s="33" t="s">
        <v>187</v>
      </c>
      <c r="G105" s="34">
        <v>63.8</v>
      </c>
      <c r="H105" s="35">
        <v>0</v>
      </c>
      <c r="I105" s="35">
        <f>ROUND(ROUND(H105,2)*ROUND(G105,3),2)</f>
      </c>
      <c r="O105">
        <f>(I105*21)/100</f>
      </c>
      <c r="P105" t="s">
        <v>27</v>
      </c>
    </row>
    <row r="106" spans="1:5" ht="25.5">
      <c r="A106" s="36" t="s">
        <v>54</v>
      </c>
      <c r="E106" s="37" t="s">
        <v>224</v>
      </c>
    </row>
    <row r="107" spans="1:5" ht="89.25">
      <c r="A107" s="38" t="s">
        <v>56</v>
      </c>
      <c r="E107" s="39" t="s">
        <v>530</v>
      </c>
    </row>
    <row r="108" spans="1:5" ht="51">
      <c r="A108" t="s">
        <v>58</v>
      </c>
      <c r="E108" s="37" t="s">
        <v>245</v>
      </c>
    </row>
    <row r="109" spans="1:16" ht="12.75">
      <c r="A109" s="26" t="s">
        <v>49</v>
      </c>
      <c r="B109" s="31" t="s">
        <v>285</v>
      </c>
      <c r="C109" s="31" t="s">
        <v>251</v>
      </c>
      <c r="D109" s="26" t="s">
        <v>51</v>
      </c>
      <c r="E109" s="32" t="s">
        <v>252</v>
      </c>
      <c r="F109" s="33" t="s">
        <v>187</v>
      </c>
      <c r="G109" s="34">
        <v>20.82</v>
      </c>
      <c r="H109" s="35">
        <v>0</v>
      </c>
      <c r="I109" s="35">
        <f>ROUND(ROUND(H109,2)*ROUND(G109,3),2)</f>
      </c>
      <c r="O109">
        <f>(I109*21)/100</f>
      </c>
      <c r="P109" t="s">
        <v>27</v>
      </c>
    </row>
    <row r="110" spans="1:5" ht="12.75">
      <c r="A110" s="36" t="s">
        <v>54</v>
      </c>
      <c r="E110" s="37" t="s">
        <v>51</v>
      </c>
    </row>
    <row r="111" spans="1:5" ht="140.25">
      <c r="A111" s="38" t="s">
        <v>56</v>
      </c>
      <c r="E111" s="39" t="s">
        <v>531</v>
      </c>
    </row>
    <row r="112" spans="1:5" ht="51">
      <c r="A112" t="s">
        <v>58</v>
      </c>
      <c r="E112" s="37" t="s">
        <v>254</v>
      </c>
    </row>
    <row r="113" spans="1:16" ht="12.75">
      <c r="A113" s="26" t="s">
        <v>49</v>
      </c>
      <c r="B113" s="31" t="s">
        <v>289</v>
      </c>
      <c r="C113" s="31" t="s">
        <v>532</v>
      </c>
      <c r="D113" s="26" t="s">
        <v>51</v>
      </c>
      <c r="E113" s="32" t="s">
        <v>533</v>
      </c>
      <c r="F113" s="33" t="s">
        <v>187</v>
      </c>
      <c r="G113" s="34">
        <v>31.9</v>
      </c>
      <c r="H113" s="35">
        <v>0</v>
      </c>
      <c r="I113" s="35">
        <f>ROUND(ROUND(H113,2)*ROUND(G113,3),2)</f>
      </c>
      <c r="O113">
        <f>(I113*21)/100</f>
      </c>
      <c r="P113" t="s">
        <v>27</v>
      </c>
    </row>
    <row r="114" spans="1:5" ht="25.5">
      <c r="A114" s="36" t="s">
        <v>54</v>
      </c>
      <c r="E114" s="37" t="s">
        <v>224</v>
      </c>
    </row>
    <row r="115" spans="1:5" ht="76.5">
      <c r="A115" s="38" t="s">
        <v>56</v>
      </c>
      <c r="E115" s="39" t="s">
        <v>534</v>
      </c>
    </row>
    <row r="116" spans="1:5" ht="140.25">
      <c r="A116" t="s">
        <v>58</v>
      </c>
      <c r="E116" s="37" t="s">
        <v>259</v>
      </c>
    </row>
    <row r="117" spans="1:16" ht="12.75">
      <c r="A117" s="26" t="s">
        <v>49</v>
      </c>
      <c r="B117" s="31" t="s">
        <v>535</v>
      </c>
      <c r="C117" s="31" t="s">
        <v>536</v>
      </c>
      <c r="D117" s="26" t="s">
        <v>51</v>
      </c>
      <c r="E117" s="32" t="s">
        <v>537</v>
      </c>
      <c r="F117" s="33" t="s">
        <v>187</v>
      </c>
      <c r="G117" s="34">
        <v>99.9</v>
      </c>
      <c r="H117" s="35">
        <v>0</v>
      </c>
      <c r="I117" s="35">
        <f>ROUND(ROUND(H117,2)*ROUND(G117,3),2)</f>
      </c>
      <c r="O117">
        <f>(I117*21)/100</f>
      </c>
      <c r="P117" t="s">
        <v>27</v>
      </c>
    </row>
    <row r="118" spans="1:5" ht="25.5">
      <c r="A118" s="36" t="s">
        <v>54</v>
      </c>
      <c r="E118" s="37" t="s">
        <v>224</v>
      </c>
    </row>
    <row r="119" spans="1:5" ht="140.25">
      <c r="A119" s="38" t="s">
        <v>56</v>
      </c>
      <c r="E119" s="39" t="s">
        <v>538</v>
      </c>
    </row>
    <row r="120" spans="1:5" ht="140.25">
      <c r="A120" t="s">
        <v>58</v>
      </c>
      <c r="E120" s="37" t="s">
        <v>259</v>
      </c>
    </row>
    <row r="121" spans="1:16" ht="12.75">
      <c r="A121" s="26" t="s">
        <v>49</v>
      </c>
      <c r="B121" s="31" t="s">
        <v>539</v>
      </c>
      <c r="C121" s="31" t="s">
        <v>265</v>
      </c>
      <c r="D121" s="26" t="s">
        <v>51</v>
      </c>
      <c r="E121" s="32" t="s">
        <v>266</v>
      </c>
      <c r="F121" s="33" t="s">
        <v>187</v>
      </c>
      <c r="G121" s="34">
        <v>99.9</v>
      </c>
      <c r="H121" s="35">
        <v>0</v>
      </c>
      <c r="I121" s="35">
        <f>ROUND(ROUND(H121,2)*ROUND(G121,3),2)</f>
      </c>
      <c r="O121">
        <f>(I121*21)/100</f>
      </c>
      <c r="P121" t="s">
        <v>27</v>
      </c>
    </row>
    <row r="122" spans="1:5" ht="25.5">
      <c r="A122" s="36" t="s">
        <v>54</v>
      </c>
      <c r="E122" s="37" t="s">
        <v>224</v>
      </c>
    </row>
    <row r="123" spans="1:5" ht="140.25">
      <c r="A123" s="38" t="s">
        <v>56</v>
      </c>
      <c r="E123" s="39" t="s">
        <v>540</v>
      </c>
    </row>
    <row r="124" spans="1:5" ht="140.25">
      <c r="A124" t="s">
        <v>58</v>
      </c>
      <c r="E124" s="37" t="s">
        <v>259</v>
      </c>
    </row>
    <row r="125" spans="1:16" ht="12.75">
      <c r="A125" s="26" t="s">
        <v>49</v>
      </c>
      <c r="B125" s="31" t="s">
        <v>541</v>
      </c>
      <c r="C125" s="31" t="s">
        <v>305</v>
      </c>
      <c r="D125" s="26" t="s">
        <v>51</v>
      </c>
      <c r="E125" s="32" t="s">
        <v>306</v>
      </c>
      <c r="F125" s="33" t="s">
        <v>187</v>
      </c>
      <c r="G125" s="34">
        <v>20.7</v>
      </c>
      <c r="H125" s="35">
        <v>0</v>
      </c>
      <c r="I125" s="35">
        <f>ROUND(ROUND(H125,2)*ROUND(G125,3),2)</f>
      </c>
      <c r="O125">
        <f>(I125*21)/100</f>
      </c>
      <c r="P125" t="s">
        <v>27</v>
      </c>
    </row>
    <row r="126" spans="1:5" ht="25.5">
      <c r="A126" s="36" t="s">
        <v>54</v>
      </c>
      <c r="E126" s="37" t="s">
        <v>224</v>
      </c>
    </row>
    <row r="127" spans="1:5" ht="76.5">
      <c r="A127" s="38" t="s">
        <v>56</v>
      </c>
      <c r="E127" s="39" t="s">
        <v>542</v>
      </c>
    </row>
    <row r="128" spans="1:5" ht="153">
      <c r="A128" t="s">
        <v>58</v>
      </c>
      <c r="E128" s="37" t="s">
        <v>308</v>
      </c>
    </row>
    <row r="129" spans="1:16" ht="12.75">
      <c r="A129" s="26" t="s">
        <v>49</v>
      </c>
      <c r="B129" s="31" t="s">
        <v>543</v>
      </c>
      <c r="C129" s="31" t="s">
        <v>269</v>
      </c>
      <c r="D129" s="26" t="s">
        <v>51</v>
      </c>
      <c r="E129" s="32" t="s">
        <v>270</v>
      </c>
      <c r="F129" s="33" t="s">
        <v>139</v>
      </c>
      <c r="G129" s="34">
        <v>9.3</v>
      </c>
      <c r="H129" s="35">
        <v>0</v>
      </c>
      <c r="I129" s="35">
        <f>ROUND(ROUND(H129,2)*ROUND(G129,3),2)</f>
      </c>
      <c r="O129">
        <f>(I129*21)/100</f>
      </c>
      <c r="P129" t="s">
        <v>27</v>
      </c>
    </row>
    <row r="130" spans="1:5" ht="25.5">
      <c r="A130" s="36" t="s">
        <v>54</v>
      </c>
      <c r="E130" s="37" t="s">
        <v>224</v>
      </c>
    </row>
    <row r="131" spans="1:5" ht="89.25">
      <c r="A131" s="38" t="s">
        <v>56</v>
      </c>
      <c r="E131" s="39" t="s">
        <v>544</v>
      </c>
    </row>
    <row r="132" spans="1:5" ht="38.25">
      <c r="A132" t="s">
        <v>58</v>
      </c>
      <c r="E132" s="37" t="s">
        <v>272</v>
      </c>
    </row>
    <row r="133" spans="1:18" ht="12.75" customHeight="1">
      <c r="A133" s="6" t="s">
        <v>47</v>
      </c>
      <c r="B133" s="6"/>
      <c r="C133" s="42" t="s">
        <v>86</v>
      </c>
      <c r="D133" s="6"/>
      <c r="E133" s="29" t="s">
        <v>377</v>
      </c>
      <c r="F133" s="6"/>
      <c r="G133" s="6"/>
      <c r="H133" s="6"/>
      <c r="I133" s="43">
        <f>0+Q133</f>
      </c>
      <c r="O133">
        <f>0+R133</f>
      </c>
      <c r="Q133">
        <f>0+I134+I138+I142+I146+I150</f>
      </c>
      <c r="R133">
        <f>0+O134+O138+O142+O146+O150</f>
      </c>
    </row>
    <row r="134" spans="1:16" ht="12.75">
      <c r="A134" s="26" t="s">
        <v>49</v>
      </c>
      <c r="B134" s="31" t="s">
        <v>545</v>
      </c>
      <c r="C134" s="31" t="s">
        <v>378</v>
      </c>
      <c r="D134" s="26" t="s">
        <v>51</v>
      </c>
      <c r="E134" s="32" t="s">
        <v>379</v>
      </c>
      <c r="F134" s="33" t="s">
        <v>139</v>
      </c>
      <c r="G134" s="34">
        <v>24</v>
      </c>
      <c r="H134" s="35">
        <v>0</v>
      </c>
      <c r="I134" s="35">
        <f>ROUND(ROUND(H134,2)*ROUND(G134,3),2)</f>
      </c>
      <c r="O134">
        <f>(I134*21)/100</f>
      </c>
      <c r="P134" t="s">
        <v>27</v>
      </c>
    </row>
    <row r="135" spans="1:5" ht="12.75">
      <c r="A135" s="36" t="s">
        <v>54</v>
      </c>
      <c r="E135" s="37" t="s">
        <v>380</v>
      </c>
    </row>
    <row r="136" spans="1:5" ht="76.5">
      <c r="A136" s="38" t="s">
        <v>56</v>
      </c>
      <c r="E136" s="39" t="s">
        <v>546</v>
      </c>
    </row>
    <row r="137" spans="1:5" ht="255">
      <c r="A137" t="s">
        <v>58</v>
      </c>
      <c r="E137" s="37" t="s">
        <v>382</v>
      </c>
    </row>
    <row r="138" spans="1:16" ht="12.75">
      <c r="A138" s="26" t="s">
        <v>49</v>
      </c>
      <c r="B138" s="31" t="s">
        <v>547</v>
      </c>
      <c r="C138" s="31" t="s">
        <v>548</v>
      </c>
      <c r="D138" s="26" t="s">
        <v>51</v>
      </c>
      <c r="E138" s="32" t="s">
        <v>549</v>
      </c>
      <c r="F138" s="33" t="s">
        <v>73</v>
      </c>
      <c r="G138" s="34">
        <v>1</v>
      </c>
      <c r="H138" s="35">
        <v>0</v>
      </c>
      <c r="I138" s="35">
        <f>ROUND(ROUND(H138,2)*ROUND(G138,3),2)</f>
      </c>
      <c r="O138">
        <f>(I138*21)/100</f>
      </c>
      <c r="P138" t="s">
        <v>27</v>
      </c>
    </row>
    <row r="139" spans="1:5" ht="25.5">
      <c r="A139" s="36" t="s">
        <v>54</v>
      </c>
      <c r="E139" s="37" t="s">
        <v>224</v>
      </c>
    </row>
    <row r="140" spans="1:5" ht="76.5">
      <c r="A140" s="38" t="s">
        <v>56</v>
      </c>
      <c r="E140" s="39" t="s">
        <v>550</v>
      </c>
    </row>
    <row r="141" spans="1:5" ht="408">
      <c r="A141" t="s">
        <v>58</v>
      </c>
      <c r="E141" s="37" t="s">
        <v>551</v>
      </c>
    </row>
    <row r="142" spans="1:16" ht="12.75">
      <c r="A142" s="26" t="s">
        <v>49</v>
      </c>
      <c r="B142" s="31" t="s">
        <v>552</v>
      </c>
      <c r="C142" s="31" t="s">
        <v>387</v>
      </c>
      <c r="D142" s="26" t="s">
        <v>51</v>
      </c>
      <c r="E142" s="32" t="s">
        <v>388</v>
      </c>
      <c r="F142" s="33" t="s">
        <v>73</v>
      </c>
      <c r="G142" s="34">
        <v>1</v>
      </c>
      <c r="H142" s="35">
        <v>0</v>
      </c>
      <c r="I142" s="35">
        <f>ROUND(ROUND(H142,2)*ROUND(G142,3),2)</f>
      </c>
      <c r="O142">
        <f>(I142*21)/100</f>
      </c>
      <c r="P142" t="s">
        <v>27</v>
      </c>
    </row>
    <row r="143" spans="1:5" ht="12.75">
      <c r="A143" s="36" t="s">
        <v>54</v>
      </c>
      <c r="E143" s="37" t="s">
        <v>51</v>
      </c>
    </row>
    <row r="144" spans="1:5" ht="76.5">
      <c r="A144" s="38" t="s">
        <v>56</v>
      </c>
      <c r="E144" s="39" t="s">
        <v>553</v>
      </c>
    </row>
    <row r="145" spans="1:5" ht="76.5">
      <c r="A145" t="s">
        <v>58</v>
      </c>
      <c r="E145" s="37" t="s">
        <v>390</v>
      </c>
    </row>
    <row r="146" spans="1:16" ht="12.75">
      <c r="A146" s="26" t="s">
        <v>49</v>
      </c>
      <c r="B146" s="31" t="s">
        <v>554</v>
      </c>
      <c r="C146" s="31" t="s">
        <v>391</v>
      </c>
      <c r="D146" s="26" t="s">
        <v>51</v>
      </c>
      <c r="E146" s="32" t="s">
        <v>392</v>
      </c>
      <c r="F146" s="33" t="s">
        <v>73</v>
      </c>
      <c r="G146" s="34">
        <v>2</v>
      </c>
      <c r="H146" s="35">
        <v>0</v>
      </c>
      <c r="I146" s="35">
        <f>ROUND(ROUND(H146,2)*ROUND(G146,3),2)</f>
      </c>
      <c r="O146">
        <f>(I146*21)/100</f>
      </c>
      <c r="P146" t="s">
        <v>27</v>
      </c>
    </row>
    <row r="147" spans="1:5" ht="12.75">
      <c r="A147" s="36" t="s">
        <v>54</v>
      </c>
      <c r="E147" s="37" t="s">
        <v>555</v>
      </c>
    </row>
    <row r="148" spans="1:5" ht="89.25">
      <c r="A148" s="38" t="s">
        <v>56</v>
      </c>
      <c r="E148" s="39" t="s">
        <v>556</v>
      </c>
    </row>
    <row r="149" spans="1:5" ht="25.5">
      <c r="A149" t="s">
        <v>58</v>
      </c>
      <c r="E149" s="37" t="s">
        <v>395</v>
      </c>
    </row>
    <row r="150" spans="1:16" ht="12.75">
      <c r="A150" s="26" t="s">
        <v>49</v>
      </c>
      <c r="B150" s="31" t="s">
        <v>557</v>
      </c>
      <c r="C150" s="31" t="s">
        <v>399</v>
      </c>
      <c r="D150" s="26" t="s">
        <v>51</v>
      </c>
      <c r="E150" s="32" t="s">
        <v>400</v>
      </c>
      <c r="F150" s="33" t="s">
        <v>139</v>
      </c>
      <c r="G150" s="34">
        <v>24</v>
      </c>
      <c r="H150" s="35">
        <v>0</v>
      </c>
      <c r="I150" s="35">
        <f>ROUND(ROUND(H150,2)*ROUND(G150,3),2)</f>
      </c>
      <c r="O150">
        <f>(I150*21)/100</f>
      </c>
      <c r="P150" t="s">
        <v>27</v>
      </c>
    </row>
    <row r="151" spans="1:5" ht="12.75">
      <c r="A151" s="36" t="s">
        <v>54</v>
      </c>
      <c r="E151" s="37" t="s">
        <v>558</v>
      </c>
    </row>
    <row r="152" spans="1:5" ht="102">
      <c r="A152" s="38" t="s">
        <v>56</v>
      </c>
      <c r="E152" s="39" t="s">
        <v>559</v>
      </c>
    </row>
    <row r="153" spans="1:5" ht="76.5">
      <c r="A153" t="s">
        <v>58</v>
      </c>
      <c r="E153" s="37" t="s">
        <v>172</v>
      </c>
    </row>
    <row r="154" spans="1:18" ht="12.75" customHeight="1">
      <c r="A154" s="6" t="s">
        <v>47</v>
      </c>
      <c r="B154" s="6"/>
      <c r="C154" s="42" t="s">
        <v>43</v>
      </c>
      <c r="D154" s="6"/>
      <c r="E154" s="29" t="s">
        <v>143</v>
      </c>
      <c r="F154" s="6"/>
      <c r="G154" s="6"/>
      <c r="H154" s="6"/>
      <c r="I154" s="43">
        <f>0+Q154</f>
      </c>
      <c r="O154">
        <f>0+R154</f>
      </c>
      <c r="Q154">
        <f>0+I155+I159+I163+I167+I171+I175+I179+I183+I187+I191</f>
      </c>
      <c r="R154">
        <f>0+O155+O159+O163+O167+O171+O175+O179+O183+O187+O191</f>
      </c>
    </row>
    <row r="155" spans="1:16" ht="25.5">
      <c r="A155" s="26" t="s">
        <v>49</v>
      </c>
      <c r="B155" s="31" t="s">
        <v>560</v>
      </c>
      <c r="C155" s="31" t="s">
        <v>405</v>
      </c>
      <c r="D155" s="26" t="s">
        <v>51</v>
      </c>
      <c r="E155" s="32" t="s">
        <v>406</v>
      </c>
      <c r="F155" s="33" t="s">
        <v>73</v>
      </c>
      <c r="G155" s="34">
        <v>2</v>
      </c>
      <c r="H155" s="35">
        <v>0</v>
      </c>
      <c r="I155" s="35">
        <f>ROUND(ROUND(H155,2)*ROUND(G155,3),2)</f>
      </c>
      <c r="O155">
        <f>(I155*21)/100</f>
      </c>
      <c r="P155" t="s">
        <v>27</v>
      </c>
    </row>
    <row r="156" spans="1:5" ht="12.75">
      <c r="A156" s="36" t="s">
        <v>54</v>
      </c>
      <c r="E156" s="37" t="s">
        <v>51</v>
      </c>
    </row>
    <row r="157" spans="1:5" ht="38.25">
      <c r="A157" s="38" t="s">
        <v>56</v>
      </c>
      <c r="E157" s="39" t="s">
        <v>561</v>
      </c>
    </row>
    <row r="158" spans="1:5" ht="25.5">
      <c r="A158" t="s">
        <v>58</v>
      </c>
      <c r="E158" s="37" t="s">
        <v>409</v>
      </c>
    </row>
    <row r="159" spans="1:16" ht="25.5">
      <c r="A159" s="26" t="s">
        <v>49</v>
      </c>
      <c r="B159" s="31" t="s">
        <v>562</v>
      </c>
      <c r="C159" s="31" t="s">
        <v>410</v>
      </c>
      <c r="D159" s="26" t="s">
        <v>51</v>
      </c>
      <c r="E159" s="32" t="s">
        <v>411</v>
      </c>
      <c r="F159" s="33" t="s">
        <v>73</v>
      </c>
      <c r="G159" s="34">
        <v>2</v>
      </c>
      <c r="H159" s="35">
        <v>0</v>
      </c>
      <c r="I159" s="35">
        <f>ROUND(ROUND(H159,2)*ROUND(G159,3),2)</f>
      </c>
      <c r="O159">
        <f>(I159*21)/100</f>
      </c>
      <c r="P159" t="s">
        <v>27</v>
      </c>
    </row>
    <row r="160" spans="1:5" ht="12.75">
      <c r="A160" s="36" t="s">
        <v>54</v>
      </c>
      <c r="E160" s="37" t="s">
        <v>51</v>
      </c>
    </row>
    <row r="161" spans="1:5" ht="38.25">
      <c r="A161" s="38" t="s">
        <v>56</v>
      </c>
      <c r="E161" s="39" t="s">
        <v>563</v>
      </c>
    </row>
    <row r="162" spans="1:5" ht="25.5">
      <c r="A162" t="s">
        <v>58</v>
      </c>
      <c r="E162" s="37" t="s">
        <v>413</v>
      </c>
    </row>
    <row r="163" spans="1:16" ht="25.5">
      <c r="A163" s="26" t="s">
        <v>49</v>
      </c>
      <c r="B163" s="31" t="s">
        <v>564</v>
      </c>
      <c r="C163" s="31" t="s">
        <v>414</v>
      </c>
      <c r="D163" s="26" t="s">
        <v>51</v>
      </c>
      <c r="E163" s="32" t="s">
        <v>415</v>
      </c>
      <c r="F163" s="33" t="s">
        <v>73</v>
      </c>
      <c r="G163" s="34">
        <v>2</v>
      </c>
      <c r="H163" s="35">
        <v>0</v>
      </c>
      <c r="I163" s="35">
        <f>ROUND(ROUND(H163,2)*ROUND(G163,3),2)</f>
      </c>
      <c r="O163">
        <f>(I163*21)/100</f>
      </c>
      <c r="P163" t="s">
        <v>27</v>
      </c>
    </row>
    <row r="164" spans="1:5" ht="25.5">
      <c r="A164" s="36" t="s">
        <v>54</v>
      </c>
      <c r="E164" s="37" t="s">
        <v>224</v>
      </c>
    </row>
    <row r="165" spans="1:5" ht="38.25">
      <c r="A165" s="38" t="s">
        <v>56</v>
      </c>
      <c r="E165" s="39" t="s">
        <v>563</v>
      </c>
    </row>
    <row r="166" spans="1:5" ht="25.5">
      <c r="A166" t="s">
        <v>58</v>
      </c>
      <c r="E166" s="37" t="s">
        <v>417</v>
      </c>
    </row>
    <row r="167" spans="1:16" ht="12.75">
      <c r="A167" s="26" t="s">
        <v>49</v>
      </c>
      <c r="B167" s="31" t="s">
        <v>565</v>
      </c>
      <c r="C167" s="31" t="s">
        <v>418</v>
      </c>
      <c r="D167" s="26" t="s">
        <v>51</v>
      </c>
      <c r="E167" s="32" t="s">
        <v>419</v>
      </c>
      <c r="F167" s="33" t="s">
        <v>73</v>
      </c>
      <c r="G167" s="34">
        <v>2</v>
      </c>
      <c r="H167" s="35">
        <v>0</v>
      </c>
      <c r="I167" s="35">
        <f>ROUND(ROUND(H167,2)*ROUND(G167,3),2)</f>
      </c>
      <c r="O167">
        <f>(I167*21)/100</f>
      </c>
      <c r="P167" t="s">
        <v>27</v>
      </c>
    </row>
    <row r="168" spans="1:5" ht="12.75">
      <c r="A168" s="36" t="s">
        <v>54</v>
      </c>
      <c r="E168" s="37" t="s">
        <v>51</v>
      </c>
    </row>
    <row r="169" spans="1:5" ht="38.25">
      <c r="A169" s="38" t="s">
        <v>56</v>
      </c>
      <c r="E169" s="39" t="s">
        <v>566</v>
      </c>
    </row>
    <row r="170" spans="1:5" ht="25.5">
      <c r="A170" t="s">
        <v>58</v>
      </c>
      <c r="E170" s="37" t="s">
        <v>409</v>
      </c>
    </row>
    <row r="171" spans="1:16" ht="25.5">
      <c r="A171" s="26" t="s">
        <v>49</v>
      </c>
      <c r="B171" s="31" t="s">
        <v>567</v>
      </c>
      <c r="C171" s="31" t="s">
        <v>274</v>
      </c>
      <c r="D171" s="26" t="s">
        <v>51</v>
      </c>
      <c r="E171" s="32" t="s">
        <v>275</v>
      </c>
      <c r="F171" s="33" t="s">
        <v>187</v>
      </c>
      <c r="G171" s="34">
        <v>11.138</v>
      </c>
      <c r="H171" s="35">
        <v>0</v>
      </c>
      <c r="I171" s="35">
        <f>ROUND(ROUND(H171,2)*ROUND(G171,3),2)</f>
      </c>
      <c r="O171">
        <f>(I171*21)/100</f>
      </c>
      <c r="P171" t="s">
        <v>27</v>
      </c>
    </row>
    <row r="172" spans="1:5" ht="25.5">
      <c r="A172" s="36" t="s">
        <v>54</v>
      </c>
      <c r="E172" s="37" t="s">
        <v>224</v>
      </c>
    </row>
    <row r="173" spans="1:5" ht="76.5">
      <c r="A173" s="38" t="s">
        <v>56</v>
      </c>
      <c r="E173" s="39" t="s">
        <v>568</v>
      </c>
    </row>
    <row r="174" spans="1:5" ht="38.25">
      <c r="A174" t="s">
        <v>58</v>
      </c>
      <c r="E174" s="37" t="s">
        <v>277</v>
      </c>
    </row>
    <row r="175" spans="1:16" ht="25.5">
      <c r="A175" s="26" t="s">
        <v>49</v>
      </c>
      <c r="B175" s="31" t="s">
        <v>569</v>
      </c>
      <c r="C175" s="31" t="s">
        <v>279</v>
      </c>
      <c r="D175" s="26" t="s">
        <v>51</v>
      </c>
      <c r="E175" s="32" t="s">
        <v>280</v>
      </c>
      <c r="F175" s="33" t="s">
        <v>187</v>
      </c>
      <c r="G175" s="34">
        <v>11.138</v>
      </c>
      <c r="H175" s="35">
        <v>0</v>
      </c>
      <c r="I175" s="35">
        <f>ROUND(ROUND(H175,2)*ROUND(G175,3),2)</f>
      </c>
      <c r="O175">
        <f>(I175*21)/100</f>
      </c>
      <c r="P175" t="s">
        <v>27</v>
      </c>
    </row>
    <row r="176" spans="1:5" ht="12.75">
      <c r="A176" s="36" t="s">
        <v>54</v>
      </c>
      <c r="E176" s="37" t="s">
        <v>51</v>
      </c>
    </row>
    <row r="177" spans="1:5" ht="76.5">
      <c r="A177" s="38" t="s">
        <v>56</v>
      </c>
      <c r="E177" s="39" t="s">
        <v>568</v>
      </c>
    </row>
    <row r="178" spans="1:5" ht="38.25">
      <c r="A178" t="s">
        <v>58</v>
      </c>
      <c r="E178" s="37" t="s">
        <v>277</v>
      </c>
    </row>
    <row r="179" spans="1:16" ht="12.75">
      <c r="A179" s="26" t="s">
        <v>49</v>
      </c>
      <c r="B179" s="31" t="s">
        <v>570</v>
      </c>
      <c r="C179" s="31" t="s">
        <v>343</v>
      </c>
      <c r="D179" s="26" t="s">
        <v>51</v>
      </c>
      <c r="E179" s="32" t="s">
        <v>344</v>
      </c>
      <c r="F179" s="33" t="s">
        <v>139</v>
      </c>
      <c r="G179" s="34">
        <v>42</v>
      </c>
      <c r="H179" s="35">
        <v>0</v>
      </c>
      <c r="I179" s="35">
        <f>ROUND(ROUND(H179,2)*ROUND(G179,3),2)</f>
      </c>
      <c r="O179">
        <f>(I179*21)/100</f>
      </c>
      <c r="P179" t="s">
        <v>27</v>
      </c>
    </row>
    <row r="180" spans="1:5" ht="25.5">
      <c r="A180" s="36" t="s">
        <v>54</v>
      </c>
      <c r="E180" s="37" t="s">
        <v>224</v>
      </c>
    </row>
    <row r="181" spans="1:5" ht="89.25">
      <c r="A181" s="38" t="s">
        <v>56</v>
      </c>
      <c r="E181" s="39" t="s">
        <v>571</v>
      </c>
    </row>
    <row r="182" spans="1:5" ht="51">
      <c r="A182" t="s">
        <v>58</v>
      </c>
      <c r="E182" s="37" t="s">
        <v>342</v>
      </c>
    </row>
    <row r="183" spans="1:16" ht="12.75">
      <c r="A183" s="26" t="s">
        <v>49</v>
      </c>
      <c r="B183" s="31" t="s">
        <v>572</v>
      </c>
      <c r="C183" s="31" t="s">
        <v>286</v>
      </c>
      <c r="D183" s="26" t="s">
        <v>51</v>
      </c>
      <c r="E183" s="32" t="s">
        <v>287</v>
      </c>
      <c r="F183" s="33" t="s">
        <v>139</v>
      </c>
      <c r="G183" s="34">
        <v>9.3</v>
      </c>
      <c r="H183" s="35">
        <v>0</v>
      </c>
      <c r="I183" s="35">
        <f>ROUND(ROUND(H183,2)*ROUND(G183,3),2)</f>
      </c>
      <c r="O183">
        <f>(I183*21)/100</f>
      </c>
      <c r="P183" t="s">
        <v>27</v>
      </c>
    </row>
    <row r="184" spans="1:5" ht="12.75">
      <c r="A184" s="36" t="s">
        <v>54</v>
      </c>
      <c r="E184" s="37" t="s">
        <v>51</v>
      </c>
    </row>
    <row r="185" spans="1:5" ht="76.5">
      <c r="A185" s="38" t="s">
        <v>56</v>
      </c>
      <c r="E185" s="39" t="s">
        <v>573</v>
      </c>
    </row>
    <row r="186" spans="1:5" ht="25.5">
      <c r="A186" t="s">
        <v>58</v>
      </c>
      <c r="E186" s="37" t="s">
        <v>151</v>
      </c>
    </row>
    <row r="187" spans="1:16" ht="12.75">
      <c r="A187" s="26" t="s">
        <v>49</v>
      </c>
      <c r="B187" s="31" t="s">
        <v>574</v>
      </c>
      <c r="C187" s="31" t="s">
        <v>290</v>
      </c>
      <c r="D187" s="26" t="s">
        <v>51</v>
      </c>
      <c r="E187" s="32" t="s">
        <v>291</v>
      </c>
      <c r="F187" s="33" t="s">
        <v>187</v>
      </c>
      <c r="G187" s="34">
        <v>10.125</v>
      </c>
      <c r="H187" s="35">
        <v>0</v>
      </c>
      <c r="I187" s="35">
        <f>ROUND(ROUND(H187,2)*ROUND(G187,3),2)</f>
      </c>
      <c r="O187">
        <f>(I187*21)/100</f>
      </c>
      <c r="P187" t="s">
        <v>27</v>
      </c>
    </row>
    <row r="188" spans="1:5" ht="12.75">
      <c r="A188" s="36" t="s">
        <v>54</v>
      </c>
      <c r="E188" s="37" t="s">
        <v>51</v>
      </c>
    </row>
    <row r="189" spans="1:5" ht="76.5">
      <c r="A189" s="38" t="s">
        <v>56</v>
      </c>
      <c r="E189" s="39" t="s">
        <v>575</v>
      </c>
    </row>
    <row r="190" spans="1:5" ht="89.25">
      <c r="A190" t="s">
        <v>58</v>
      </c>
      <c r="E190" s="37" t="s">
        <v>293</v>
      </c>
    </row>
    <row r="191" spans="1:16" ht="12.75">
      <c r="A191" s="26" t="s">
        <v>49</v>
      </c>
      <c r="B191" s="31" t="s">
        <v>576</v>
      </c>
      <c r="C191" s="31" t="s">
        <v>396</v>
      </c>
      <c r="D191" s="26" t="s">
        <v>51</v>
      </c>
      <c r="E191" s="32" t="s">
        <v>397</v>
      </c>
      <c r="F191" s="33" t="s">
        <v>73</v>
      </c>
      <c r="G191" s="34">
        <v>1</v>
      </c>
      <c r="H191" s="35">
        <v>0</v>
      </c>
      <c r="I191" s="35">
        <f>ROUND(ROUND(H191,2)*ROUND(G191,3),2)</f>
      </c>
      <c r="O191">
        <f>(I191*21)/100</f>
      </c>
      <c r="P191" t="s">
        <v>27</v>
      </c>
    </row>
    <row r="192" spans="1:5" ht="12.75">
      <c r="A192" s="36" t="s">
        <v>54</v>
      </c>
      <c r="E192" s="37" t="s">
        <v>558</v>
      </c>
    </row>
    <row r="193" spans="1:5" ht="102">
      <c r="A193" s="38" t="s">
        <v>56</v>
      </c>
      <c r="E193" s="39" t="s">
        <v>577</v>
      </c>
    </row>
    <row r="194" spans="1:5" ht="76.5">
      <c r="A194" t="s">
        <v>58</v>
      </c>
      <c r="E194" s="37" t="s">
        <v>172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19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0+O9+O22+O71+O76+O129+O142</f>
      </c>
      <c r="P2" t="s">
        <v>26</v>
      </c>
    </row>
    <row r="3" spans="1:16" ht="15" customHeight="1">
      <c r="A3" t="s">
        <v>12</v>
      </c>
      <c r="B3" s="12" t="s">
        <v>14</v>
      </c>
      <c r="C3" s="13" t="s">
        <v>15</v>
      </c>
      <c r="D3" s="1"/>
      <c r="E3" s="14" t="s">
        <v>16</v>
      </c>
      <c r="F3" s="1"/>
      <c r="G3" s="9"/>
      <c r="H3" s="8" t="s">
        <v>578</v>
      </c>
      <c r="I3" s="40">
        <f>0+I9+I22+I71+I76+I129+I142</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578</v>
      </c>
      <c r="D5" s="6"/>
      <c r="E5" s="18" t="s">
        <v>579</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f>
      </c>
      <c r="R9">
        <f>0+O10+O14+O18</f>
      </c>
    </row>
    <row r="10" spans="1:16" ht="12.75">
      <c r="A10" s="26" t="s">
        <v>49</v>
      </c>
      <c r="B10" s="31" t="s">
        <v>32</v>
      </c>
      <c r="C10" s="31" t="s">
        <v>125</v>
      </c>
      <c r="D10" s="26" t="s">
        <v>32</v>
      </c>
      <c r="E10" s="32" t="s">
        <v>126</v>
      </c>
      <c r="F10" s="33" t="s">
        <v>127</v>
      </c>
      <c r="G10" s="34">
        <v>317.381</v>
      </c>
      <c r="H10" s="35">
        <v>0</v>
      </c>
      <c r="I10" s="35">
        <f>ROUND(ROUND(H10,2)*ROUND(G10,3),2)</f>
      </c>
      <c r="O10">
        <f>(I10*21)/100</f>
      </c>
      <c r="P10" t="s">
        <v>27</v>
      </c>
    </row>
    <row r="11" spans="1:5" ht="25.5">
      <c r="A11" s="36" t="s">
        <v>54</v>
      </c>
      <c r="E11" s="37" t="s">
        <v>426</v>
      </c>
    </row>
    <row r="12" spans="1:5" ht="306">
      <c r="A12" s="38" t="s">
        <v>56</v>
      </c>
      <c r="E12" s="39" t="s">
        <v>581</v>
      </c>
    </row>
    <row r="13" spans="1:5" ht="25.5">
      <c r="A13" t="s">
        <v>58</v>
      </c>
      <c r="E13" s="37" t="s">
        <v>130</v>
      </c>
    </row>
    <row r="14" spans="1:16" ht="12.75">
      <c r="A14" s="26" t="s">
        <v>49</v>
      </c>
      <c r="B14" s="31" t="s">
        <v>27</v>
      </c>
      <c r="C14" s="31" t="s">
        <v>125</v>
      </c>
      <c r="D14" s="26" t="s">
        <v>27</v>
      </c>
      <c r="E14" s="32" t="s">
        <v>126</v>
      </c>
      <c r="F14" s="33" t="s">
        <v>127</v>
      </c>
      <c r="G14" s="34">
        <v>123.3</v>
      </c>
      <c r="H14" s="35">
        <v>0</v>
      </c>
      <c r="I14" s="35">
        <f>ROUND(ROUND(H14,2)*ROUND(G14,3),2)</f>
      </c>
      <c r="O14">
        <f>(I14*21)/100</f>
      </c>
      <c r="P14" t="s">
        <v>27</v>
      </c>
    </row>
    <row r="15" spans="1:5" ht="12.75">
      <c r="A15" s="36" t="s">
        <v>54</v>
      </c>
      <c r="E15" s="37" t="s">
        <v>354</v>
      </c>
    </row>
    <row r="16" spans="1:5" ht="409.5">
      <c r="A16" s="38" t="s">
        <v>56</v>
      </c>
      <c r="E16" s="39" t="s">
        <v>582</v>
      </c>
    </row>
    <row r="17" spans="1:5" ht="25.5">
      <c r="A17" t="s">
        <v>58</v>
      </c>
      <c r="E17" s="37" t="s">
        <v>130</v>
      </c>
    </row>
    <row r="18" spans="1:16" ht="12.75">
      <c r="A18" s="26" t="s">
        <v>49</v>
      </c>
      <c r="B18" s="31" t="s">
        <v>26</v>
      </c>
      <c r="C18" s="31" t="s">
        <v>125</v>
      </c>
      <c r="D18" s="26" t="s">
        <v>36</v>
      </c>
      <c r="E18" s="32" t="s">
        <v>126</v>
      </c>
      <c r="F18" s="33" t="s">
        <v>127</v>
      </c>
      <c r="G18" s="34">
        <v>106.316</v>
      </c>
      <c r="H18" s="35">
        <v>0</v>
      </c>
      <c r="I18" s="35">
        <f>ROUND(ROUND(H18,2)*ROUND(G18,3),2)</f>
      </c>
      <c r="O18">
        <f>(I18*21)/100</f>
      </c>
      <c r="P18" t="s">
        <v>27</v>
      </c>
    </row>
    <row r="19" spans="1:5" ht="12.75">
      <c r="A19" s="36" t="s">
        <v>54</v>
      </c>
      <c r="E19" s="37" t="s">
        <v>198</v>
      </c>
    </row>
    <row r="20" spans="1:5" ht="204">
      <c r="A20" s="38" t="s">
        <v>56</v>
      </c>
      <c r="E20" s="39" t="s">
        <v>583</v>
      </c>
    </row>
    <row r="21" spans="1:5" ht="25.5">
      <c r="A21" t="s">
        <v>58</v>
      </c>
      <c r="E21" s="37" t="s">
        <v>130</v>
      </c>
    </row>
    <row r="22" spans="1:18" ht="12.75" customHeight="1">
      <c r="A22" s="6" t="s">
        <v>47</v>
      </c>
      <c r="B22" s="6"/>
      <c r="C22" s="42" t="s">
        <v>32</v>
      </c>
      <c r="D22" s="6"/>
      <c r="E22" s="29" t="s">
        <v>136</v>
      </c>
      <c r="F22" s="6"/>
      <c r="G22" s="6"/>
      <c r="H22" s="6"/>
      <c r="I22" s="43">
        <f>0+Q22</f>
      </c>
      <c r="O22">
        <f>0+R22</f>
      </c>
      <c r="Q22">
        <f>0+I23+I27+I31+I35+I39+I43+I47+I51+I55+I59+I63+I67</f>
      </c>
      <c r="R22">
        <f>0+O23+O27+O31+O35+O39+O43+O47+O51+O55+O59+O63+O67</f>
      </c>
    </row>
    <row r="23" spans="1:16" ht="25.5">
      <c r="A23" s="26" t="s">
        <v>49</v>
      </c>
      <c r="B23" s="31" t="s">
        <v>36</v>
      </c>
      <c r="C23" s="31" t="s">
        <v>200</v>
      </c>
      <c r="D23" s="26" t="s">
        <v>51</v>
      </c>
      <c r="E23" s="32" t="s">
        <v>201</v>
      </c>
      <c r="F23" s="33" t="s">
        <v>162</v>
      </c>
      <c r="G23" s="34">
        <v>27.54</v>
      </c>
      <c r="H23" s="35">
        <v>0</v>
      </c>
      <c r="I23" s="35">
        <f>ROUND(ROUND(H23,2)*ROUND(G23,3),2)</f>
      </c>
      <c r="O23">
        <f>(I23*21)/100</f>
      </c>
      <c r="P23" t="s">
        <v>27</v>
      </c>
    </row>
    <row r="24" spans="1:5" ht="38.25">
      <c r="A24" s="36" t="s">
        <v>54</v>
      </c>
      <c r="E24" s="37" t="s">
        <v>202</v>
      </c>
    </row>
    <row r="25" spans="1:5" ht="102">
      <c r="A25" s="38" t="s">
        <v>56</v>
      </c>
      <c r="E25" s="39" t="s">
        <v>584</v>
      </c>
    </row>
    <row r="26" spans="1:5" ht="63.75">
      <c r="A26" t="s">
        <v>58</v>
      </c>
      <c r="E26" s="37" t="s">
        <v>142</v>
      </c>
    </row>
    <row r="27" spans="1:16" ht="25.5">
      <c r="A27" s="26" t="s">
        <v>49</v>
      </c>
      <c r="B27" s="31" t="s">
        <v>38</v>
      </c>
      <c r="C27" s="31" t="s">
        <v>204</v>
      </c>
      <c r="D27" s="26" t="s">
        <v>51</v>
      </c>
      <c r="E27" s="32" t="s">
        <v>205</v>
      </c>
      <c r="F27" s="33" t="s">
        <v>162</v>
      </c>
      <c r="G27" s="34">
        <v>36.66</v>
      </c>
      <c r="H27" s="35">
        <v>0</v>
      </c>
      <c r="I27" s="35">
        <f>ROUND(ROUND(H27,2)*ROUND(G27,3),2)</f>
      </c>
      <c r="O27">
        <f>(I27*21)/100</f>
      </c>
      <c r="P27" t="s">
        <v>27</v>
      </c>
    </row>
    <row r="28" spans="1:5" ht="38.25">
      <c r="A28" s="36" t="s">
        <v>54</v>
      </c>
      <c r="E28" s="37" t="s">
        <v>202</v>
      </c>
    </row>
    <row r="29" spans="1:5" ht="153">
      <c r="A29" s="38" t="s">
        <v>56</v>
      </c>
      <c r="E29" s="39" t="s">
        <v>585</v>
      </c>
    </row>
    <row r="30" spans="1:5" ht="63.75">
      <c r="A30" t="s">
        <v>58</v>
      </c>
      <c r="E30" s="37" t="s">
        <v>142</v>
      </c>
    </row>
    <row r="31" spans="1:16" ht="25.5">
      <c r="A31" s="26" t="s">
        <v>49</v>
      </c>
      <c r="B31" s="31" t="s">
        <v>40</v>
      </c>
      <c r="C31" s="31" t="s">
        <v>335</v>
      </c>
      <c r="D31" s="26" t="s">
        <v>51</v>
      </c>
      <c r="E31" s="32" t="s">
        <v>336</v>
      </c>
      <c r="F31" s="33" t="s">
        <v>139</v>
      </c>
      <c r="G31" s="34">
        <v>12</v>
      </c>
      <c r="H31" s="35">
        <v>0</v>
      </c>
      <c r="I31" s="35">
        <f>ROUND(ROUND(H31,2)*ROUND(G31,3),2)</f>
      </c>
      <c r="O31">
        <f>(I31*21)/100</f>
      </c>
      <c r="P31" t="s">
        <v>27</v>
      </c>
    </row>
    <row r="32" spans="1:5" ht="38.25">
      <c r="A32" s="36" t="s">
        <v>54</v>
      </c>
      <c r="E32" s="37" t="s">
        <v>202</v>
      </c>
    </row>
    <row r="33" spans="1:5" ht="89.25">
      <c r="A33" s="38" t="s">
        <v>56</v>
      </c>
      <c r="E33" s="39" t="s">
        <v>586</v>
      </c>
    </row>
    <row r="34" spans="1:5" ht="63.75">
      <c r="A34" t="s">
        <v>58</v>
      </c>
      <c r="E34" s="37" t="s">
        <v>142</v>
      </c>
    </row>
    <row r="35" spans="1:16" ht="25.5">
      <c r="A35" s="26" t="s">
        <v>49</v>
      </c>
      <c r="B35" s="31" t="s">
        <v>81</v>
      </c>
      <c r="C35" s="31" t="s">
        <v>207</v>
      </c>
      <c r="D35" s="26" t="s">
        <v>51</v>
      </c>
      <c r="E35" s="32" t="s">
        <v>208</v>
      </c>
      <c r="F35" s="33" t="s">
        <v>139</v>
      </c>
      <c r="G35" s="34">
        <v>50</v>
      </c>
      <c r="H35" s="35">
        <v>0</v>
      </c>
      <c r="I35" s="35">
        <f>ROUND(ROUND(H35,2)*ROUND(G35,3),2)</f>
      </c>
      <c r="O35">
        <f>(I35*21)/100</f>
      </c>
      <c r="P35" t="s">
        <v>27</v>
      </c>
    </row>
    <row r="36" spans="1:5" ht="38.25">
      <c r="A36" s="36" t="s">
        <v>54</v>
      </c>
      <c r="E36" s="37" t="s">
        <v>202</v>
      </c>
    </row>
    <row r="37" spans="1:5" ht="114.75">
      <c r="A37" s="38" t="s">
        <v>56</v>
      </c>
      <c r="E37" s="39" t="s">
        <v>587</v>
      </c>
    </row>
    <row r="38" spans="1:5" ht="63.75">
      <c r="A38" t="s">
        <v>58</v>
      </c>
      <c r="E38" s="37" t="s">
        <v>142</v>
      </c>
    </row>
    <row r="39" spans="1:16" ht="25.5">
      <c r="A39" s="26" t="s">
        <v>49</v>
      </c>
      <c r="B39" s="31" t="s">
        <v>86</v>
      </c>
      <c r="C39" s="31" t="s">
        <v>207</v>
      </c>
      <c r="D39" s="26" t="s">
        <v>32</v>
      </c>
      <c r="E39" s="32" t="s">
        <v>208</v>
      </c>
      <c r="F39" s="33" t="s">
        <v>139</v>
      </c>
      <c r="G39" s="34">
        <v>50</v>
      </c>
      <c r="H39" s="35">
        <v>0</v>
      </c>
      <c r="I39" s="35">
        <f>ROUND(ROUND(H39,2)*ROUND(G39,3),2)</f>
      </c>
      <c r="O39">
        <f>(I39*21)/100</f>
      </c>
      <c r="P39" t="s">
        <v>27</v>
      </c>
    </row>
    <row r="40" spans="1:5" ht="38.25">
      <c r="A40" s="36" t="s">
        <v>54</v>
      </c>
      <c r="E40" s="37" t="s">
        <v>202</v>
      </c>
    </row>
    <row r="41" spans="1:5" ht="102">
      <c r="A41" s="38" t="s">
        <v>56</v>
      </c>
      <c r="E41" s="39" t="s">
        <v>588</v>
      </c>
    </row>
    <row r="42" spans="1:5" ht="63.75">
      <c r="A42" t="s">
        <v>58</v>
      </c>
      <c r="E42" s="37" t="s">
        <v>142</v>
      </c>
    </row>
    <row r="43" spans="1:16" ht="25.5">
      <c r="A43" s="26" t="s">
        <v>49</v>
      </c>
      <c r="B43" s="31" t="s">
        <v>43</v>
      </c>
      <c r="C43" s="31" t="s">
        <v>210</v>
      </c>
      <c r="D43" s="26" t="s">
        <v>51</v>
      </c>
      <c r="E43" s="32" t="s">
        <v>211</v>
      </c>
      <c r="F43" s="33" t="s">
        <v>162</v>
      </c>
      <c r="G43" s="34">
        <v>18.8</v>
      </c>
      <c r="H43" s="35">
        <v>0</v>
      </c>
      <c r="I43" s="35">
        <f>ROUND(ROUND(H43,2)*ROUND(G43,3),2)</f>
      </c>
      <c r="O43">
        <f>(I43*21)/100</f>
      </c>
      <c r="P43" t="s">
        <v>27</v>
      </c>
    </row>
    <row r="44" spans="1:5" ht="38.25">
      <c r="A44" s="36" t="s">
        <v>54</v>
      </c>
      <c r="E44" s="37" t="s">
        <v>202</v>
      </c>
    </row>
    <row r="45" spans="1:5" ht="153">
      <c r="A45" s="38" t="s">
        <v>56</v>
      </c>
      <c r="E45" s="39" t="s">
        <v>589</v>
      </c>
    </row>
    <row r="46" spans="1:5" ht="63.75">
      <c r="A46" t="s">
        <v>58</v>
      </c>
      <c r="E46" s="37" t="s">
        <v>142</v>
      </c>
    </row>
    <row r="47" spans="1:16" ht="25.5">
      <c r="A47" s="26" t="s">
        <v>49</v>
      </c>
      <c r="B47" s="31" t="s">
        <v>45</v>
      </c>
      <c r="C47" s="31" t="s">
        <v>213</v>
      </c>
      <c r="D47" s="26" t="s">
        <v>51</v>
      </c>
      <c r="E47" s="32" t="s">
        <v>214</v>
      </c>
      <c r="F47" s="33" t="s">
        <v>162</v>
      </c>
      <c r="G47" s="34">
        <v>76.5</v>
      </c>
      <c r="H47" s="35">
        <v>0</v>
      </c>
      <c r="I47" s="35">
        <f>ROUND(ROUND(H47,2)*ROUND(G47,3),2)</f>
      </c>
      <c r="O47">
        <f>(I47*21)/100</f>
      </c>
      <c r="P47" t="s">
        <v>27</v>
      </c>
    </row>
    <row r="48" spans="1:5" ht="38.25">
      <c r="A48" s="36" t="s">
        <v>54</v>
      </c>
      <c r="E48" s="37" t="s">
        <v>202</v>
      </c>
    </row>
    <row r="49" spans="1:5" ht="102">
      <c r="A49" s="38" t="s">
        <v>56</v>
      </c>
      <c r="E49" s="39" t="s">
        <v>590</v>
      </c>
    </row>
    <row r="50" spans="1:5" ht="369.75">
      <c r="A50" t="s">
        <v>58</v>
      </c>
      <c r="E50" s="37" t="s">
        <v>216</v>
      </c>
    </row>
    <row r="51" spans="1:16" ht="25.5">
      <c r="A51" s="26" t="s">
        <v>49</v>
      </c>
      <c r="B51" s="31" t="s">
        <v>97</v>
      </c>
      <c r="C51" s="31" t="s">
        <v>356</v>
      </c>
      <c r="D51" s="26" t="s">
        <v>51</v>
      </c>
      <c r="E51" s="32" t="s">
        <v>357</v>
      </c>
      <c r="F51" s="33" t="s">
        <v>162</v>
      </c>
      <c r="G51" s="34">
        <v>5.184</v>
      </c>
      <c r="H51" s="35">
        <v>0</v>
      </c>
      <c r="I51" s="35">
        <f>ROUND(ROUND(H51,2)*ROUND(G51,3),2)</f>
      </c>
      <c r="O51">
        <f>(I51*21)/100</f>
      </c>
      <c r="P51" t="s">
        <v>27</v>
      </c>
    </row>
    <row r="52" spans="1:5" ht="38.25">
      <c r="A52" s="36" t="s">
        <v>54</v>
      </c>
      <c r="E52" s="37" t="s">
        <v>202</v>
      </c>
    </row>
    <row r="53" spans="1:5" ht="140.25">
      <c r="A53" s="38" t="s">
        <v>56</v>
      </c>
      <c r="E53" s="39" t="s">
        <v>591</v>
      </c>
    </row>
    <row r="54" spans="1:5" ht="318.75">
      <c r="A54" t="s">
        <v>58</v>
      </c>
      <c r="E54" s="37" t="s">
        <v>359</v>
      </c>
    </row>
    <row r="55" spans="1:16" ht="25.5">
      <c r="A55" s="26" t="s">
        <v>49</v>
      </c>
      <c r="B55" s="31" t="s">
        <v>104</v>
      </c>
      <c r="C55" s="31" t="s">
        <v>360</v>
      </c>
      <c r="D55" s="26" t="s">
        <v>51</v>
      </c>
      <c r="E55" s="32" t="s">
        <v>361</v>
      </c>
      <c r="F55" s="33" t="s">
        <v>162</v>
      </c>
      <c r="G55" s="34">
        <v>25.92</v>
      </c>
      <c r="H55" s="35">
        <v>0</v>
      </c>
      <c r="I55" s="35">
        <f>ROUND(ROUND(H55,2)*ROUND(G55,3),2)</f>
      </c>
      <c r="O55">
        <f>(I55*21)/100</f>
      </c>
      <c r="P55" t="s">
        <v>27</v>
      </c>
    </row>
    <row r="56" spans="1:5" ht="38.25">
      <c r="A56" s="36" t="s">
        <v>54</v>
      </c>
      <c r="E56" s="37" t="s">
        <v>202</v>
      </c>
    </row>
    <row r="57" spans="1:5" ht="102">
      <c r="A57" s="38" t="s">
        <v>56</v>
      </c>
      <c r="E57" s="39" t="s">
        <v>592</v>
      </c>
    </row>
    <row r="58" spans="1:5" ht="318.75">
      <c r="A58" t="s">
        <v>58</v>
      </c>
      <c r="E58" s="37" t="s">
        <v>359</v>
      </c>
    </row>
    <row r="59" spans="1:16" ht="12.75">
      <c r="A59" s="26" t="s">
        <v>49</v>
      </c>
      <c r="B59" s="31" t="s">
        <v>108</v>
      </c>
      <c r="C59" s="31" t="s">
        <v>363</v>
      </c>
      <c r="D59" s="26" t="s">
        <v>51</v>
      </c>
      <c r="E59" s="32" t="s">
        <v>364</v>
      </c>
      <c r="F59" s="33" t="s">
        <v>162</v>
      </c>
      <c r="G59" s="34">
        <v>1.8</v>
      </c>
      <c r="H59" s="35">
        <v>0</v>
      </c>
      <c r="I59" s="35">
        <f>ROUND(ROUND(H59,2)*ROUND(G59,3),2)</f>
      </c>
      <c r="O59">
        <f>(I59*21)/100</f>
      </c>
      <c r="P59" t="s">
        <v>27</v>
      </c>
    </row>
    <row r="60" spans="1:5" ht="12.75">
      <c r="A60" s="36" t="s">
        <v>54</v>
      </c>
      <c r="E60" s="37" t="s">
        <v>365</v>
      </c>
    </row>
    <row r="61" spans="1:5" ht="153">
      <c r="A61" s="38" t="s">
        <v>56</v>
      </c>
      <c r="E61" s="39" t="s">
        <v>593</v>
      </c>
    </row>
    <row r="62" spans="1:5" ht="229.5">
      <c r="A62" t="s">
        <v>58</v>
      </c>
      <c r="E62" s="37" t="s">
        <v>367</v>
      </c>
    </row>
    <row r="63" spans="1:16" ht="12.75">
      <c r="A63" s="26" t="s">
        <v>49</v>
      </c>
      <c r="B63" s="31" t="s">
        <v>180</v>
      </c>
      <c r="C63" s="31" t="s">
        <v>368</v>
      </c>
      <c r="D63" s="26" t="s">
        <v>51</v>
      </c>
      <c r="E63" s="32" t="s">
        <v>369</v>
      </c>
      <c r="F63" s="33" t="s">
        <v>162</v>
      </c>
      <c r="G63" s="34">
        <v>3.78</v>
      </c>
      <c r="H63" s="35">
        <v>0</v>
      </c>
      <c r="I63" s="35">
        <f>ROUND(ROUND(H63,2)*ROUND(G63,3),2)</f>
      </c>
      <c r="O63">
        <f>(I63*21)/100</f>
      </c>
      <c r="P63" t="s">
        <v>27</v>
      </c>
    </row>
    <row r="64" spans="1:5" ht="12.75">
      <c r="A64" s="36" t="s">
        <v>54</v>
      </c>
      <c r="E64" s="37" t="s">
        <v>365</v>
      </c>
    </row>
    <row r="65" spans="1:5" ht="102">
      <c r="A65" s="38" t="s">
        <v>56</v>
      </c>
      <c r="E65" s="39" t="s">
        <v>520</v>
      </c>
    </row>
    <row r="66" spans="1:5" ht="293.25">
      <c r="A66" t="s">
        <v>58</v>
      </c>
      <c r="E66" s="37" t="s">
        <v>371</v>
      </c>
    </row>
    <row r="67" spans="1:16" ht="12.75">
      <c r="A67" s="26" t="s">
        <v>49</v>
      </c>
      <c r="B67" s="31" t="s">
        <v>184</v>
      </c>
      <c r="C67" s="31" t="s">
        <v>217</v>
      </c>
      <c r="D67" s="26" t="s">
        <v>51</v>
      </c>
      <c r="E67" s="32" t="s">
        <v>218</v>
      </c>
      <c r="F67" s="33" t="s">
        <v>187</v>
      </c>
      <c r="G67" s="34">
        <v>153</v>
      </c>
      <c r="H67" s="35">
        <v>0</v>
      </c>
      <c r="I67" s="35">
        <f>ROUND(ROUND(H67,2)*ROUND(G67,3),2)</f>
      </c>
      <c r="O67">
        <f>(I67*21)/100</f>
      </c>
      <c r="P67" t="s">
        <v>27</v>
      </c>
    </row>
    <row r="68" spans="1:5" ht="12.75">
      <c r="A68" s="36" t="s">
        <v>54</v>
      </c>
      <c r="E68" s="37" t="s">
        <v>51</v>
      </c>
    </row>
    <row r="69" spans="1:5" ht="114.75">
      <c r="A69" s="38" t="s">
        <v>56</v>
      </c>
      <c r="E69" s="39" t="s">
        <v>594</v>
      </c>
    </row>
    <row r="70" spans="1:5" ht="25.5">
      <c r="A70" t="s">
        <v>58</v>
      </c>
      <c r="E70" s="37" t="s">
        <v>220</v>
      </c>
    </row>
    <row r="71" spans="1:18" ht="12.75" customHeight="1">
      <c r="A71" s="6" t="s">
        <v>47</v>
      </c>
      <c r="B71" s="6"/>
      <c r="C71" s="42" t="s">
        <v>27</v>
      </c>
      <c r="D71" s="6"/>
      <c r="E71" s="29" t="s">
        <v>221</v>
      </c>
      <c r="F71" s="6"/>
      <c r="G71" s="6"/>
      <c r="H71" s="6"/>
      <c r="I71" s="43">
        <f>0+Q71</f>
      </c>
      <c r="O71">
        <f>0+R71</f>
      </c>
      <c r="Q71">
        <f>0+I72</f>
      </c>
      <c r="R71">
        <f>0+O72</f>
      </c>
    </row>
    <row r="72" spans="1:16" ht="12.75">
      <c r="A72" s="26" t="s">
        <v>49</v>
      </c>
      <c r="B72" s="31" t="s">
        <v>246</v>
      </c>
      <c r="C72" s="31" t="s">
        <v>222</v>
      </c>
      <c r="D72" s="26" t="s">
        <v>51</v>
      </c>
      <c r="E72" s="32" t="s">
        <v>223</v>
      </c>
      <c r="F72" s="33" t="s">
        <v>187</v>
      </c>
      <c r="G72" s="34">
        <v>212.04</v>
      </c>
      <c r="H72" s="35">
        <v>0</v>
      </c>
      <c r="I72" s="35">
        <f>ROUND(ROUND(H72,2)*ROUND(G72,3),2)</f>
      </c>
      <c r="O72">
        <f>(I72*21)/100</f>
      </c>
      <c r="P72" t="s">
        <v>27</v>
      </c>
    </row>
    <row r="73" spans="1:5" ht="25.5">
      <c r="A73" s="36" t="s">
        <v>54</v>
      </c>
      <c r="E73" s="37" t="s">
        <v>224</v>
      </c>
    </row>
    <row r="74" spans="1:5" ht="76.5">
      <c r="A74" s="38" t="s">
        <v>56</v>
      </c>
      <c r="E74" s="39" t="s">
        <v>595</v>
      </c>
    </row>
    <row r="75" spans="1:5" ht="102">
      <c r="A75" t="s">
        <v>58</v>
      </c>
      <c r="E75" s="37" t="s">
        <v>226</v>
      </c>
    </row>
    <row r="76" spans="1:18" ht="12.75" customHeight="1">
      <c r="A76" s="6" t="s">
        <v>47</v>
      </c>
      <c r="B76" s="6"/>
      <c r="C76" s="42" t="s">
        <v>38</v>
      </c>
      <c r="D76" s="6"/>
      <c r="E76" s="29" t="s">
        <v>227</v>
      </c>
      <c r="F76" s="6"/>
      <c r="G76" s="6"/>
      <c r="H76" s="6"/>
      <c r="I76" s="43">
        <f>0+Q76</f>
      </c>
      <c r="O76">
        <f>0+R76</f>
      </c>
      <c r="Q76">
        <f>0+I77+I81+I85+I89+I93+I97+I101+I105+I109+I113+I117+I121+I125</f>
      </c>
      <c r="R76">
        <f>0+O77+O81+O85+O89+O93+O97+O101+O105+O109+O113+O117+O121+O125</f>
      </c>
    </row>
    <row r="77" spans="1:16" ht="12.75">
      <c r="A77" s="26" t="s">
        <v>49</v>
      </c>
      <c r="B77" s="31" t="s">
        <v>250</v>
      </c>
      <c r="C77" s="31" t="s">
        <v>228</v>
      </c>
      <c r="D77" s="26" t="s">
        <v>51</v>
      </c>
      <c r="E77" s="32" t="s">
        <v>229</v>
      </c>
      <c r="F77" s="33" t="s">
        <v>187</v>
      </c>
      <c r="G77" s="34">
        <v>153</v>
      </c>
      <c r="H77" s="35">
        <v>0</v>
      </c>
      <c r="I77" s="35">
        <f>ROUND(ROUND(H77,2)*ROUND(G77,3),2)</f>
      </c>
      <c r="O77">
        <f>(I77*21)/100</f>
      </c>
      <c r="P77" t="s">
        <v>27</v>
      </c>
    </row>
    <row r="78" spans="1:5" ht="25.5">
      <c r="A78" s="36" t="s">
        <v>54</v>
      </c>
      <c r="E78" s="37" t="s">
        <v>224</v>
      </c>
    </row>
    <row r="79" spans="1:5" ht="89.25">
      <c r="A79" s="38" t="s">
        <v>56</v>
      </c>
      <c r="E79" s="39" t="s">
        <v>596</v>
      </c>
    </row>
    <row r="80" spans="1:5" ht="127.5">
      <c r="A80" t="s">
        <v>58</v>
      </c>
      <c r="E80" s="37" t="s">
        <v>231</v>
      </c>
    </row>
    <row r="81" spans="1:16" ht="12.75">
      <c r="A81" s="26" t="s">
        <v>49</v>
      </c>
      <c r="B81" s="31" t="s">
        <v>255</v>
      </c>
      <c r="C81" s="31" t="s">
        <v>232</v>
      </c>
      <c r="D81" s="26" t="s">
        <v>51</v>
      </c>
      <c r="E81" s="32" t="s">
        <v>233</v>
      </c>
      <c r="F81" s="33" t="s">
        <v>187</v>
      </c>
      <c r="G81" s="34">
        <v>153</v>
      </c>
      <c r="H81" s="35">
        <v>0</v>
      </c>
      <c r="I81" s="35">
        <f>ROUND(ROUND(H81,2)*ROUND(G81,3),2)</f>
      </c>
      <c r="O81">
        <f>(I81*21)/100</f>
      </c>
      <c r="P81" t="s">
        <v>27</v>
      </c>
    </row>
    <row r="82" spans="1:5" ht="25.5">
      <c r="A82" s="36" t="s">
        <v>54</v>
      </c>
      <c r="E82" s="37" t="s">
        <v>224</v>
      </c>
    </row>
    <row r="83" spans="1:5" ht="89.25">
      <c r="A83" s="38" t="s">
        <v>56</v>
      </c>
      <c r="E83" s="39" t="s">
        <v>597</v>
      </c>
    </row>
    <row r="84" spans="1:5" ht="51">
      <c r="A84" t="s">
        <v>58</v>
      </c>
      <c r="E84" s="37" t="s">
        <v>235</v>
      </c>
    </row>
    <row r="85" spans="1:16" ht="12.75">
      <c r="A85" s="26" t="s">
        <v>49</v>
      </c>
      <c r="B85" s="31" t="s">
        <v>260</v>
      </c>
      <c r="C85" s="31" t="s">
        <v>236</v>
      </c>
      <c r="D85" s="26" t="s">
        <v>51</v>
      </c>
      <c r="E85" s="32" t="s">
        <v>237</v>
      </c>
      <c r="F85" s="33" t="s">
        <v>187</v>
      </c>
      <c r="G85" s="34">
        <v>168</v>
      </c>
      <c r="H85" s="35">
        <v>0</v>
      </c>
      <c r="I85" s="35">
        <f>ROUND(ROUND(H85,2)*ROUND(G85,3),2)</f>
      </c>
      <c r="O85">
        <f>(I85*21)/100</f>
      </c>
      <c r="P85" t="s">
        <v>27</v>
      </c>
    </row>
    <row r="86" spans="1:5" ht="25.5">
      <c r="A86" s="36" t="s">
        <v>54</v>
      </c>
      <c r="E86" s="37" t="s">
        <v>224</v>
      </c>
    </row>
    <row r="87" spans="1:5" ht="153">
      <c r="A87" s="38" t="s">
        <v>56</v>
      </c>
      <c r="E87" s="39" t="s">
        <v>598</v>
      </c>
    </row>
    <row r="88" spans="1:5" ht="51">
      <c r="A88" t="s">
        <v>58</v>
      </c>
      <c r="E88" s="37" t="s">
        <v>235</v>
      </c>
    </row>
    <row r="89" spans="1:16" ht="12.75">
      <c r="A89" s="26" t="s">
        <v>49</v>
      </c>
      <c r="B89" s="31" t="s">
        <v>264</v>
      </c>
      <c r="C89" s="31" t="s">
        <v>239</v>
      </c>
      <c r="D89" s="26" t="s">
        <v>32</v>
      </c>
      <c r="E89" s="32" t="s">
        <v>240</v>
      </c>
      <c r="F89" s="33" t="s">
        <v>187</v>
      </c>
      <c r="G89" s="34">
        <v>168</v>
      </c>
      <c r="H89" s="35">
        <v>0</v>
      </c>
      <c r="I89" s="35">
        <f>ROUND(ROUND(H89,2)*ROUND(G89,3),2)</f>
      </c>
      <c r="O89">
        <f>(I89*21)/100</f>
      </c>
      <c r="P89" t="s">
        <v>27</v>
      </c>
    </row>
    <row r="90" spans="1:5" ht="25.5">
      <c r="A90" s="36" t="s">
        <v>54</v>
      </c>
      <c r="E90" s="37" t="s">
        <v>224</v>
      </c>
    </row>
    <row r="91" spans="1:5" ht="153">
      <c r="A91" s="38" t="s">
        <v>56</v>
      </c>
      <c r="E91" s="39" t="s">
        <v>599</v>
      </c>
    </row>
    <row r="92" spans="1:5" ht="51">
      <c r="A92" t="s">
        <v>58</v>
      </c>
      <c r="E92" s="37" t="s">
        <v>235</v>
      </c>
    </row>
    <row r="93" spans="1:16" ht="12.75">
      <c r="A93" s="26" t="s">
        <v>49</v>
      </c>
      <c r="B93" s="31" t="s">
        <v>268</v>
      </c>
      <c r="C93" s="31" t="s">
        <v>242</v>
      </c>
      <c r="D93" s="26" t="s">
        <v>51</v>
      </c>
      <c r="E93" s="32" t="s">
        <v>243</v>
      </c>
      <c r="F93" s="33" t="s">
        <v>187</v>
      </c>
      <c r="G93" s="34">
        <v>153</v>
      </c>
      <c r="H93" s="35">
        <v>0</v>
      </c>
      <c r="I93" s="35">
        <f>ROUND(ROUND(H93,2)*ROUND(G93,3),2)</f>
      </c>
      <c r="O93">
        <f>(I93*21)/100</f>
      </c>
      <c r="P93" t="s">
        <v>27</v>
      </c>
    </row>
    <row r="94" spans="1:5" ht="25.5">
      <c r="A94" s="36" t="s">
        <v>54</v>
      </c>
      <c r="E94" s="37" t="s">
        <v>224</v>
      </c>
    </row>
    <row r="95" spans="1:5" ht="76.5">
      <c r="A95" s="38" t="s">
        <v>56</v>
      </c>
      <c r="E95" s="39" t="s">
        <v>600</v>
      </c>
    </row>
    <row r="96" spans="1:5" ht="51">
      <c r="A96" t="s">
        <v>58</v>
      </c>
      <c r="E96" s="37" t="s">
        <v>245</v>
      </c>
    </row>
    <row r="97" spans="1:16" ht="12.75">
      <c r="A97" s="26" t="s">
        <v>49</v>
      </c>
      <c r="B97" s="31" t="s">
        <v>273</v>
      </c>
      <c r="C97" s="31" t="s">
        <v>247</v>
      </c>
      <c r="D97" s="26" t="s">
        <v>51</v>
      </c>
      <c r="E97" s="32" t="s">
        <v>248</v>
      </c>
      <c r="F97" s="33" t="s">
        <v>187</v>
      </c>
      <c r="G97" s="34">
        <v>306</v>
      </c>
      <c r="H97" s="35">
        <v>0</v>
      </c>
      <c r="I97" s="35">
        <f>ROUND(ROUND(H97,2)*ROUND(G97,3),2)</f>
      </c>
      <c r="O97">
        <f>(I97*21)/100</f>
      </c>
      <c r="P97" t="s">
        <v>27</v>
      </c>
    </row>
    <row r="98" spans="1:5" ht="25.5">
      <c r="A98" s="36" t="s">
        <v>54</v>
      </c>
      <c r="E98" s="37" t="s">
        <v>224</v>
      </c>
    </row>
    <row r="99" spans="1:5" ht="89.25">
      <c r="A99" s="38" t="s">
        <v>56</v>
      </c>
      <c r="E99" s="39" t="s">
        <v>601</v>
      </c>
    </row>
    <row r="100" spans="1:5" ht="51">
      <c r="A100" t="s">
        <v>58</v>
      </c>
      <c r="E100" s="37" t="s">
        <v>245</v>
      </c>
    </row>
    <row r="101" spans="1:16" ht="12.75">
      <c r="A101" s="26" t="s">
        <v>49</v>
      </c>
      <c r="B101" s="31" t="s">
        <v>278</v>
      </c>
      <c r="C101" s="31" t="s">
        <v>251</v>
      </c>
      <c r="D101" s="26" t="s">
        <v>51</v>
      </c>
      <c r="E101" s="32" t="s">
        <v>252</v>
      </c>
      <c r="F101" s="33" t="s">
        <v>187</v>
      </c>
      <c r="G101" s="34">
        <v>11.3</v>
      </c>
      <c r="H101" s="35">
        <v>0</v>
      </c>
      <c r="I101" s="35">
        <f>ROUND(ROUND(H101,2)*ROUND(G101,3),2)</f>
      </c>
      <c r="O101">
        <f>(I101*21)/100</f>
      </c>
      <c r="P101" t="s">
        <v>27</v>
      </c>
    </row>
    <row r="102" spans="1:5" ht="12.75">
      <c r="A102" s="36" t="s">
        <v>54</v>
      </c>
      <c r="E102" s="37" t="s">
        <v>51</v>
      </c>
    </row>
    <row r="103" spans="1:5" ht="140.25">
      <c r="A103" s="38" t="s">
        <v>56</v>
      </c>
      <c r="E103" s="39" t="s">
        <v>602</v>
      </c>
    </row>
    <row r="104" spans="1:5" ht="51">
      <c r="A104" t="s">
        <v>58</v>
      </c>
      <c r="E104" s="37" t="s">
        <v>254</v>
      </c>
    </row>
    <row r="105" spans="1:16" ht="12.75">
      <c r="A105" s="26" t="s">
        <v>49</v>
      </c>
      <c r="B105" s="31" t="s">
        <v>281</v>
      </c>
      <c r="C105" s="31" t="s">
        <v>532</v>
      </c>
      <c r="D105" s="26" t="s">
        <v>51</v>
      </c>
      <c r="E105" s="32" t="s">
        <v>533</v>
      </c>
      <c r="F105" s="33" t="s">
        <v>187</v>
      </c>
      <c r="G105" s="34">
        <v>153</v>
      </c>
      <c r="H105" s="35">
        <v>0</v>
      </c>
      <c r="I105" s="35">
        <f>ROUND(ROUND(H105,2)*ROUND(G105,3),2)</f>
      </c>
      <c r="O105">
        <f>(I105*21)/100</f>
      </c>
      <c r="P105" t="s">
        <v>27</v>
      </c>
    </row>
    <row r="106" spans="1:5" ht="25.5">
      <c r="A106" s="36" t="s">
        <v>54</v>
      </c>
      <c r="E106" s="37" t="s">
        <v>224</v>
      </c>
    </row>
    <row r="107" spans="1:5" ht="76.5">
      <c r="A107" s="38" t="s">
        <v>56</v>
      </c>
      <c r="E107" s="39" t="s">
        <v>603</v>
      </c>
    </row>
    <row r="108" spans="1:5" ht="140.25">
      <c r="A108" t="s">
        <v>58</v>
      </c>
      <c r="E108" s="37" t="s">
        <v>259</v>
      </c>
    </row>
    <row r="109" spans="1:16" ht="12.75">
      <c r="A109" s="26" t="s">
        <v>49</v>
      </c>
      <c r="B109" s="31" t="s">
        <v>285</v>
      </c>
      <c r="C109" s="31" t="s">
        <v>536</v>
      </c>
      <c r="D109" s="26" t="s">
        <v>51</v>
      </c>
      <c r="E109" s="32" t="s">
        <v>537</v>
      </c>
      <c r="F109" s="33" t="s">
        <v>187</v>
      </c>
      <c r="G109" s="34">
        <v>188</v>
      </c>
      <c r="H109" s="35">
        <v>0</v>
      </c>
      <c r="I109" s="35">
        <f>ROUND(ROUND(H109,2)*ROUND(G109,3),2)</f>
      </c>
      <c r="O109">
        <f>(I109*21)/100</f>
      </c>
      <c r="P109" t="s">
        <v>27</v>
      </c>
    </row>
    <row r="110" spans="1:5" ht="25.5">
      <c r="A110" s="36" t="s">
        <v>54</v>
      </c>
      <c r="E110" s="37" t="s">
        <v>224</v>
      </c>
    </row>
    <row r="111" spans="1:5" ht="140.25">
      <c r="A111" s="38" t="s">
        <v>56</v>
      </c>
      <c r="E111" s="39" t="s">
        <v>604</v>
      </c>
    </row>
    <row r="112" spans="1:5" ht="140.25">
      <c r="A112" t="s">
        <v>58</v>
      </c>
      <c r="E112" s="37" t="s">
        <v>259</v>
      </c>
    </row>
    <row r="113" spans="1:16" ht="12.75">
      <c r="A113" s="26" t="s">
        <v>49</v>
      </c>
      <c r="B113" s="31" t="s">
        <v>289</v>
      </c>
      <c r="C113" s="31" t="s">
        <v>265</v>
      </c>
      <c r="D113" s="26" t="s">
        <v>51</v>
      </c>
      <c r="E113" s="32" t="s">
        <v>266</v>
      </c>
      <c r="F113" s="33" t="s">
        <v>187</v>
      </c>
      <c r="G113" s="34">
        <v>188</v>
      </c>
      <c r="H113" s="35">
        <v>0</v>
      </c>
      <c r="I113" s="35">
        <f>ROUND(ROUND(H113,2)*ROUND(G113,3),2)</f>
      </c>
      <c r="O113">
        <f>(I113*21)/100</f>
      </c>
      <c r="P113" t="s">
        <v>27</v>
      </c>
    </row>
    <row r="114" spans="1:5" ht="25.5">
      <c r="A114" s="36" t="s">
        <v>54</v>
      </c>
      <c r="E114" s="37" t="s">
        <v>224</v>
      </c>
    </row>
    <row r="115" spans="1:5" ht="140.25">
      <c r="A115" s="38" t="s">
        <v>56</v>
      </c>
      <c r="E115" s="39" t="s">
        <v>605</v>
      </c>
    </row>
    <row r="116" spans="1:5" ht="140.25">
      <c r="A116" t="s">
        <v>58</v>
      </c>
      <c r="E116" s="37" t="s">
        <v>259</v>
      </c>
    </row>
    <row r="117" spans="1:16" ht="25.5">
      <c r="A117" s="26" t="s">
        <v>49</v>
      </c>
      <c r="B117" s="31" t="s">
        <v>535</v>
      </c>
      <c r="C117" s="31" t="s">
        <v>309</v>
      </c>
      <c r="D117" s="26" t="s">
        <v>51</v>
      </c>
      <c r="E117" s="32" t="s">
        <v>310</v>
      </c>
      <c r="F117" s="33" t="s">
        <v>187</v>
      </c>
      <c r="G117" s="34">
        <v>10</v>
      </c>
      <c r="H117" s="35">
        <v>0</v>
      </c>
      <c r="I117" s="35">
        <f>ROUND(ROUND(H117,2)*ROUND(G117,3),2)</f>
      </c>
      <c r="O117">
        <f>(I117*21)/100</f>
      </c>
      <c r="P117" t="s">
        <v>27</v>
      </c>
    </row>
    <row r="118" spans="1:5" ht="25.5">
      <c r="A118" s="36" t="s">
        <v>54</v>
      </c>
      <c r="E118" s="37" t="s">
        <v>224</v>
      </c>
    </row>
    <row r="119" spans="1:5" ht="25.5">
      <c r="A119" s="38" t="s">
        <v>56</v>
      </c>
      <c r="E119" s="39" t="s">
        <v>606</v>
      </c>
    </row>
    <row r="120" spans="1:5" ht="153">
      <c r="A120" t="s">
        <v>58</v>
      </c>
      <c r="E120" s="37" t="s">
        <v>308</v>
      </c>
    </row>
    <row r="121" spans="1:16" ht="12.75">
      <c r="A121" s="26" t="s">
        <v>49</v>
      </c>
      <c r="B121" s="31" t="s">
        <v>539</v>
      </c>
      <c r="C121" s="31" t="s">
        <v>312</v>
      </c>
      <c r="D121" s="26" t="s">
        <v>51</v>
      </c>
      <c r="E121" s="32" t="s">
        <v>313</v>
      </c>
      <c r="F121" s="33" t="s">
        <v>187</v>
      </c>
      <c r="G121" s="34">
        <v>29.4</v>
      </c>
      <c r="H121" s="35">
        <v>0</v>
      </c>
      <c r="I121" s="35">
        <f>ROUND(ROUND(H121,2)*ROUND(G121,3),2)</f>
      </c>
      <c r="O121">
        <f>(I121*21)/100</f>
      </c>
      <c r="P121" t="s">
        <v>27</v>
      </c>
    </row>
    <row r="122" spans="1:5" ht="25.5">
      <c r="A122" s="36" t="s">
        <v>54</v>
      </c>
      <c r="E122" s="37" t="s">
        <v>224</v>
      </c>
    </row>
    <row r="123" spans="1:5" ht="102">
      <c r="A123" s="38" t="s">
        <v>56</v>
      </c>
      <c r="E123" s="39" t="s">
        <v>607</v>
      </c>
    </row>
    <row r="124" spans="1:5" ht="89.25">
      <c r="A124" t="s">
        <v>58</v>
      </c>
      <c r="E124" s="37" t="s">
        <v>315</v>
      </c>
    </row>
    <row r="125" spans="1:16" ht="12.75">
      <c r="A125" s="26" t="s">
        <v>49</v>
      </c>
      <c r="B125" s="31" t="s">
        <v>541</v>
      </c>
      <c r="C125" s="31" t="s">
        <v>269</v>
      </c>
      <c r="D125" s="26" t="s">
        <v>51</v>
      </c>
      <c r="E125" s="32" t="s">
        <v>270</v>
      </c>
      <c r="F125" s="33" t="s">
        <v>139</v>
      </c>
      <c r="G125" s="34">
        <v>5.25</v>
      </c>
      <c r="H125" s="35">
        <v>0</v>
      </c>
      <c r="I125" s="35">
        <f>ROUND(ROUND(H125,2)*ROUND(G125,3),2)</f>
      </c>
      <c r="O125">
        <f>(I125*21)/100</f>
      </c>
      <c r="P125" t="s">
        <v>27</v>
      </c>
    </row>
    <row r="126" spans="1:5" ht="25.5">
      <c r="A126" s="36" t="s">
        <v>54</v>
      </c>
      <c r="E126" s="37" t="s">
        <v>224</v>
      </c>
    </row>
    <row r="127" spans="1:5" ht="89.25">
      <c r="A127" s="38" t="s">
        <v>56</v>
      </c>
      <c r="E127" s="39" t="s">
        <v>608</v>
      </c>
    </row>
    <row r="128" spans="1:5" ht="38.25">
      <c r="A128" t="s">
        <v>58</v>
      </c>
      <c r="E128" s="37" t="s">
        <v>272</v>
      </c>
    </row>
    <row r="129" spans="1:18" ht="12.75" customHeight="1">
      <c r="A129" s="6" t="s">
        <v>47</v>
      </c>
      <c r="B129" s="6"/>
      <c r="C129" s="42" t="s">
        <v>86</v>
      </c>
      <c r="D129" s="6"/>
      <c r="E129" s="29" t="s">
        <v>377</v>
      </c>
      <c r="F129" s="6"/>
      <c r="G129" s="6"/>
      <c r="H129" s="6"/>
      <c r="I129" s="43">
        <f>0+Q129</f>
      </c>
      <c r="O129">
        <f>0+R129</f>
      </c>
      <c r="Q129">
        <f>0+I130+I134+I138</f>
      </c>
      <c r="R129">
        <f>0+O130+O134+O138</f>
      </c>
    </row>
    <row r="130" spans="1:16" ht="12.75">
      <c r="A130" s="26" t="s">
        <v>49</v>
      </c>
      <c r="B130" s="31" t="s">
        <v>543</v>
      </c>
      <c r="C130" s="31" t="s">
        <v>378</v>
      </c>
      <c r="D130" s="26" t="s">
        <v>51</v>
      </c>
      <c r="E130" s="32" t="s">
        <v>379</v>
      </c>
      <c r="F130" s="33" t="s">
        <v>139</v>
      </c>
      <c r="G130" s="34">
        <v>18</v>
      </c>
      <c r="H130" s="35">
        <v>0</v>
      </c>
      <c r="I130" s="35">
        <f>ROUND(ROUND(H130,2)*ROUND(G130,3),2)</f>
      </c>
      <c r="O130">
        <f>(I130*21)/100</f>
      </c>
      <c r="P130" t="s">
        <v>27</v>
      </c>
    </row>
    <row r="131" spans="1:5" ht="12.75">
      <c r="A131" s="36" t="s">
        <v>54</v>
      </c>
      <c r="E131" s="37" t="s">
        <v>380</v>
      </c>
    </row>
    <row r="132" spans="1:5" ht="76.5">
      <c r="A132" s="38" t="s">
        <v>56</v>
      </c>
      <c r="E132" s="39" t="s">
        <v>609</v>
      </c>
    </row>
    <row r="133" spans="1:5" ht="255">
      <c r="A133" t="s">
        <v>58</v>
      </c>
      <c r="E133" s="37" t="s">
        <v>382</v>
      </c>
    </row>
    <row r="134" spans="1:16" ht="12.75">
      <c r="A134" s="26" t="s">
        <v>610</v>
      </c>
      <c r="B134" s="31" t="s">
        <v>545</v>
      </c>
      <c r="C134" s="31" t="s">
        <v>399</v>
      </c>
      <c r="D134" s="26" t="s">
        <v>51</v>
      </c>
      <c r="E134" s="32" t="s">
        <v>400</v>
      </c>
      <c r="F134" s="33" t="s">
        <v>139</v>
      </c>
      <c r="G134" s="34">
        <v>76.1</v>
      </c>
      <c r="H134" s="35">
        <v>0</v>
      </c>
      <c r="I134" s="35">
        <f>ROUND(ROUND(H134,2)*ROUND(G134,3),2)</f>
      </c>
      <c r="O134">
        <f>(I134*21)/100</f>
      </c>
      <c r="P134" t="s">
        <v>27</v>
      </c>
    </row>
    <row r="135" spans="1:5" ht="12.75">
      <c r="A135" s="36" t="s">
        <v>54</v>
      </c>
      <c r="E135" s="37" t="s">
        <v>51</v>
      </c>
    </row>
    <row r="136" spans="1:5" ht="102">
      <c r="A136" s="38" t="s">
        <v>56</v>
      </c>
      <c r="E136" s="39" t="s">
        <v>381</v>
      </c>
    </row>
    <row r="137" spans="1:5" ht="76.5">
      <c r="A137" t="s">
        <v>58</v>
      </c>
      <c r="E137" s="37" t="s">
        <v>172</v>
      </c>
    </row>
    <row r="138" spans="1:16" ht="12.75">
      <c r="A138" s="26" t="s">
        <v>49</v>
      </c>
      <c r="B138" s="31" t="s">
        <v>547</v>
      </c>
      <c r="C138" s="31" t="s">
        <v>387</v>
      </c>
      <c r="D138" s="26" t="s">
        <v>51</v>
      </c>
      <c r="E138" s="32" t="s">
        <v>388</v>
      </c>
      <c r="F138" s="33" t="s">
        <v>73</v>
      </c>
      <c r="G138" s="34">
        <v>2</v>
      </c>
      <c r="H138" s="35">
        <v>0</v>
      </c>
      <c r="I138" s="35">
        <f>ROUND(ROUND(H138,2)*ROUND(G138,3),2)</f>
      </c>
      <c r="O138">
        <f>(I138*21)/100</f>
      </c>
      <c r="P138" t="s">
        <v>27</v>
      </c>
    </row>
    <row r="139" spans="1:5" ht="12.75">
      <c r="A139" s="36" t="s">
        <v>54</v>
      </c>
      <c r="E139" s="37" t="s">
        <v>51</v>
      </c>
    </row>
    <row r="140" spans="1:5" ht="89.25">
      <c r="A140" s="38" t="s">
        <v>56</v>
      </c>
      <c r="E140" s="39" t="s">
        <v>611</v>
      </c>
    </row>
    <row r="141" spans="1:5" ht="76.5">
      <c r="A141" t="s">
        <v>58</v>
      </c>
      <c r="E141" s="37" t="s">
        <v>390</v>
      </c>
    </row>
    <row r="142" spans="1:18" ht="12.75" customHeight="1">
      <c r="A142" s="6" t="s">
        <v>47</v>
      </c>
      <c r="B142" s="6"/>
      <c r="C142" s="42" t="s">
        <v>43</v>
      </c>
      <c r="D142" s="6"/>
      <c r="E142" s="29" t="s">
        <v>143</v>
      </c>
      <c r="F142" s="6"/>
      <c r="G142" s="6"/>
      <c r="H142" s="6"/>
      <c r="I142" s="43">
        <f>0+Q142</f>
      </c>
      <c r="O142">
        <f>0+R142</f>
      </c>
      <c r="Q142">
        <f>0+I143+I147+I151+I155+I159+I163+I167+I171+I175+I179+I183+I187</f>
      </c>
      <c r="R142">
        <f>0+O143+O147+O151+O155+O159+O163+O167+O171+O175+O179+O183+O187</f>
      </c>
    </row>
    <row r="143" spans="1:16" ht="25.5">
      <c r="A143" s="26" t="s">
        <v>49</v>
      </c>
      <c r="B143" s="31" t="s">
        <v>552</v>
      </c>
      <c r="C143" s="31" t="s">
        <v>405</v>
      </c>
      <c r="D143" s="26" t="s">
        <v>51</v>
      </c>
      <c r="E143" s="32" t="s">
        <v>406</v>
      </c>
      <c r="F143" s="33" t="s">
        <v>73</v>
      </c>
      <c r="G143" s="34">
        <v>1</v>
      </c>
      <c r="H143" s="35">
        <v>0</v>
      </c>
      <c r="I143" s="35">
        <f>ROUND(ROUND(H143,2)*ROUND(G143,3),2)</f>
      </c>
      <c r="O143">
        <f>(I143*21)/100</f>
      </c>
      <c r="P143" t="s">
        <v>27</v>
      </c>
    </row>
    <row r="144" spans="1:5" ht="12.75">
      <c r="A144" s="36" t="s">
        <v>54</v>
      </c>
      <c r="E144" s="37" t="s">
        <v>51</v>
      </c>
    </row>
    <row r="145" spans="1:5" ht="38.25">
      <c r="A145" s="38" t="s">
        <v>56</v>
      </c>
      <c r="E145" s="39" t="s">
        <v>612</v>
      </c>
    </row>
    <row r="146" spans="1:5" ht="25.5">
      <c r="A146" t="s">
        <v>58</v>
      </c>
      <c r="E146" s="37" t="s">
        <v>409</v>
      </c>
    </row>
    <row r="147" spans="1:16" ht="25.5">
      <c r="A147" s="26" t="s">
        <v>49</v>
      </c>
      <c r="B147" s="31" t="s">
        <v>554</v>
      </c>
      <c r="C147" s="31" t="s">
        <v>410</v>
      </c>
      <c r="D147" s="26" t="s">
        <v>51</v>
      </c>
      <c r="E147" s="32" t="s">
        <v>411</v>
      </c>
      <c r="F147" s="33" t="s">
        <v>73</v>
      </c>
      <c r="G147" s="34">
        <v>1</v>
      </c>
      <c r="H147" s="35">
        <v>0</v>
      </c>
      <c r="I147" s="35">
        <f>ROUND(ROUND(H147,2)*ROUND(G147,3),2)</f>
      </c>
      <c r="O147">
        <f>(I147*21)/100</f>
      </c>
      <c r="P147" t="s">
        <v>27</v>
      </c>
    </row>
    <row r="148" spans="1:5" ht="12.75">
      <c r="A148" s="36" t="s">
        <v>54</v>
      </c>
      <c r="E148" s="37" t="s">
        <v>51</v>
      </c>
    </row>
    <row r="149" spans="1:5" ht="38.25">
      <c r="A149" s="38" t="s">
        <v>56</v>
      </c>
      <c r="E149" s="39" t="s">
        <v>613</v>
      </c>
    </row>
    <row r="150" spans="1:5" ht="25.5">
      <c r="A150" t="s">
        <v>58</v>
      </c>
      <c r="E150" s="37" t="s">
        <v>413</v>
      </c>
    </row>
    <row r="151" spans="1:16" ht="25.5">
      <c r="A151" s="26" t="s">
        <v>49</v>
      </c>
      <c r="B151" s="31" t="s">
        <v>557</v>
      </c>
      <c r="C151" s="31" t="s">
        <v>414</v>
      </c>
      <c r="D151" s="26" t="s">
        <v>51</v>
      </c>
      <c r="E151" s="32" t="s">
        <v>415</v>
      </c>
      <c r="F151" s="33" t="s">
        <v>73</v>
      </c>
      <c r="G151" s="34">
        <v>1</v>
      </c>
      <c r="H151" s="35">
        <v>0</v>
      </c>
      <c r="I151" s="35">
        <f>ROUND(ROUND(H151,2)*ROUND(G151,3),2)</f>
      </c>
      <c r="O151">
        <f>(I151*21)/100</f>
      </c>
      <c r="P151" t="s">
        <v>27</v>
      </c>
    </row>
    <row r="152" spans="1:5" ht="25.5">
      <c r="A152" s="36" t="s">
        <v>54</v>
      </c>
      <c r="E152" s="37" t="s">
        <v>224</v>
      </c>
    </row>
    <row r="153" spans="1:5" ht="38.25">
      <c r="A153" s="38" t="s">
        <v>56</v>
      </c>
      <c r="E153" s="39" t="s">
        <v>613</v>
      </c>
    </row>
    <row r="154" spans="1:5" ht="25.5">
      <c r="A154" t="s">
        <v>58</v>
      </c>
      <c r="E154" s="37" t="s">
        <v>417</v>
      </c>
    </row>
    <row r="155" spans="1:16" ht="12.75">
      <c r="A155" s="26" t="s">
        <v>49</v>
      </c>
      <c r="B155" s="31" t="s">
        <v>560</v>
      </c>
      <c r="C155" s="31" t="s">
        <v>418</v>
      </c>
      <c r="D155" s="26" t="s">
        <v>51</v>
      </c>
      <c r="E155" s="32" t="s">
        <v>419</v>
      </c>
      <c r="F155" s="33" t="s">
        <v>73</v>
      </c>
      <c r="G155" s="34">
        <v>1</v>
      </c>
      <c r="H155" s="35">
        <v>0</v>
      </c>
      <c r="I155" s="35">
        <f>ROUND(ROUND(H155,2)*ROUND(G155,3),2)</f>
      </c>
      <c r="O155">
        <f>(I155*21)/100</f>
      </c>
      <c r="P155" t="s">
        <v>27</v>
      </c>
    </row>
    <row r="156" spans="1:5" ht="12.75">
      <c r="A156" s="36" t="s">
        <v>54</v>
      </c>
      <c r="E156" s="37" t="s">
        <v>51</v>
      </c>
    </row>
    <row r="157" spans="1:5" ht="38.25">
      <c r="A157" s="38" t="s">
        <v>56</v>
      </c>
      <c r="E157" s="39" t="s">
        <v>614</v>
      </c>
    </row>
    <row r="158" spans="1:5" ht="25.5">
      <c r="A158" t="s">
        <v>58</v>
      </c>
      <c r="E158" s="37" t="s">
        <v>409</v>
      </c>
    </row>
    <row r="159" spans="1:16" ht="25.5">
      <c r="A159" s="26" t="s">
        <v>49</v>
      </c>
      <c r="B159" s="31" t="s">
        <v>562</v>
      </c>
      <c r="C159" s="31" t="s">
        <v>274</v>
      </c>
      <c r="D159" s="26" t="s">
        <v>51</v>
      </c>
      <c r="E159" s="32" t="s">
        <v>275</v>
      </c>
      <c r="F159" s="33" t="s">
        <v>187</v>
      </c>
      <c r="G159" s="34">
        <v>15.913</v>
      </c>
      <c r="H159" s="35">
        <v>0</v>
      </c>
      <c r="I159" s="35">
        <f>ROUND(ROUND(H159,2)*ROUND(G159,3),2)</f>
      </c>
      <c r="O159">
        <f>(I159*21)/100</f>
      </c>
      <c r="P159" t="s">
        <v>27</v>
      </c>
    </row>
    <row r="160" spans="1:5" ht="25.5">
      <c r="A160" s="36" t="s">
        <v>54</v>
      </c>
      <c r="E160" s="37" t="s">
        <v>224</v>
      </c>
    </row>
    <row r="161" spans="1:5" ht="76.5">
      <c r="A161" s="38" t="s">
        <v>56</v>
      </c>
      <c r="E161" s="39" t="s">
        <v>615</v>
      </c>
    </row>
    <row r="162" spans="1:5" ht="38.25">
      <c r="A162" t="s">
        <v>58</v>
      </c>
      <c r="E162" s="37" t="s">
        <v>277</v>
      </c>
    </row>
    <row r="163" spans="1:16" ht="25.5">
      <c r="A163" s="26" t="s">
        <v>49</v>
      </c>
      <c r="B163" s="31" t="s">
        <v>564</v>
      </c>
      <c r="C163" s="31" t="s">
        <v>279</v>
      </c>
      <c r="D163" s="26" t="s">
        <v>51</v>
      </c>
      <c r="E163" s="32" t="s">
        <v>280</v>
      </c>
      <c r="F163" s="33" t="s">
        <v>187</v>
      </c>
      <c r="G163" s="34">
        <v>15.913</v>
      </c>
      <c r="H163" s="35">
        <v>0</v>
      </c>
      <c r="I163" s="35">
        <f>ROUND(ROUND(H163,2)*ROUND(G163,3),2)</f>
      </c>
      <c r="O163">
        <f>(I163*21)/100</f>
      </c>
      <c r="P163" t="s">
        <v>27</v>
      </c>
    </row>
    <row r="164" spans="1:5" ht="12.75">
      <c r="A164" s="36" t="s">
        <v>54</v>
      </c>
      <c r="E164" s="37" t="s">
        <v>51</v>
      </c>
    </row>
    <row r="165" spans="1:5" ht="76.5">
      <c r="A165" s="38" t="s">
        <v>56</v>
      </c>
      <c r="E165" s="39" t="s">
        <v>615</v>
      </c>
    </row>
    <row r="166" spans="1:5" ht="38.25">
      <c r="A166" t="s">
        <v>58</v>
      </c>
      <c r="E166" s="37" t="s">
        <v>277</v>
      </c>
    </row>
    <row r="167" spans="1:16" ht="12.75">
      <c r="A167" s="26" t="s">
        <v>49</v>
      </c>
      <c r="B167" s="31" t="s">
        <v>565</v>
      </c>
      <c r="C167" s="31" t="s">
        <v>339</v>
      </c>
      <c r="D167" s="26" t="s">
        <v>51</v>
      </c>
      <c r="E167" s="32" t="s">
        <v>340</v>
      </c>
      <c r="F167" s="33" t="s">
        <v>139</v>
      </c>
      <c r="G167" s="34">
        <v>12</v>
      </c>
      <c r="H167" s="35">
        <v>0</v>
      </c>
      <c r="I167" s="35">
        <f>ROUND(ROUND(H167,2)*ROUND(G167,3),2)</f>
      </c>
      <c r="O167">
        <f>(I167*21)/100</f>
      </c>
      <c r="P167" t="s">
        <v>27</v>
      </c>
    </row>
    <row r="168" spans="1:5" ht="25.5">
      <c r="A168" s="36" t="s">
        <v>54</v>
      </c>
      <c r="E168" s="37" t="s">
        <v>224</v>
      </c>
    </row>
    <row r="169" spans="1:5" ht="63.75">
      <c r="A169" s="38" t="s">
        <v>56</v>
      </c>
      <c r="E169" s="39" t="s">
        <v>616</v>
      </c>
    </row>
    <row r="170" spans="1:5" ht="51">
      <c r="A170" t="s">
        <v>58</v>
      </c>
      <c r="E170" s="37" t="s">
        <v>342</v>
      </c>
    </row>
    <row r="171" spans="1:16" ht="12.75">
      <c r="A171" s="26" t="s">
        <v>49</v>
      </c>
      <c r="B171" s="31" t="s">
        <v>567</v>
      </c>
      <c r="C171" s="31" t="s">
        <v>343</v>
      </c>
      <c r="D171" s="26" t="s">
        <v>51</v>
      </c>
      <c r="E171" s="32" t="s">
        <v>344</v>
      </c>
      <c r="F171" s="33" t="s">
        <v>139</v>
      </c>
      <c r="G171" s="34">
        <v>50</v>
      </c>
      <c r="H171" s="35">
        <v>0</v>
      </c>
      <c r="I171" s="35">
        <f>ROUND(ROUND(H171,2)*ROUND(G171,3),2)</f>
      </c>
      <c r="O171">
        <f>(I171*21)/100</f>
      </c>
      <c r="P171" t="s">
        <v>27</v>
      </c>
    </row>
    <row r="172" spans="1:5" ht="25.5">
      <c r="A172" s="36" t="s">
        <v>54</v>
      </c>
      <c r="E172" s="37" t="s">
        <v>224</v>
      </c>
    </row>
    <row r="173" spans="1:5" ht="76.5">
      <c r="A173" s="38" t="s">
        <v>56</v>
      </c>
      <c r="E173" s="39" t="s">
        <v>617</v>
      </c>
    </row>
    <row r="174" spans="1:5" ht="51">
      <c r="A174" t="s">
        <v>58</v>
      </c>
      <c r="E174" s="37" t="s">
        <v>342</v>
      </c>
    </row>
    <row r="175" spans="1:16" ht="12.75">
      <c r="A175" s="26" t="s">
        <v>49</v>
      </c>
      <c r="B175" s="31" t="s">
        <v>569</v>
      </c>
      <c r="C175" s="31" t="s">
        <v>148</v>
      </c>
      <c r="D175" s="26" t="s">
        <v>51</v>
      </c>
      <c r="E175" s="32" t="s">
        <v>149</v>
      </c>
      <c r="F175" s="33" t="s">
        <v>139</v>
      </c>
      <c r="G175" s="34">
        <v>5.25</v>
      </c>
      <c r="H175" s="35">
        <v>0</v>
      </c>
      <c r="I175" s="35">
        <f>ROUND(ROUND(H175,2)*ROUND(G175,3),2)</f>
      </c>
      <c r="O175">
        <f>(I175*21)/100</f>
      </c>
      <c r="P175" t="s">
        <v>27</v>
      </c>
    </row>
    <row r="176" spans="1:5" ht="12.75">
      <c r="A176" s="36" t="s">
        <v>54</v>
      </c>
      <c r="E176" s="37" t="s">
        <v>51</v>
      </c>
    </row>
    <row r="177" spans="1:5" ht="76.5">
      <c r="A177" s="38" t="s">
        <v>56</v>
      </c>
      <c r="E177" s="39" t="s">
        <v>618</v>
      </c>
    </row>
    <row r="178" spans="1:5" ht="25.5">
      <c r="A178" t="s">
        <v>58</v>
      </c>
      <c r="E178" s="37" t="s">
        <v>151</v>
      </c>
    </row>
    <row r="179" spans="1:16" ht="12.75">
      <c r="A179" s="26" t="s">
        <v>49</v>
      </c>
      <c r="B179" s="31" t="s">
        <v>570</v>
      </c>
      <c r="C179" s="31" t="s">
        <v>290</v>
      </c>
      <c r="D179" s="26" t="s">
        <v>51</v>
      </c>
      <c r="E179" s="32" t="s">
        <v>291</v>
      </c>
      <c r="F179" s="33" t="s">
        <v>187</v>
      </c>
      <c r="G179" s="34">
        <v>12.5</v>
      </c>
      <c r="H179" s="35">
        <v>0</v>
      </c>
      <c r="I179" s="35">
        <f>ROUND(ROUND(H179,2)*ROUND(G179,3),2)</f>
      </c>
      <c r="O179">
        <f>(I179*21)/100</f>
      </c>
      <c r="P179" t="s">
        <v>27</v>
      </c>
    </row>
    <row r="180" spans="1:5" ht="12.75">
      <c r="A180" s="36" t="s">
        <v>54</v>
      </c>
      <c r="E180" s="37" t="s">
        <v>51</v>
      </c>
    </row>
    <row r="181" spans="1:5" ht="76.5">
      <c r="A181" s="38" t="s">
        <v>56</v>
      </c>
      <c r="E181" s="39" t="s">
        <v>619</v>
      </c>
    </row>
    <row r="182" spans="1:5" ht="89.25">
      <c r="A182" t="s">
        <v>58</v>
      </c>
      <c r="E182" s="37" t="s">
        <v>293</v>
      </c>
    </row>
    <row r="183" spans="1:16" ht="12.75">
      <c r="A183" s="26" t="s">
        <v>49</v>
      </c>
      <c r="B183" s="31" t="s">
        <v>572</v>
      </c>
      <c r="C183" s="31" t="s">
        <v>396</v>
      </c>
      <c r="D183" s="26" t="s">
        <v>51</v>
      </c>
      <c r="E183" s="32" t="s">
        <v>397</v>
      </c>
      <c r="F183" s="33" t="s">
        <v>73</v>
      </c>
      <c r="G183" s="34">
        <v>2</v>
      </c>
      <c r="H183" s="35">
        <v>0</v>
      </c>
      <c r="I183" s="35">
        <f>ROUND(ROUND(H183,2)*ROUND(G183,3),2)</f>
      </c>
      <c r="O183">
        <f>(I183*21)/100</f>
      </c>
      <c r="P183" t="s">
        <v>27</v>
      </c>
    </row>
    <row r="184" spans="1:5" ht="12.75">
      <c r="A184" s="36" t="s">
        <v>54</v>
      </c>
      <c r="E184" s="37" t="s">
        <v>558</v>
      </c>
    </row>
    <row r="185" spans="1:5" ht="114.75">
      <c r="A185" s="38" t="s">
        <v>56</v>
      </c>
      <c r="E185" s="39" t="s">
        <v>620</v>
      </c>
    </row>
    <row r="186" spans="1:5" ht="76.5">
      <c r="A186" t="s">
        <v>58</v>
      </c>
      <c r="E186" s="37" t="s">
        <v>172</v>
      </c>
    </row>
    <row r="187" spans="1:16" ht="12.75">
      <c r="A187" s="26" t="s">
        <v>49</v>
      </c>
      <c r="B187" s="31" t="s">
        <v>574</v>
      </c>
      <c r="C187" s="31" t="s">
        <v>399</v>
      </c>
      <c r="D187" s="26" t="s">
        <v>51</v>
      </c>
      <c r="E187" s="32" t="s">
        <v>400</v>
      </c>
      <c r="F187" s="33" t="s">
        <v>139</v>
      </c>
      <c r="G187" s="34">
        <v>18</v>
      </c>
      <c r="H187" s="35">
        <v>0</v>
      </c>
      <c r="I187" s="35">
        <f>ROUND(ROUND(H187,2)*ROUND(G187,3),2)</f>
      </c>
      <c r="O187">
        <f>(I187*21)/100</f>
      </c>
      <c r="P187" t="s">
        <v>27</v>
      </c>
    </row>
    <row r="188" spans="1:5" ht="12.75">
      <c r="A188" s="36" t="s">
        <v>54</v>
      </c>
      <c r="E188" s="37" t="s">
        <v>558</v>
      </c>
    </row>
    <row r="189" spans="1:5" ht="102">
      <c r="A189" s="38" t="s">
        <v>56</v>
      </c>
      <c r="E189" s="39" t="s">
        <v>621</v>
      </c>
    </row>
    <row r="190" spans="1:5" ht="76.5">
      <c r="A190" t="s">
        <v>58</v>
      </c>
      <c r="E190" s="37" t="s">
        <v>172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13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0+O9+O22+O51+O60+O101+O110</f>
      </c>
      <c r="P2" t="s">
        <v>26</v>
      </c>
    </row>
    <row r="3" spans="1:16" ht="15" customHeight="1">
      <c r="A3" t="s">
        <v>12</v>
      </c>
      <c r="B3" s="12" t="s">
        <v>14</v>
      </c>
      <c r="C3" s="13" t="s">
        <v>15</v>
      </c>
      <c r="D3" s="1"/>
      <c r="E3" s="14" t="s">
        <v>16</v>
      </c>
      <c r="F3" s="1"/>
      <c r="G3" s="9"/>
      <c r="H3" s="8" t="s">
        <v>622</v>
      </c>
      <c r="I3" s="40">
        <f>0+I9+I22+I51+I60+I101+I110</f>
      </c>
      <c r="O3" t="s">
        <v>23</v>
      </c>
      <c r="P3" t="s">
        <v>27</v>
      </c>
    </row>
    <row r="4" spans="1:16" ht="15" customHeight="1">
      <c r="A4" t="s">
        <v>17</v>
      </c>
      <c r="B4" s="12" t="s">
        <v>18</v>
      </c>
      <c r="C4" s="13" t="s">
        <v>421</v>
      </c>
      <c r="D4" s="1"/>
      <c r="E4" s="14" t="s">
        <v>422</v>
      </c>
      <c r="F4" s="1"/>
      <c r="G4" s="1"/>
      <c r="H4" s="11"/>
      <c r="I4" s="11"/>
      <c r="O4" t="s">
        <v>24</v>
      </c>
      <c r="P4" t="s">
        <v>27</v>
      </c>
    </row>
    <row r="5" spans="1:16" ht="12.75" customHeight="1">
      <c r="A5" t="s">
        <v>21</v>
      </c>
      <c r="B5" s="16" t="s">
        <v>22</v>
      </c>
      <c r="C5" s="17" t="s">
        <v>622</v>
      </c>
      <c r="D5" s="6"/>
      <c r="E5" s="18" t="s">
        <v>623</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f>
      </c>
      <c r="R9">
        <f>0+O10+O14+O18</f>
      </c>
    </row>
    <row r="10" spans="1:16" ht="12.75">
      <c r="A10" s="26" t="s">
        <v>49</v>
      </c>
      <c r="B10" s="31" t="s">
        <v>32</v>
      </c>
      <c r="C10" s="31" t="s">
        <v>125</v>
      </c>
      <c r="D10" s="26" t="s">
        <v>32</v>
      </c>
      <c r="E10" s="32" t="s">
        <v>126</v>
      </c>
      <c r="F10" s="33" t="s">
        <v>127</v>
      </c>
      <c r="G10" s="34">
        <v>51.873</v>
      </c>
      <c r="H10" s="35">
        <v>0</v>
      </c>
      <c r="I10" s="35">
        <f>ROUND(ROUND(H10,2)*ROUND(G10,3),2)</f>
      </c>
      <c r="O10">
        <f>(I10*21)/100</f>
      </c>
      <c r="P10" t="s">
        <v>27</v>
      </c>
    </row>
    <row r="11" spans="1:5" ht="25.5">
      <c r="A11" s="36" t="s">
        <v>54</v>
      </c>
      <c r="E11" s="37" t="s">
        <v>426</v>
      </c>
    </row>
    <row r="12" spans="1:5" ht="191.25">
      <c r="A12" s="38" t="s">
        <v>56</v>
      </c>
      <c r="E12" s="39" t="s">
        <v>625</v>
      </c>
    </row>
    <row r="13" spans="1:5" ht="25.5">
      <c r="A13" t="s">
        <v>58</v>
      </c>
      <c r="E13" s="37" t="s">
        <v>130</v>
      </c>
    </row>
    <row r="14" spans="1:16" ht="12.75">
      <c r="A14" s="26" t="s">
        <v>49</v>
      </c>
      <c r="B14" s="31" t="s">
        <v>27</v>
      </c>
      <c r="C14" s="31" t="s">
        <v>125</v>
      </c>
      <c r="D14" s="26" t="s">
        <v>27</v>
      </c>
      <c r="E14" s="32" t="s">
        <v>126</v>
      </c>
      <c r="F14" s="33" t="s">
        <v>127</v>
      </c>
      <c r="G14" s="34">
        <v>12.808</v>
      </c>
      <c r="H14" s="35">
        <v>0</v>
      </c>
      <c r="I14" s="35">
        <f>ROUND(ROUND(H14,2)*ROUND(G14,3),2)</f>
      </c>
      <c r="O14">
        <f>(I14*21)/100</f>
      </c>
      <c r="P14" t="s">
        <v>27</v>
      </c>
    </row>
    <row r="15" spans="1:5" ht="12.75">
      <c r="A15" s="36" t="s">
        <v>54</v>
      </c>
      <c r="E15" s="37" t="s">
        <v>354</v>
      </c>
    </row>
    <row r="16" spans="1:5" ht="408">
      <c r="A16" s="38" t="s">
        <v>56</v>
      </c>
      <c r="E16" s="39" t="s">
        <v>626</v>
      </c>
    </row>
    <row r="17" spans="1:5" ht="25.5">
      <c r="A17" t="s">
        <v>58</v>
      </c>
      <c r="E17" s="37" t="s">
        <v>130</v>
      </c>
    </row>
    <row r="18" spans="1:16" ht="12.75">
      <c r="A18" s="26" t="s">
        <v>49</v>
      </c>
      <c r="B18" s="31" t="s">
        <v>26</v>
      </c>
      <c r="C18" s="31" t="s">
        <v>125</v>
      </c>
      <c r="D18" s="26" t="s">
        <v>36</v>
      </c>
      <c r="E18" s="32" t="s">
        <v>126</v>
      </c>
      <c r="F18" s="33" t="s">
        <v>127</v>
      </c>
      <c r="G18" s="34">
        <v>19.219</v>
      </c>
      <c r="H18" s="35">
        <v>0</v>
      </c>
      <c r="I18" s="35">
        <f>ROUND(ROUND(H18,2)*ROUND(G18,3),2)</f>
      </c>
      <c r="O18">
        <f>(I18*21)/100</f>
      </c>
      <c r="P18" t="s">
        <v>27</v>
      </c>
    </row>
    <row r="19" spans="1:5" ht="12.75">
      <c r="A19" s="36" t="s">
        <v>54</v>
      </c>
      <c r="E19" s="37" t="s">
        <v>506</v>
      </c>
    </row>
    <row r="20" spans="1:5" ht="165.75">
      <c r="A20" s="38" t="s">
        <v>56</v>
      </c>
      <c r="E20" s="39" t="s">
        <v>627</v>
      </c>
    </row>
    <row r="21" spans="1:5" ht="25.5">
      <c r="A21" t="s">
        <v>58</v>
      </c>
      <c r="E21" s="37" t="s">
        <v>130</v>
      </c>
    </row>
    <row r="22" spans="1:18" ht="12.75" customHeight="1">
      <c r="A22" s="6" t="s">
        <v>47</v>
      </c>
      <c r="B22" s="6"/>
      <c r="C22" s="42" t="s">
        <v>32</v>
      </c>
      <c r="D22" s="6"/>
      <c r="E22" s="29" t="s">
        <v>136</v>
      </c>
      <c r="F22" s="6"/>
      <c r="G22" s="6"/>
      <c r="H22" s="6"/>
      <c r="I22" s="43">
        <f>0+Q22</f>
      </c>
      <c r="O22">
        <f>0+R22</f>
      </c>
      <c r="Q22">
        <f>0+I23+I27+I31+I35+I39+I43+I47</f>
      </c>
      <c r="R22">
        <f>0+O23+O27+O31+O35+O39+O43+O47</f>
      </c>
    </row>
    <row r="23" spans="1:16" ht="25.5">
      <c r="A23" s="26" t="s">
        <v>49</v>
      </c>
      <c r="B23" s="31" t="s">
        <v>36</v>
      </c>
      <c r="C23" s="31" t="s">
        <v>200</v>
      </c>
      <c r="D23" s="26" t="s">
        <v>51</v>
      </c>
      <c r="E23" s="32" t="s">
        <v>201</v>
      </c>
      <c r="F23" s="33" t="s">
        <v>162</v>
      </c>
      <c r="G23" s="34">
        <v>5.148</v>
      </c>
      <c r="H23" s="35">
        <v>0</v>
      </c>
      <c r="I23" s="35">
        <f>ROUND(ROUND(H23,2)*ROUND(G23,3),2)</f>
      </c>
      <c r="O23">
        <f>(I23*21)/100</f>
      </c>
      <c r="P23" t="s">
        <v>27</v>
      </c>
    </row>
    <row r="24" spans="1:5" ht="38.25">
      <c r="A24" s="36" t="s">
        <v>54</v>
      </c>
      <c r="E24" s="37" t="s">
        <v>202</v>
      </c>
    </row>
    <row r="25" spans="1:5" ht="102">
      <c r="A25" s="38" t="s">
        <v>56</v>
      </c>
      <c r="E25" s="39" t="s">
        <v>628</v>
      </c>
    </row>
    <row r="26" spans="1:5" ht="63.75">
      <c r="A26" t="s">
        <v>58</v>
      </c>
      <c r="E26" s="37" t="s">
        <v>142</v>
      </c>
    </row>
    <row r="27" spans="1:16" ht="25.5">
      <c r="A27" s="26" t="s">
        <v>49</v>
      </c>
      <c r="B27" s="31" t="s">
        <v>38</v>
      </c>
      <c r="C27" s="31" t="s">
        <v>204</v>
      </c>
      <c r="D27" s="26" t="s">
        <v>51</v>
      </c>
      <c r="E27" s="32" t="s">
        <v>205</v>
      </c>
      <c r="F27" s="33" t="s">
        <v>162</v>
      </c>
      <c r="G27" s="34">
        <v>7.849</v>
      </c>
      <c r="H27" s="35">
        <v>0</v>
      </c>
      <c r="I27" s="35">
        <f>ROUND(ROUND(H27,2)*ROUND(G27,3),2)</f>
      </c>
      <c r="O27">
        <f>(I27*21)/100</f>
      </c>
      <c r="P27" t="s">
        <v>27</v>
      </c>
    </row>
    <row r="28" spans="1:5" ht="38.25">
      <c r="A28" s="36" t="s">
        <v>54</v>
      </c>
      <c r="E28" s="37" t="s">
        <v>202</v>
      </c>
    </row>
    <row r="29" spans="1:5" ht="165.75">
      <c r="A29" s="38" t="s">
        <v>56</v>
      </c>
      <c r="E29" s="39" t="s">
        <v>629</v>
      </c>
    </row>
    <row r="30" spans="1:5" ht="63.75">
      <c r="A30" t="s">
        <v>58</v>
      </c>
      <c r="E30" s="37" t="s">
        <v>142</v>
      </c>
    </row>
    <row r="31" spans="1:16" ht="25.5">
      <c r="A31" s="26" t="s">
        <v>49</v>
      </c>
      <c r="B31" s="31" t="s">
        <v>40</v>
      </c>
      <c r="C31" s="31" t="s">
        <v>207</v>
      </c>
      <c r="D31" s="26" t="s">
        <v>51</v>
      </c>
      <c r="E31" s="32" t="s">
        <v>208</v>
      </c>
      <c r="F31" s="33" t="s">
        <v>139</v>
      </c>
      <c r="G31" s="34">
        <v>10.1</v>
      </c>
      <c r="H31" s="35">
        <v>0</v>
      </c>
      <c r="I31" s="35">
        <f>ROUND(ROUND(H31,2)*ROUND(G31,3),2)</f>
      </c>
      <c r="O31">
        <f>(I31*21)/100</f>
      </c>
      <c r="P31" t="s">
        <v>27</v>
      </c>
    </row>
    <row r="32" spans="1:5" ht="38.25">
      <c r="A32" s="36" t="s">
        <v>54</v>
      </c>
      <c r="E32" s="37" t="s">
        <v>202</v>
      </c>
    </row>
    <row r="33" spans="1:5" ht="114.75">
      <c r="A33" s="38" t="s">
        <v>56</v>
      </c>
      <c r="E33" s="39" t="s">
        <v>630</v>
      </c>
    </row>
    <row r="34" spans="1:5" ht="63.75">
      <c r="A34" t="s">
        <v>58</v>
      </c>
      <c r="E34" s="37" t="s">
        <v>142</v>
      </c>
    </row>
    <row r="35" spans="1:16" ht="25.5">
      <c r="A35" s="26" t="s">
        <v>49</v>
      </c>
      <c r="B35" s="31" t="s">
        <v>81</v>
      </c>
      <c r="C35" s="31" t="s">
        <v>207</v>
      </c>
      <c r="D35" s="26" t="s">
        <v>32</v>
      </c>
      <c r="E35" s="32" t="s">
        <v>208</v>
      </c>
      <c r="F35" s="33" t="s">
        <v>139</v>
      </c>
      <c r="G35" s="34">
        <v>11</v>
      </c>
      <c r="H35" s="35">
        <v>0</v>
      </c>
      <c r="I35" s="35">
        <f>ROUND(ROUND(H35,2)*ROUND(G35,3),2)</f>
      </c>
      <c r="O35">
        <f>(I35*21)/100</f>
      </c>
      <c r="P35" t="s">
        <v>27</v>
      </c>
    </row>
    <row r="36" spans="1:5" ht="38.25">
      <c r="A36" s="36" t="s">
        <v>54</v>
      </c>
      <c r="E36" s="37" t="s">
        <v>202</v>
      </c>
    </row>
    <row r="37" spans="1:5" ht="165.75">
      <c r="A37" s="38" t="s">
        <v>56</v>
      </c>
      <c r="E37" s="39" t="s">
        <v>631</v>
      </c>
    </row>
    <row r="38" spans="1:5" ht="63.75">
      <c r="A38" t="s">
        <v>58</v>
      </c>
      <c r="E38" s="37" t="s">
        <v>142</v>
      </c>
    </row>
    <row r="39" spans="1:16" ht="25.5">
      <c r="A39" s="26" t="s">
        <v>49</v>
      </c>
      <c r="B39" s="31" t="s">
        <v>86</v>
      </c>
      <c r="C39" s="31" t="s">
        <v>210</v>
      </c>
      <c r="D39" s="26" t="s">
        <v>51</v>
      </c>
      <c r="E39" s="32" t="s">
        <v>211</v>
      </c>
      <c r="F39" s="33" t="s">
        <v>162</v>
      </c>
      <c r="G39" s="34">
        <v>2.86</v>
      </c>
      <c r="H39" s="35">
        <v>0</v>
      </c>
      <c r="I39" s="35">
        <f>ROUND(ROUND(H39,2)*ROUND(G39,3),2)</f>
      </c>
      <c r="O39">
        <f>(I39*21)/100</f>
      </c>
      <c r="P39" t="s">
        <v>27</v>
      </c>
    </row>
    <row r="40" spans="1:5" ht="38.25">
      <c r="A40" s="36" t="s">
        <v>54</v>
      </c>
      <c r="E40" s="37" t="s">
        <v>202</v>
      </c>
    </row>
    <row r="41" spans="1:5" ht="89.25">
      <c r="A41" s="38" t="s">
        <v>56</v>
      </c>
      <c r="E41" s="39" t="s">
        <v>632</v>
      </c>
    </row>
    <row r="42" spans="1:5" ht="63.75">
      <c r="A42" t="s">
        <v>58</v>
      </c>
      <c r="E42" s="37" t="s">
        <v>142</v>
      </c>
    </row>
    <row r="43" spans="1:16" ht="25.5">
      <c r="A43" s="26" t="s">
        <v>49</v>
      </c>
      <c r="B43" s="31" t="s">
        <v>43</v>
      </c>
      <c r="C43" s="31" t="s">
        <v>213</v>
      </c>
      <c r="D43" s="26" t="s">
        <v>51</v>
      </c>
      <c r="E43" s="32" t="s">
        <v>214</v>
      </c>
      <c r="F43" s="33" t="s">
        <v>162</v>
      </c>
      <c r="G43" s="34">
        <v>15.73</v>
      </c>
      <c r="H43" s="35">
        <v>0</v>
      </c>
      <c r="I43" s="35">
        <f>ROUND(ROUND(H43,2)*ROUND(G43,3),2)</f>
      </c>
      <c r="O43">
        <f>(I43*21)/100</f>
      </c>
      <c r="P43" t="s">
        <v>27</v>
      </c>
    </row>
    <row r="44" spans="1:5" ht="38.25">
      <c r="A44" s="36" t="s">
        <v>54</v>
      </c>
      <c r="E44" s="37" t="s">
        <v>202</v>
      </c>
    </row>
    <row r="45" spans="1:5" ht="102">
      <c r="A45" s="38" t="s">
        <v>56</v>
      </c>
      <c r="E45" s="39" t="s">
        <v>633</v>
      </c>
    </row>
    <row r="46" spans="1:5" ht="369.75">
      <c r="A46" t="s">
        <v>58</v>
      </c>
      <c r="E46" s="37" t="s">
        <v>216</v>
      </c>
    </row>
    <row r="47" spans="1:16" ht="12.75">
      <c r="A47" s="26" t="s">
        <v>49</v>
      </c>
      <c r="B47" s="31" t="s">
        <v>45</v>
      </c>
      <c r="C47" s="31" t="s">
        <v>217</v>
      </c>
      <c r="D47" s="26" t="s">
        <v>51</v>
      </c>
      <c r="E47" s="32" t="s">
        <v>218</v>
      </c>
      <c r="F47" s="33" t="s">
        <v>187</v>
      </c>
      <c r="G47" s="34">
        <v>28.6</v>
      </c>
      <c r="H47" s="35">
        <v>0</v>
      </c>
      <c r="I47" s="35">
        <f>ROUND(ROUND(H47,2)*ROUND(G47,3),2)</f>
      </c>
      <c r="O47">
        <f>(I47*21)/100</f>
      </c>
      <c r="P47" t="s">
        <v>27</v>
      </c>
    </row>
    <row r="48" spans="1:5" ht="12.75">
      <c r="A48" s="36" t="s">
        <v>54</v>
      </c>
      <c r="E48" s="37" t="s">
        <v>51</v>
      </c>
    </row>
    <row r="49" spans="1:5" ht="114.75">
      <c r="A49" s="38" t="s">
        <v>56</v>
      </c>
      <c r="E49" s="39" t="s">
        <v>634</v>
      </c>
    </row>
    <row r="50" spans="1:5" ht="25.5">
      <c r="A50" t="s">
        <v>58</v>
      </c>
      <c r="E50" s="37" t="s">
        <v>220</v>
      </c>
    </row>
    <row r="51" spans="1:18" ht="12.75" customHeight="1">
      <c r="A51" s="6" t="s">
        <v>47</v>
      </c>
      <c r="B51" s="6"/>
      <c r="C51" s="42" t="s">
        <v>27</v>
      </c>
      <c r="D51" s="6"/>
      <c r="E51" s="29" t="s">
        <v>221</v>
      </c>
      <c r="F51" s="6"/>
      <c r="G51" s="6"/>
      <c r="H51" s="6"/>
      <c r="I51" s="43">
        <f>0+Q51</f>
      </c>
      <c r="O51">
        <f>0+R51</f>
      </c>
      <c r="Q51">
        <f>0+I52+I56</f>
      </c>
      <c r="R51">
        <f>0+O52+O56</f>
      </c>
    </row>
    <row r="52" spans="1:16" ht="12.75">
      <c r="A52" s="26" t="s">
        <v>49</v>
      </c>
      <c r="B52" s="31" t="s">
        <v>97</v>
      </c>
      <c r="C52" s="31" t="s">
        <v>372</v>
      </c>
      <c r="D52" s="26" t="s">
        <v>51</v>
      </c>
      <c r="E52" s="32" t="s">
        <v>373</v>
      </c>
      <c r="F52" s="33" t="s">
        <v>139</v>
      </c>
      <c r="G52" s="34">
        <v>8.5</v>
      </c>
      <c r="H52" s="35">
        <v>0</v>
      </c>
      <c r="I52" s="35">
        <f>ROUND(ROUND(H52,2)*ROUND(G52,3),2)</f>
      </c>
      <c r="O52">
        <f>(I52*21)/100</f>
      </c>
      <c r="P52" t="s">
        <v>27</v>
      </c>
    </row>
    <row r="53" spans="1:5" ht="153">
      <c r="A53" s="36" t="s">
        <v>54</v>
      </c>
      <c r="E53" s="37" t="s">
        <v>374</v>
      </c>
    </row>
    <row r="54" spans="1:5" ht="76.5">
      <c r="A54" s="38" t="s">
        <v>56</v>
      </c>
      <c r="E54" s="39" t="s">
        <v>635</v>
      </c>
    </row>
    <row r="55" spans="1:5" ht="165.75">
      <c r="A55" t="s">
        <v>58</v>
      </c>
      <c r="E55" s="37" t="s">
        <v>376</v>
      </c>
    </row>
    <row r="56" spans="1:16" ht="12.75">
      <c r="A56" s="26" t="s">
        <v>49</v>
      </c>
      <c r="B56" s="31" t="s">
        <v>104</v>
      </c>
      <c r="C56" s="31" t="s">
        <v>222</v>
      </c>
      <c r="D56" s="26" t="s">
        <v>51</v>
      </c>
      <c r="E56" s="32" t="s">
        <v>223</v>
      </c>
      <c r="F56" s="33" t="s">
        <v>187</v>
      </c>
      <c r="G56" s="34">
        <v>31.755</v>
      </c>
      <c r="H56" s="35">
        <v>0</v>
      </c>
      <c r="I56" s="35">
        <f>ROUND(ROUND(H56,2)*ROUND(G56,3),2)</f>
      </c>
      <c r="O56">
        <f>(I56*21)/100</f>
      </c>
      <c r="P56" t="s">
        <v>27</v>
      </c>
    </row>
    <row r="57" spans="1:5" ht="25.5">
      <c r="A57" s="36" t="s">
        <v>54</v>
      </c>
      <c r="E57" s="37" t="s">
        <v>224</v>
      </c>
    </row>
    <row r="58" spans="1:5" ht="76.5">
      <c r="A58" s="38" t="s">
        <v>56</v>
      </c>
      <c r="E58" s="39" t="s">
        <v>636</v>
      </c>
    </row>
    <row r="59" spans="1:5" ht="102">
      <c r="A59" t="s">
        <v>58</v>
      </c>
      <c r="E59" s="37" t="s">
        <v>226</v>
      </c>
    </row>
    <row r="60" spans="1:18" ht="12.75" customHeight="1">
      <c r="A60" s="6" t="s">
        <v>47</v>
      </c>
      <c r="B60" s="6"/>
      <c r="C60" s="42" t="s">
        <v>38</v>
      </c>
      <c r="D60" s="6"/>
      <c r="E60" s="29" t="s">
        <v>227</v>
      </c>
      <c r="F60" s="6"/>
      <c r="G60" s="6"/>
      <c r="H60" s="6"/>
      <c r="I60" s="43">
        <f>0+Q60</f>
      </c>
      <c r="O60">
        <f>0+R60</f>
      </c>
      <c r="Q60">
        <f>0+I61+I65+I69+I73+I77+I81+I85+I89+I93+I97</f>
      </c>
      <c r="R60">
        <f>0+O61+O65+O69+O73+O77+O81+O85+O89+O93+O97</f>
      </c>
    </row>
    <row r="61" spans="1:16" ht="12.75">
      <c r="A61" s="26" t="s">
        <v>49</v>
      </c>
      <c r="B61" s="31" t="s">
        <v>108</v>
      </c>
      <c r="C61" s="31" t="s">
        <v>228</v>
      </c>
      <c r="D61" s="26" t="s">
        <v>51</v>
      </c>
      <c r="E61" s="32" t="s">
        <v>229</v>
      </c>
      <c r="F61" s="33" t="s">
        <v>187</v>
      </c>
      <c r="G61" s="34">
        <v>28.6</v>
      </c>
      <c r="H61" s="35">
        <v>0</v>
      </c>
      <c r="I61" s="35">
        <f>ROUND(ROUND(H61,2)*ROUND(G61,3),2)</f>
      </c>
      <c r="O61">
        <f>(I61*21)/100</f>
      </c>
      <c r="P61" t="s">
        <v>27</v>
      </c>
    </row>
    <row r="62" spans="1:5" ht="25.5">
      <c r="A62" s="36" t="s">
        <v>54</v>
      </c>
      <c r="E62" s="37" t="s">
        <v>224</v>
      </c>
    </row>
    <row r="63" spans="1:5" ht="89.25">
      <c r="A63" s="38" t="s">
        <v>56</v>
      </c>
      <c r="E63" s="39" t="s">
        <v>637</v>
      </c>
    </row>
    <row r="64" spans="1:5" ht="127.5">
      <c r="A64" t="s">
        <v>58</v>
      </c>
      <c r="E64" s="37" t="s">
        <v>231</v>
      </c>
    </row>
    <row r="65" spans="1:16" ht="12.75">
      <c r="A65" s="26" t="s">
        <v>49</v>
      </c>
      <c r="B65" s="31" t="s">
        <v>180</v>
      </c>
      <c r="C65" s="31" t="s">
        <v>232</v>
      </c>
      <c r="D65" s="26" t="s">
        <v>51</v>
      </c>
      <c r="E65" s="32" t="s">
        <v>233</v>
      </c>
      <c r="F65" s="33" t="s">
        <v>187</v>
      </c>
      <c r="G65" s="34">
        <v>28.6</v>
      </c>
      <c r="H65" s="35">
        <v>0</v>
      </c>
      <c r="I65" s="35">
        <f>ROUND(ROUND(H65,2)*ROUND(G65,3),2)</f>
      </c>
      <c r="O65">
        <f>(I65*21)/100</f>
      </c>
      <c r="P65" t="s">
        <v>27</v>
      </c>
    </row>
    <row r="66" spans="1:5" ht="25.5">
      <c r="A66" s="36" t="s">
        <v>54</v>
      </c>
      <c r="E66" s="37" t="s">
        <v>224</v>
      </c>
    </row>
    <row r="67" spans="1:5" ht="89.25">
      <c r="A67" s="38" t="s">
        <v>56</v>
      </c>
      <c r="E67" s="39" t="s">
        <v>638</v>
      </c>
    </row>
    <row r="68" spans="1:5" ht="51">
      <c r="A68" t="s">
        <v>58</v>
      </c>
      <c r="E68" s="37" t="s">
        <v>235</v>
      </c>
    </row>
    <row r="69" spans="1:16" ht="12.75">
      <c r="A69" s="26" t="s">
        <v>49</v>
      </c>
      <c r="B69" s="31" t="s">
        <v>184</v>
      </c>
      <c r="C69" s="31" t="s">
        <v>236</v>
      </c>
      <c r="D69" s="26" t="s">
        <v>51</v>
      </c>
      <c r="E69" s="32" t="s">
        <v>237</v>
      </c>
      <c r="F69" s="33" t="s">
        <v>187</v>
      </c>
      <c r="G69" s="34">
        <v>31.195</v>
      </c>
      <c r="H69" s="35">
        <v>0</v>
      </c>
      <c r="I69" s="35">
        <f>ROUND(ROUND(H69,2)*ROUND(G69,3),2)</f>
      </c>
      <c r="O69">
        <f>(I69*21)/100</f>
      </c>
      <c r="P69" t="s">
        <v>27</v>
      </c>
    </row>
    <row r="70" spans="1:5" ht="25.5">
      <c r="A70" s="36" t="s">
        <v>54</v>
      </c>
      <c r="E70" s="37" t="s">
        <v>224</v>
      </c>
    </row>
    <row r="71" spans="1:5" ht="153">
      <c r="A71" s="38" t="s">
        <v>56</v>
      </c>
      <c r="E71" s="39" t="s">
        <v>639</v>
      </c>
    </row>
    <row r="72" spans="1:5" ht="51">
      <c r="A72" t="s">
        <v>58</v>
      </c>
      <c r="E72" s="37" t="s">
        <v>235</v>
      </c>
    </row>
    <row r="73" spans="1:16" ht="12.75">
      <c r="A73" s="26" t="s">
        <v>49</v>
      </c>
      <c r="B73" s="31" t="s">
        <v>246</v>
      </c>
      <c r="C73" s="31" t="s">
        <v>239</v>
      </c>
      <c r="D73" s="26" t="s">
        <v>32</v>
      </c>
      <c r="E73" s="32" t="s">
        <v>240</v>
      </c>
      <c r="F73" s="33" t="s">
        <v>187</v>
      </c>
      <c r="G73" s="34">
        <v>31.195</v>
      </c>
      <c r="H73" s="35">
        <v>0</v>
      </c>
      <c r="I73" s="35">
        <f>ROUND(ROUND(H73,2)*ROUND(G73,3),2)</f>
      </c>
      <c r="O73">
        <f>(I73*21)/100</f>
      </c>
      <c r="P73" t="s">
        <v>27</v>
      </c>
    </row>
    <row r="74" spans="1:5" ht="25.5">
      <c r="A74" s="36" t="s">
        <v>54</v>
      </c>
      <c r="E74" s="37" t="s">
        <v>224</v>
      </c>
    </row>
    <row r="75" spans="1:5" ht="153">
      <c r="A75" s="38" t="s">
        <v>56</v>
      </c>
      <c r="E75" s="39" t="s">
        <v>640</v>
      </c>
    </row>
    <row r="76" spans="1:5" ht="51">
      <c r="A76" t="s">
        <v>58</v>
      </c>
      <c r="E76" s="37" t="s">
        <v>235</v>
      </c>
    </row>
    <row r="77" spans="1:16" ht="12.75">
      <c r="A77" s="26" t="s">
        <v>49</v>
      </c>
      <c r="B77" s="31" t="s">
        <v>250</v>
      </c>
      <c r="C77" s="31" t="s">
        <v>242</v>
      </c>
      <c r="D77" s="26" t="s">
        <v>51</v>
      </c>
      <c r="E77" s="32" t="s">
        <v>243</v>
      </c>
      <c r="F77" s="33" t="s">
        <v>187</v>
      </c>
      <c r="G77" s="34">
        <v>28.6</v>
      </c>
      <c r="H77" s="35">
        <v>0</v>
      </c>
      <c r="I77" s="35">
        <f>ROUND(ROUND(H77,2)*ROUND(G77,3),2)</f>
      </c>
      <c r="O77">
        <f>(I77*21)/100</f>
      </c>
      <c r="P77" t="s">
        <v>27</v>
      </c>
    </row>
    <row r="78" spans="1:5" ht="25.5">
      <c r="A78" s="36" t="s">
        <v>54</v>
      </c>
      <c r="E78" s="37" t="s">
        <v>224</v>
      </c>
    </row>
    <row r="79" spans="1:5" ht="76.5">
      <c r="A79" s="38" t="s">
        <v>56</v>
      </c>
      <c r="E79" s="39" t="s">
        <v>641</v>
      </c>
    </row>
    <row r="80" spans="1:5" ht="51">
      <c r="A80" t="s">
        <v>58</v>
      </c>
      <c r="E80" s="37" t="s">
        <v>245</v>
      </c>
    </row>
    <row r="81" spans="1:16" ht="12.75">
      <c r="A81" s="26" t="s">
        <v>49</v>
      </c>
      <c r="B81" s="31" t="s">
        <v>255</v>
      </c>
      <c r="C81" s="31" t="s">
        <v>247</v>
      </c>
      <c r="D81" s="26" t="s">
        <v>51</v>
      </c>
      <c r="E81" s="32" t="s">
        <v>248</v>
      </c>
      <c r="F81" s="33" t="s">
        <v>187</v>
      </c>
      <c r="G81" s="34">
        <v>57.2</v>
      </c>
      <c r="H81" s="35">
        <v>0</v>
      </c>
      <c r="I81" s="35">
        <f>ROUND(ROUND(H81,2)*ROUND(G81,3),2)</f>
      </c>
      <c r="O81">
        <f>(I81*21)/100</f>
      </c>
      <c r="P81" t="s">
        <v>27</v>
      </c>
    </row>
    <row r="82" spans="1:5" ht="25.5">
      <c r="A82" s="36" t="s">
        <v>54</v>
      </c>
      <c r="E82" s="37" t="s">
        <v>224</v>
      </c>
    </row>
    <row r="83" spans="1:5" ht="89.25">
      <c r="A83" s="38" t="s">
        <v>56</v>
      </c>
      <c r="E83" s="39" t="s">
        <v>642</v>
      </c>
    </row>
    <row r="84" spans="1:5" ht="51">
      <c r="A84" t="s">
        <v>58</v>
      </c>
      <c r="E84" s="37" t="s">
        <v>245</v>
      </c>
    </row>
    <row r="85" spans="1:16" ht="12.75">
      <c r="A85" s="26" t="s">
        <v>49</v>
      </c>
      <c r="B85" s="31" t="s">
        <v>260</v>
      </c>
      <c r="C85" s="31" t="s">
        <v>532</v>
      </c>
      <c r="D85" s="26" t="s">
        <v>51</v>
      </c>
      <c r="E85" s="32" t="s">
        <v>533</v>
      </c>
      <c r="F85" s="33" t="s">
        <v>187</v>
      </c>
      <c r="G85" s="34">
        <v>28.6</v>
      </c>
      <c r="H85" s="35">
        <v>0</v>
      </c>
      <c r="I85" s="35">
        <f>ROUND(ROUND(H85,2)*ROUND(G85,3),2)</f>
      </c>
      <c r="O85">
        <f>(I85*21)/100</f>
      </c>
      <c r="P85" t="s">
        <v>27</v>
      </c>
    </row>
    <row r="86" spans="1:5" ht="25.5">
      <c r="A86" s="36" t="s">
        <v>54</v>
      </c>
      <c r="E86" s="37" t="s">
        <v>224</v>
      </c>
    </row>
    <row r="87" spans="1:5" ht="76.5">
      <c r="A87" s="38" t="s">
        <v>56</v>
      </c>
      <c r="E87" s="39" t="s">
        <v>643</v>
      </c>
    </row>
    <row r="88" spans="1:5" ht="140.25">
      <c r="A88" t="s">
        <v>58</v>
      </c>
      <c r="E88" s="37" t="s">
        <v>259</v>
      </c>
    </row>
    <row r="89" spans="1:16" ht="12.75">
      <c r="A89" s="26" t="s">
        <v>49</v>
      </c>
      <c r="B89" s="31" t="s">
        <v>264</v>
      </c>
      <c r="C89" s="31" t="s">
        <v>536</v>
      </c>
      <c r="D89" s="26" t="s">
        <v>51</v>
      </c>
      <c r="E89" s="32" t="s">
        <v>537</v>
      </c>
      <c r="F89" s="33" t="s">
        <v>187</v>
      </c>
      <c r="G89" s="34">
        <v>28.6</v>
      </c>
      <c r="H89" s="35">
        <v>0</v>
      </c>
      <c r="I89" s="35">
        <f>ROUND(ROUND(H89,2)*ROUND(G89,3),2)</f>
      </c>
      <c r="O89">
        <f>(I89*21)/100</f>
      </c>
      <c r="P89" t="s">
        <v>27</v>
      </c>
    </row>
    <row r="90" spans="1:5" ht="25.5">
      <c r="A90" s="36" t="s">
        <v>54</v>
      </c>
      <c r="E90" s="37" t="s">
        <v>224</v>
      </c>
    </row>
    <row r="91" spans="1:5" ht="76.5">
      <c r="A91" s="38" t="s">
        <v>56</v>
      </c>
      <c r="E91" s="39" t="s">
        <v>644</v>
      </c>
    </row>
    <row r="92" spans="1:5" ht="140.25">
      <c r="A92" t="s">
        <v>58</v>
      </c>
      <c r="E92" s="37" t="s">
        <v>259</v>
      </c>
    </row>
    <row r="93" spans="1:16" ht="12.75">
      <c r="A93" s="26" t="s">
        <v>49</v>
      </c>
      <c r="B93" s="31" t="s">
        <v>268</v>
      </c>
      <c r="C93" s="31" t="s">
        <v>265</v>
      </c>
      <c r="D93" s="26" t="s">
        <v>51</v>
      </c>
      <c r="E93" s="32" t="s">
        <v>266</v>
      </c>
      <c r="F93" s="33" t="s">
        <v>187</v>
      </c>
      <c r="G93" s="34">
        <v>28.6</v>
      </c>
      <c r="H93" s="35">
        <v>0</v>
      </c>
      <c r="I93" s="35">
        <f>ROUND(ROUND(H93,2)*ROUND(G93,3),2)</f>
      </c>
      <c r="O93">
        <f>(I93*21)/100</f>
      </c>
      <c r="P93" t="s">
        <v>27</v>
      </c>
    </row>
    <row r="94" spans="1:5" ht="25.5">
      <c r="A94" s="36" t="s">
        <v>54</v>
      </c>
      <c r="E94" s="37" t="s">
        <v>224</v>
      </c>
    </row>
    <row r="95" spans="1:5" ht="76.5">
      <c r="A95" s="38" t="s">
        <v>56</v>
      </c>
      <c r="E95" s="39" t="s">
        <v>645</v>
      </c>
    </row>
    <row r="96" spans="1:5" ht="140.25">
      <c r="A96" t="s">
        <v>58</v>
      </c>
      <c r="E96" s="37" t="s">
        <v>259</v>
      </c>
    </row>
    <row r="97" spans="1:16" ht="12.75">
      <c r="A97" s="26" t="s">
        <v>49</v>
      </c>
      <c r="B97" s="31" t="s">
        <v>273</v>
      </c>
      <c r="C97" s="31" t="s">
        <v>269</v>
      </c>
      <c r="D97" s="26" t="s">
        <v>51</v>
      </c>
      <c r="E97" s="32" t="s">
        <v>270</v>
      </c>
      <c r="F97" s="33" t="s">
        <v>139</v>
      </c>
      <c r="G97" s="34">
        <v>5.5</v>
      </c>
      <c r="H97" s="35">
        <v>0</v>
      </c>
      <c r="I97" s="35">
        <f>ROUND(ROUND(H97,2)*ROUND(G97,3),2)</f>
      </c>
      <c r="O97">
        <f>(I97*21)/100</f>
      </c>
      <c r="P97" t="s">
        <v>27</v>
      </c>
    </row>
    <row r="98" spans="1:5" ht="25.5">
      <c r="A98" s="36" t="s">
        <v>54</v>
      </c>
      <c r="E98" s="37" t="s">
        <v>224</v>
      </c>
    </row>
    <row r="99" spans="1:5" ht="63.75">
      <c r="A99" s="38" t="s">
        <v>56</v>
      </c>
      <c r="E99" s="39" t="s">
        <v>646</v>
      </c>
    </row>
    <row r="100" spans="1:5" ht="38.25">
      <c r="A100" t="s">
        <v>58</v>
      </c>
      <c r="E100" s="37" t="s">
        <v>272</v>
      </c>
    </row>
    <row r="101" spans="1:18" ht="12.75" customHeight="1">
      <c r="A101" s="6" t="s">
        <v>47</v>
      </c>
      <c r="B101" s="6"/>
      <c r="C101" s="42" t="s">
        <v>86</v>
      </c>
      <c r="D101" s="6"/>
      <c r="E101" s="29" t="s">
        <v>377</v>
      </c>
      <c r="F101" s="6"/>
      <c r="G101" s="6"/>
      <c r="H101" s="6"/>
      <c r="I101" s="43">
        <f>0+Q101</f>
      </c>
      <c r="O101">
        <f>0+R101</f>
      </c>
      <c r="Q101">
        <f>0+I102+I106</f>
      </c>
      <c r="R101">
        <f>0+O102+O106</f>
      </c>
    </row>
    <row r="102" spans="1:16" ht="12.75">
      <c r="A102" s="26" t="s">
        <v>49</v>
      </c>
      <c r="B102" s="31" t="s">
        <v>278</v>
      </c>
      <c r="C102" s="31" t="s">
        <v>378</v>
      </c>
      <c r="D102" s="26" t="s">
        <v>51</v>
      </c>
      <c r="E102" s="32" t="s">
        <v>379</v>
      </c>
      <c r="F102" s="33" t="s">
        <v>139</v>
      </c>
      <c r="G102" s="34">
        <v>3.7</v>
      </c>
      <c r="H102" s="35">
        <v>0</v>
      </c>
      <c r="I102" s="35">
        <f>ROUND(ROUND(H102,2)*ROUND(G102,3),2)</f>
      </c>
      <c r="O102">
        <f>(I102*21)/100</f>
      </c>
      <c r="P102" t="s">
        <v>27</v>
      </c>
    </row>
    <row r="103" spans="1:5" ht="12.75">
      <c r="A103" s="36" t="s">
        <v>54</v>
      </c>
      <c r="E103" s="37" t="s">
        <v>380</v>
      </c>
    </row>
    <row r="104" spans="1:5" ht="76.5">
      <c r="A104" s="38" t="s">
        <v>56</v>
      </c>
      <c r="E104" s="39" t="s">
        <v>647</v>
      </c>
    </row>
    <row r="105" spans="1:5" ht="255">
      <c r="A105" t="s">
        <v>58</v>
      </c>
      <c r="E105" s="37" t="s">
        <v>382</v>
      </c>
    </row>
    <row r="106" spans="1:16" ht="12.75">
      <c r="A106" s="26" t="s">
        <v>49</v>
      </c>
      <c r="B106" s="31" t="s">
        <v>281</v>
      </c>
      <c r="C106" s="31" t="s">
        <v>399</v>
      </c>
      <c r="D106" s="26" t="s">
        <v>51</v>
      </c>
      <c r="E106" s="32" t="s">
        <v>400</v>
      </c>
      <c r="F106" s="33" t="s">
        <v>139</v>
      </c>
      <c r="G106" s="34">
        <v>3.7</v>
      </c>
      <c r="H106" s="35">
        <v>0</v>
      </c>
      <c r="I106" s="35">
        <f>ROUND(ROUND(H106,2)*ROUND(G106,3),2)</f>
      </c>
      <c r="O106">
        <f>(I106*21)/100</f>
      </c>
      <c r="P106" t="s">
        <v>27</v>
      </c>
    </row>
    <row r="107" spans="1:5" ht="12.75">
      <c r="A107" s="36" t="s">
        <v>54</v>
      </c>
      <c r="E107" s="37" t="s">
        <v>558</v>
      </c>
    </row>
    <row r="108" spans="1:5" ht="102">
      <c r="A108" s="38" t="s">
        <v>56</v>
      </c>
      <c r="E108" s="39" t="s">
        <v>648</v>
      </c>
    </row>
    <row r="109" spans="1:5" ht="76.5">
      <c r="A109" t="s">
        <v>58</v>
      </c>
      <c r="E109" s="37" t="s">
        <v>172</v>
      </c>
    </row>
    <row r="110" spans="1:18" ht="12.75" customHeight="1">
      <c r="A110" s="6" t="s">
        <v>47</v>
      </c>
      <c r="B110" s="6"/>
      <c r="C110" s="42" t="s">
        <v>43</v>
      </c>
      <c r="D110" s="6"/>
      <c r="E110" s="29" t="s">
        <v>143</v>
      </c>
      <c r="F110" s="6"/>
      <c r="G110" s="6"/>
      <c r="H110" s="6"/>
      <c r="I110" s="43">
        <f>0+Q110</f>
      </c>
      <c r="O110">
        <f>0+R110</f>
      </c>
      <c r="Q110">
        <f>0+I111+I115+I119+I123+I127+I131</f>
      </c>
      <c r="R110">
        <f>0+O111+O115+O119+O123+O127+O131</f>
      </c>
    </row>
    <row r="111" spans="1:16" ht="25.5">
      <c r="A111" s="26" t="s">
        <v>49</v>
      </c>
      <c r="B111" s="31" t="s">
        <v>285</v>
      </c>
      <c r="C111" s="31" t="s">
        <v>274</v>
      </c>
      <c r="D111" s="26" t="s">
        <v>51</v>
      </c>
      <c r="E111" s="32" t="s">
        <v>275</v>
      </c>
      <c r="F111" s="33" t="s">
        <v>187</v>
      </c>
      <c r="G111" s="34">
        <v>1.338</v>
      </c>
      <c r="H111" s="35">
        <v>0</v>
      </c>
      <c r="I111" s="35">
        <f>ROUND(ROUND(H111,2)*ROUND(G111,3),2)</f>
      </c>
      <c r="O111">
        <f>(I111*21)/100</f>
      </c>
      <c r="P111" t="s">
        <v>27</v>
      </c>
    </row>
    <row r="112" spans="1:5" ht="12.75">
      <c r="A112" s="36" t="s">
        <v>54</v>
      </c>
      <c r="E112" s="37" t="s">
        <v>51</v>
      </c>
    </row>
    <row r="113" spans="1:5" ht="76.5">
      <c r="A113" s="38" t="s">
        <v>56</v>
      </c>
      <c r="E113" s="39" t="s">
        <v>649</v>
      </c>
    </row>
    <row r="114" spans="1:5" ht="38.25">
      <c r="A114" t="s">
        <v>58</v>
      </c>
      <c r="E114" s="37" t="s">
        <v>277</v>
      </c>
    </row>
    <row r="115" spans="1:16" ht="25.5">
      <c r="A115" s="26" t="s">
        <v>49</v>
      </c>
      <c r="B115" s="31" t="s">
        <v>289</v>
      </c>
      <c r="C115" s="31" t="s">
        <v>279</v>
      </c>
      <c r="D115" s="26" t="s">
        <v>51</v>
      </c>
      <c r="E115" s="32" t="s">
        <v>280</v>
      </c>
      <c r="F115" s="33" t="s">
        <v>187</v>
      </c>
      <c r="G115" s="34">
        <v>1.338</v>
      </c>
      <c r="H115" s="35">
        <v>0</v>
      </c>
      <c r="I115" s="35">
        <f>ROUND(ROUND(H115,2)*ROUND(G115,3),2)</f>
      </c>
      <c r="O115">
        <f>(I115*21)/100</f>
      </c>
      <c r="P115" t="s">
        <v>27</v>
      </c>
    </row>
    <row r="116" spans="1:5" ht="12.75">
      <c r="A116" s="36" t="s">
        <v>54</v>
      </c>
      <c r="E116" s="37" t="s">
        <v>51</v>
      </c>
    </row>
    <row r="117" spans="1:5" ht="76.5">
      <c r="A117" s="38" t="s">
        <v>56</v>
      </c>
      <c r="E117" s="39" t="s">
        <v>649</v>
      </c>
    </row>
    <row r="118" spans="1:5" ht="38.25">
      <c r="A118" t="s">
        <v>58</v>
      </c>
      <c r="E118" s="37" t="s">
        <v>277</v>
      </c>
    </row>
    <row r="119" spans="1:16" ht="12.75">
      <c r="A119" s="26" t="s">
        <v>49</v>
      </c>
      <c r="B119" s="31" t="s">
        <v>535</v>
      </c>
      <c r="C119" s="31" t="s">
        <v>343</v>
      </c>
      <c r="D119" s="26" t="s">
        <v>51</v>
      </c>
      <c r="E119" s="32" t="s">
        <v>344</v>
      </c>
      <c r="F119" s="33" t="s">
        <v>139</v>
      </c>
      <c r="G119" s="34">
        <v>11</v>
      </c>
      <c r="H119" s="35">
        <v>0</v>
      </c>
      <c r="I119" s="35">
        <f>ROUND(ROUND(H119,2)*ROUND(G119,3),2)</f>
      </c>
      <c r="O119">
        <f>(I119*21)/100</f>
      </c>
      <c r="P119" t="s">
        <v>27</v>
      </c>
    </row>
    <row r="120" spans="1:5" ht="25.5">
      <c r="A120" s="36" t="s">
        <v>54</v>
      </c>
      <c r="E120" s="37" t="s">
        <v>224</v>
      </c>
    </row>
    <row r="121" spans="1:5" ht="216.75">
      <c r="A121" s="38" t="s">
        <v>56</v>
      </c>
      <c r="E121" s="39" t="s">
        <v>650</v>
      </c>
    </row>
    <row r="122" spans="1:5" ht="51">
      <c r="A122" t="s">
        <v>58</v>
      </c>
      <c r="E122" s="37" t="s">
        <v>342</v>
      </c>
    </row>
    <row r="123" spans="1:16" ht="12.75">
      <c r="A123" s="26" t="s">
        <v>49</v>
      </c>
      <c r="B123" s="31" t="s">
        <v>539</v>
      </c>
      <c r="C123" s="31" t="s">
        <v>651</v>
      </c>
      <c r="D123" s="26" t="s">
        <v>51</v>
      </c>
      <c r="E123" s="32" t="s">
        <v>652</v>
      </c>
      <c r="F123" s="33" t="s">
        <v>139</v>
      </c>
      <c r="G123" s="34">
        <v>5.3</v>
      </c>
      <c r="H123" s="35">
        <v>0</v>
      </c>
      <c r="I123" s="35">
        <f>ROUND(ROUND(H123,2)*ROUND(G123,3),2)</f>
      </c>
      <c r="O123">
        <f>(I123*21)/100</f>
      </c>
      <c r="P123" t="s">
        <v>27</v>
      </c>
    </row>
    <row r="124" spans="1:5" ht="25.5">
      <c r="A124" s="36" t="s">
        <v>54</v>
      </c>
      <c r="E124" s="37" t="s">
        <v>224</v>
      </c>
    </row>
    <row r="125" spans="1:5" ht="63.75">
      <c r="A125" s="38" t="s">
        <v>56</v>
      </c>
      <c r="E125" s="39" t="s">
        <v>653</v>
      </c>
    </row>
    <row r="126" spans="1:5" ht="76.5">
      <c r="A126" t="s">
        <v>58</v>
      </c>
      <c r="E126" s="37" t="s">
        <v>654</v>
      </c>
    </row>
    <row r="127" spans="1:16" ht="12.75">
      <c r="A127" s="26" t="s">
        <v>49</v>
      </c>
      <c r="B127" s="31" t="s">
        <v>541</v>
      </c>
      <c r="C127" s="31" t="s">
        <v>290</v>
      </c>
      <c r="D127" s="26" t="s">
        <v>51</v>
      </c>
      <c r="E127" s="32" t="s">
        <v>291</v>
      </c>
      <c r="F127" s="33" t="s">
        <v>187</v>
      </c>
      <c r="G127" s="34">
        <v>2.525</v>
      </c>
      <c r="H127" s="35">
        <v>0</v>
      </c>
      <c r="I127" s="35">
        <f>ROUND(ROUND(H127,2)*ROUND(G127,3),2)</f>
      </c>
      <c r="O127">
        <f>(I127*21)/100</f>
      </c>
      <c r="P127" t="s">
        <v>27</v>
      </c>
    </row>
    <row r="128" spans="1:5" ht="12.75">
      <c r="A128" s="36" t="s">
        <v>54</v>
      </c>
      <c r="E128" s="37" t="s">
        <v>51</v>
      </c>
    </row>
    <row r="129" spans="1:5" ht="76.5">
      <c r="A129" s="38" t="s">
        <v>56</v>
      </c>
      <c r="E129" s="39" t="s">
        <v>655</v>
      </c>
    </row>
    <row r="130" spans="1:5" ht="89.25">
      <c r="A130" t="s">
        <v>58</v>
      </c>
      <c r="E130" s="37" t="s">
        <v>293</v>
      </c>
    </row>
    <row r="131" spans="1:16" ht="12.75">
      <c r="A131" s="26" t="s">
        <v>49</v>
      </c>
      <c r="B131" s="31" t="s">
        <v>543</v>
      </c>
      <c r="C131" s="31" t="s">
        <v>656</v>
      </c>
      <c r="D131" s="26" t="s">
        <v>51</v>
      </c>
      <c r="E131" s="32" t="s">
        <v>657</v>
      </c>
      <c r="F131" s="33" t="s">
        <v>139</v>
      </c>
      <c r="G131" s="34">
        <v>5.3</v>
      </c>
      <c r="H131" s="35">
        <v>0</v>
      </c>
      <c r="I131" s="35">
        <f>ROUND(ROUND(H131,2)*ROUND(G131,3),2)</f>
      </c>
      <c r="O131">
        <f>(I131*21)/100</f>
      </c>
      <c r="P131" t="s">
        <v>27</v>
      </c>
    </row>
    <row r="132" spans="1:5" ht="12.75">
      <c r="A132" s="36" t="s">
        <v>54</v>
      </c>
      <c r="E132" s="37" t="s">
        <v>558</v>
      </c>
    </row>
    <row r="133" spans="1:5" ht="89.25">
      <c r="A133" s="38" t="s">
        <v>56</v>
      </c>
      <c r="E133" s="39" t="s">
        <v>658</v>
      </c>
    </row>
    <row r="134" spans="1:5" ht="76.5">
      <c r="A134" t="s">
        <v>58</v>
      </c>
      <c r="E134" s="37" t="s">
        <v>659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0+O9+O22+O47+O52+O97</f>
      </c>
      <c r="P2" t="s">
        <v>26</v>
      </c>
    </row>
    <row r="3" spans="1:16" ht="15" customHeight="1">
      <c r="A3" t="s">
        <v>12</v>
      </c>
      <c r="B3" s="12" t="s">
        <v>14</v>
      </c>
      <c r="C3" s="13" t="s">
        <v>15</v>
      </c>
      <c r="D3" s="1"/>
      <c r="E3" s="14" t="s">
        <v>16</v>
      </c>
      <c r="F3" s="1"/>
      <c r="G3" s="9"/>
      <c r="H3" s="8" t="s">
        <v>662</v>
      </c>
      <c r="I3" s="40">
        <f>0+I9+I22+I47+I52+I97</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662</v>
      </c>
      <c r="D5" s="6"/>
      <c r="E5" s="18" t="s">
        <v>192</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f>
      </c>
      <c r="R9">
        <f>0+O10+O14+O18</f>
      </c>
    </row>
    <row r="10" spans="1:16" ht="12.75">
      <c r="A10" s="26" t="s">
        <v>49</v>
      </c>
      <c r="B10" s="31" t="s">
        <v>32</v>
      </c>
      <c r="C10" s="31" t="s">
        <v>125</v>
      </c>
      <c r="D10" s="26" t="s">
        <v>32</v>
      </c>
      <c r="E10" s="32" t="s">
        <v>126</v>
      </c>
      <c r="F10" s="33" t="s">
        <v>127</v>
      </c>
      <c r="G10" s="34">
        <v>124.344</v>
      </c>
      <c r="H10" s="35">
        <v>0</v>
      </c>
      <c r="I10" s="35">
        <f>ROUND(ROUND(H10,2)*ROUND(G10,3),2)</f>
      </c>
      <c r="O10">
        <f>(I10*21)/100</f>
      </c>
      <c r="P10" t="s">
        <v>27</v>
      </c>
    </row>
    <row r="11" spans="1:5" ht="25.5">
      <c r="A11" s="36" t="s">
        <v>54</v>
      </c>
      <c r="E11" s="37" t="s">
        <v>426</v>
      </c>
    </row>
    <row r="12" spans="1:5" ht="204">
      <c r="A12" s="38" t="s">
        <v>56</v>
      </c>
      <c r="E12" s="39" t="s">
        <v>664</v>
      </c>
    </row>
    <row r="13" spans="1:5" ht="25.5">
      <c r="A13" t="s">
        <v>58</v>
      </c>
      <c r="E13" s="37" t="s">
        <v>130</v>
      </c>
    </row>
    <row r="14" spans="1:16" ht="12.75">
      <c r="A14" s="26" t="s">
        <v>49</v>
      </c>
      <c r="B14" s="31" t="s">
        <v>27</v>
      </c>
      <c r="C14" s="31" t="s">
        <v>125</v>
      </c>
      <c r="D14" s="26" t="s">
        <v>27</v>
      </c>
      <c r="E14" s="32" t="s">
        <v>126</v>
      </c>
      <c r="F14" s="33" t="s">
        <v>127</v>
      </c>
      <c r="G14" s="34">
        <v>46.949</v>
      </c>
      <c r="H14" s="35">
        <v>0</v>
      </c>
      <c r="I14" s="35">
        <f>ROUND(ROUND(H14,2)*ROUND(G14,3),2)</f>
      </c>
      <c r="O14">
        <f>(I14*21)/100</f>
      </c>
      <c r="P14" t="s">
        <v>27</v>
      </c>
    </row>
    <row r="15" spans="1:5" ht="12.75">
      <c r="A15" s="36" t="s">
        <v>54</v>
      </c>
      <c r="E15" s="37" t="s">
        <v>665</v>
      </c>
    </row>
    <row r="16" spans="1:5" ht="63.75">
      <c r="A16" s="38" t="s">
        <v>56</v>
      </c>
      <c r="E16" s="39" t="s">
        <v>666</v>
      </c>
    </row>
    <row r="17" spans="1:5" ht="25.5">
      <c r="A17" t="s">
        <v>58</v>
      </c>
      <c r="E17" s="37" t="s">
        <v>130</v>
      </c>
    </row>
    <row r="18" spans="1:16" ht="12.75">
      <c r="A18" s="26" t="s">
        <v>49</v>
      </c>
      <c r="B18" s="31" t="s">
        <v>26</v>
      </c>
      <c r="C18" s="31" t="s">
        <v>125</v>
      </c>
      <c r="D18" s="26" t="s">
        <v>36</v>
      </c>
      <c r="E18" s="32" t="s">
        <v>126</v>
      </c>
      <c r="F18" s="33" t="s">
        <v>127</v>
      </c>
      <c r="G18" s="34">
        <v>355.219</v>
      </c>
      <c r="H18" s="35">
        <v>0</v>
      </c>
      <c r="I18" s="35">
        <f>ROUND(ROUND(H18,2)*ROUND(G18,3),2)</f>
      </c>
      <c r="O18">
        <f>(I18*21)/100</f>
      </c>
      <c r="P18" t="s">
        <v>27</v>
      </c>
    </row>
    <row r="19" spans="1:5" ht="12.75">
      <c r="A19" s="36" t="s">
        <v>54</v>
      </c>
      <c r="E19" s="37" t="s">
        <v>198</v>
      </c>
    </row>
    <row r="20" spans="1:5" ht="204">
      <c r="A20" s="38" t="s">
        <v>56</v>
      </c>
      <c r="E20" s="39" t="s">
        <v>667</v>
      </c>
    </row>
    <row r="21" spans="1:5" ht="25.5">
      <c r="A21" t="s">
        <v>58</v>
      </c>
      <c r="E21" s="37" t="s">
        <v>130</v>
      </c>
    </row>
    <row r="22" spans="1:18" ht="12.75" customHeight="1">
      <c r="A22" s="6" t="s">
        <v>47</v>
      </c>
      <c r="B22" s="6"/>
      <c r="C22" s="42" t="s">
        <v>32</v>
      </c>
      <c r="D22" s="6"/>
      <c r="E22" s="29" t="s">
        <v>136</v>
      </c>
      <c r="F22" s="6"/>
      <c r="G22" s="6"/>
      <c r="H22" s="6"/>
      <c r="I22" s="43">
        <f>0+Q22</f>
      </c>
      <c r="O22">
        <f>0+R22</f>
      </c>
      <c r="Q22">
        <f>0+I23+I27+I31+I35+I39+I43</f>
      </c>
      <c r="R22">
        <f>0+O23+O27+O31+O35+O39+O43</f>
      </c>
    </row>
    <row r="23" spans="1:16" ht="25.5">
      <c r="A23" s="26" t="s">
        <v>49</v>
      </c>
      <c r="B23" s="31" t="s">
        <v>36</v>
      </c>
      <c r="C23" s="31" t="s">
        <v>200</v>
      </c>
      <c r="D23" s="26" t="s">
        <v>51</v>
      </c>
      <c r="E23" s="32" t="s">
        <v>201</v>
      </c>
      <c r="F23" s="33" t="s">
        <v>162</v>
      </c>
      <c r="G23" s="34">
        <v>13.14</v>
      </c>
      <c r="H23" s="35">
        <v>0</v>
      </c>
      <c r="I23" s="35">
        <f>ROUND(ROUND(H23,2)*ROUND(G23,3),2)</f>
      </c>
      <c r="O23">
        <f>(I23*21)/100</f>
      </c>
      <c r="P23" t="s">
        <v>27</v>
      </c>
    </row>
    <row r="24" spans="1:5" ht="38.25">
      <c r="A24" s="36" t="s">
        <v>54</v>
      </c>
      <c r="E24" s="37" t="s">
        <v>202</v>
      </c>
    </row>
    <row r="25" spans="1:5" ht="89.25">
      <c r="A25" s="38" t="s">
        <v>56</v>
      </c>
      <c r="E25" s="39" t="s">
        <v>668</v>
      </c>
    </row>
    <row r="26" spans="1:5" ht="63.75">
      <c r="A26" t="s">
        <v>58</v>
      </c>
      <c r="E26" s="37" t="s">
        <v>142</v>
      </c>
    </row>
    <row r="27" spans="1:16" ht="25.5">
      <c r="A27" s="26" t="s">
        <v>49</v>
      </c>
      <c r="B27" s="31" t="s">
        <v>38</v>
      </c>
      <c r="C27" s="31" t="s">
        <v>204</v>
      </c>
      <c r="D27" s="26" t="s">
        <v>51</v>
      </c>
      <c r="E27" s="32" t="s">
        <v>205</v>
      </c>
      <c r="F27" s="33" t="s">
        <v>162</v>
      </c>
      <c r="G27" s="34">
        <v>18.436</v>
      </c>
      <c r="H27" s="35">
        <v>0</v>
      </c>
      <c r="I27" s="35">
        <f>ROUND(ROUND(H27,2)*ROUND(G27,3),2)</f>
      </c>
      <c r="O27">
        <f>(I27*21)/100</f>
      </c>
      <c r="P27" t="s">
        <v>27</v>
      </c>
    </row>
    <row r="28" spans="1:5" ht="38.25">
      <c r="A28" s="36" t="s">
        <v>54</v>
      </c>
      <c r="E28" s="37" t="s">
        <v>202</v>
      </c>
    </row>
    <row r="29" spans="1:5" ht="153">
      <c r="A29" s="38" t="s">
        <v>56</v>
      </c>
      <c r="E29" s="39" t="s">
        <v>669</v>
      </c>
    </row>
    <row r="30" spans="1:5" ht="63.75">
      <c r="A30" t="s">
        <v>58</v>
      </c>
      <c r="E30" s="37" t="s">
        <v>142</v>
      </c>
    </row>
    <row r="31" spans="1:16" ht="25.5">
      <c r="A31" s="26" t="s">
        <v>49</v>
      </c>
      <c r="B31" s="31" t="s">
        <v>40</v>
      </c>
      <c r="C31" s="31" t="s">
        <v>207</v>
      </c>
      <c r="D31" s="26" t="s">
        <v>51</v>
      </c>
      <c r="E31" s="32" t="s">
        <v>670</v>
      </c>
      <c r="F31" s="33" t="s">
        <v>139</v>
      </c>
      <c r="G31" s="34">
        <v>81.65</v>
      </c>
      <c r="H31" s="35">
        <v>0</v>
      </c>
      <c r="I31" s="35">
        <f>ROUND(ROUND(H31,2)*ROUND(G31,3),2)</f>
      </c>
      <c r="O31">
        <f>(I31*21)/100</f>
      </c>
      <c r="P31" t="s">
        <v>27</v>
      </c>
    </row>
    <row r="32" spans="1:5" ht="38.25">
      <c r="A32" s="36" t="s">
        <v>54</v>
      </c>
      <c r="E32" s="37" t="s">
        <v>202</v>
      </c>
    </row>
    <row r="33" spans="1:5" ht="89.25">
      <c r="A33" s="38" t="s">
        <v>56</v>
      </c>
      <c r="E33" s="39" t="s">
        <v>671</v>
      </c>
    </row>
    <row r="34" spans="1:5" ht="63.75">
      <c r="A34" t="s">
        <v>58</v>
      </c>
      <c r="E34" s="37" t="s">
        <v>142</v>
      </c>
    </row>
    <row r="35" spans="1:16" ht="25.5">
      <c r="A35" s="26" t="s">
        <v>49</v>
      </c>
      <c r="B35" s="31" t="s">
        <v>81</v>
      </c>
      <c r="C35" s="31" t="s">
        <v>210</v>
      </c>
      <c r="D35" s="26" t="s">
        <v>51</v>
      </c>
      <c r="E35" s="32" t="s">
        <v>211</v>
      </c>
      <c r="F35" s="33" t="s">
        <v>162</v>
      </c>
      <c r="G35" s="34">
        <v>127.568</v>
      </c>
      <c r="H35" s="35">
        <v>0</v>
      </c>
      <c r="I35" s="35">
        <f>ROUND(ROUND(H35,2)*ROUND(G35,3),2)</f>
      </c>
      <c r="O35">
        <f>(I35*21)/100</f>
      </c>
      <c r="P35" t="s">
        <v>27</v>
      </c>
    </row>
    <row r="36" spans="1:5" ht="38.25">
      <c r="A36" s="36" t="s">
        <v>54</v>
      </c>
      <c r="E36" s="37" t="s">
        <v>202</v>
      </c>
    </row>
    <row r="37" spans="1:5" ht="153">
      <c r="A37" s="38" t="s">
        <v>56</v>
      </c>
      <c r="E37" s="39" t="s">
        <v>672</v>
      </c>
    </row>
    <row r="38" spans="1:5" ht="63.75">
      <c r="A38" t="s">
        <v>58</v>
      </c>
      <c r="E38" s="37" t="s">
        <v>142</v>
      </c>
    </row>
    <row r="39" spans="1:16" ht="25.5">
      <c r="A39" s="26" t="s">
        <v>49</v>
      </c>
      <c r="B39" s="31" t="s">
        <v>86</v>
      </c>
      <c r="C39" s="31" t="s">
        <v>213</v>
      </c>
      <c r="D39" s="26" t="s">
        <v>51</v>
      </c>
      <c r="E39" s="32" t="s">
        <v>214</v>
      </c>
      <c r="F39" s="33" t="s">
        <v>162</v>
      </c>
      <c r="G39" s="34">
        <v>36.5</v>
      </c>
      <c r="H39" s="35">
        <v>0</v>
      </c>
      <c r="I39" s="35">
        <f>ROUND(ROUND(H39,2)*ROUND(G39,3),2)</f>
      </c>
      <c r="O39">
        <f>(I39*21)/100</f>
      </c>
      <c r="P39" t="s">
        <v>27</v>
      </c>
    </row>
    <row r="40" spans="1:5" ht="38.25">
      <c r="A40" s="36" t="s">
        <v>54</v>
      </c>
      <c r="E40" s="37" t="s">
        <v>202</v>
      </c>
    </row>
    <row r="41" spans="1:5" ht="89.25">
      <c r="A41" s="38" t="s">
        <v>56</v>
      </c>
      <c r="E41" s="39" t="s">
        <v>673</v>
      </c>
    </row>
    <row r="42" spans="1:5" ht="369.75">
      <c r="A42" t="s">
        <v>58</v>
      </c>
      <c r="E42" s="37" t="s">
        <v>216</v>
      </c>
    </row>
    <row r="43" spans="1:16" ht="12.75">
      <c r="A43" s="26" t="s">
        <v>49</v>
      </c>
      <c r="B43" s="31" t="s">
        <v>43</v>
      </c>
      <c r="C43" s="31" t="s">
        <v>217</v>
      </c>
      <c r="D43" s="26" t="s">
        <v>51</v>
      </c>
      <c r="E43" s="32" t="s">
        <v>218</v>
      </c>
      <c r="F43" s="33" t="s">
        <v>187</v>
      </c>
      <c r="G43" s="34">
        <v>73</v>
      </c>
      <c r="H43" s="35">
        <v>0</v>
      </c>
      <c r="I43" s="35">
        <f>ROUND(ROUND(H43,2)*ROUND(G43,3),2)</f>
      </c>
      <c r="O43">
        <f>(I43*21)/100</f>
      </c>
      <c r="P43" t="s">
        <v>27</v>
      </c>
    </row>
    <row r="44" spans="1:5" ht="12.75">
      <c r="A44" s="36" t="s">
        <v>54</v>
      </c>
      <c r="E44" s="37" t="s">
        <v>51</v>
      </c>
    </row>
    <row r="45" spans="1:5" ht="114.75">
      <c r="A45" s="38" t="s">
        <v>56</v>
      </c>
      <c r="E45" s="39" t="s">
        <v>674</v>
      </c>
    </row>
    <row r="46" spans="1:5" ht="25.5">
      <c r="A46" t="s">
        <v>58</v>
      </c>
      <c r="E46" s="37" t="s">
        <v>220</v>
      </c>
    </row>
    <row r="47" spans="1:18" ht="12.75" customHeight="1">
      <c r="A47" s="6" t="s">
        <v>47</v>
      </c>
      <c r="B47" s="6"/>
      <c r="C47" s="42" t="s">
        <v>27</v>
      </c>
      <c r="D47" s="6"/>
      <c r="E47" s="29" t="s">
        <v>221</v>
      </c>
      <c r="F47" s="6"/>
      <c r="G47" s="6"/>
      <c r="H47" s="6"/>
      <c r="I47" s="43">
        <f>0+Q47</f>
      </c>
      <c r="O47">
        <f>0+R47</f>
      </c>
      <c r="Q47">
        <f>0+I48</f>
      </c>
      <c r="R47">
        <f>0+O48</f>
      </c>
    </row>
    <row r="48" spans="1:16" ht="12.75">
      <c r="A48" s="26" t="s">
        <v>49</v>
      </c>
      <c r="B48" s="31" t="s">
        <v>45</v>
      </c>
      <c r="C48" s="31" t="s">
        <v>222</v>
      </c>
      <c r="D48" s="26" t="s">
        <v>51</v>
      </c>
      <c r="E48" s="32" t="s">
        <v>223</v>
      </c>
      <c r="F48" s="33" t="s">
        <v>187</v>
      </c>
      <c r="G48" s="34">
        <v>121.6</v>
      </c>
      <c r="H48" s="35">
        <v>0</v>
      </c>
      <c r="I48" s="35">
        <f>ROUND(ROUND(H48,2)*ROUND(G48,3),2)</f>
      </c>
      <c r="O48">
        <f>(I48*21)/100</f>
      </c>
      <c r="P48" t="s">
        <v>27</v>
      </c>
    </row>
    <row r="49" spans="1:5" ht="25.5">
      <c r="A49" s="36" t="s">
        <v>54</v>
      </c>
      <c r="E49" s="37" t="s">
        <v>224</v>
      </c>
    </row>
    <row r="50" spans="1:5" ht="63.75">
      <c r="A50" s="38" t="s">
        <v>56</v>
      </c>
      <c r="E50" s="39" t="s">
        <v>675</v>
      </c>
    </row>
    <row r="51" spans="1:5" ht="102">
      <c r="A51" t="s">
        <v>58</v>
      </c>
      <c r="E51" s="37" t="s">
        <v>226</v>
      </c>
    </row>
    <row r="52" spans="1:18" ht="12.75" customHeight="1">
      <c r="A52" s="6" t="s">
        <v>47</v>
      </c>
      <c r="B52" s="6"/>
      <c r="C52" s="42" t="s">
        <v>38</v>
      </c>
      <c r="D52" s="6"/>
      <c r="E52" s="29" t="s">
        <v>227</v>
      </c>
      <c r="F52" s="6"/>
      <c r="G52" s="6"/>
      <c r="H52" s="6"/>
      <c r="I52" s="43">
        <f>0+Q52</f>
      </c>
      <c r="O52">
        <f>0+R52</f>
      </c>
      <c r="Q52">
        <f>0+I53+I57+I61+I65+I69+I73+I77+I81+I85+I89+I93</f>
      </c>
      <c r="R52">
        <f>0+O53+O57+O61+O65+O69+O73+O77+O81+O85+O89+O93</f>
      </c>
    </row>
    <row r="53" spans="1:16" ht="12.75">
      <c r="A53" s="26" t="s">
        <v>49</v>
      </c>
      <c r="B53" s="31" t="s">
        <v>97</v>
      </c>
      <c r="C53" s="31" t="s">
        <v>228</v>
      </c>
      <c r="D53" s="26" t="s">
        <v>51</v>
      </c>
      <c r="E53" s="32" t="s">
        <v>229</v>
      </c>
      <c r="F53" s="33" t="s">
        <v>187</v>
      </c>
      <c r="G53" s="34">
        <v>73</v>
      </c>
      <c r="H53" s="35">
        <v>0</v>
      </c>
      <c r="I53" s="35">
        <f>ROUND(ROUND(H53,2)*ROUND(G53,3),2)</f>
      </c>
      <c r="O53">
        <f>(I53*21)/100</f>
      </c>
      <c r="P53" t="s">
        <v>27</v>
      </c>
    </row>
    <row r="54" spans="1:5" ht="25.5">
      <c r="A54" s="36" t="s">
        <v>54</v>
      </c>
      <c r="E54" s="37" t="s">
        <v>224</v>
      </c>
    </row>
    <row r="55" spans="1:5" ht="76.5">
      <c r="A55" s="38" t="s">
        <v>56</v>
      </c>
      <c r="E55" s="39" t="s">
        <v>676</v>
      </c>
    </row>
    <row r="56" spans="1:5" ht="127.5">
      <c r="A56" t="s">
        <v>58</v>
      </c>
      <c r="E56" s="37" t="s">
        <v>231</v>
      </c>
    </row>
    <row r="57" spans="1:16" ht="12.75">
      <c r="A57" s="26" t="s">
        <v>49</v>
      </c>
      <c r="B57" s="31" t="s">
        <v>104</v>
      </c>
      <c r="C57" s="31" t="s">
        <v>232</v>
      </c>
      <c r="D57" s="26" t="s">
        <v>51</v>
      </c>
      <c r="E57" s="32" t="s">
        <v>233</v>
      </c>
      <c r="F57" s="33" t="s">
        <v>187</v>
      </c>
      <c r="G57" s="34">
        <v>73</v>
      </c>
      <c r="H57" s="35">
        <v>0</v>
      </c>
      <c r="I57" s="35">
        <f>ROUND(ROUND(H57,2)*ROUND(G57,3),2)</f>
      </c>
      <c r="O57">
        <f>(I57*21)/100</f>
      </c>
      <c r="P57" t="s">
        <v>27</v>
      </c>
    </row>
    <row r="58" spans="1:5" ht="25.5">
      <c r="A58" s="36" t="s">
        <v>54</v>
      </c>
      <c r="E58" s="37" t="s">
        <v>224</v>
      </c>
    </row>
    <row r="59" spans="1:5" ht="76.5">
      <c r="A59" s="38" t="s">
        <v>56</v>
      </c>
      <c r="E59" s="39" t="s">
        <v>677</v>
      </c>
    </row>
    <row r="60" spans="1:5" ht="51">
      <c r="A60" t="s">
        <v>58</v>
      </c>
      <c r="E60" s="37" t="s">
        <v>235</v>
      </c>
    </row>
    <row r="61" spans="1:16" ht="12.75">
      <c r="A61" s="26" t="s">
        <v>49</v>
      </c>
      <c r="B61" s="31" t="s">
        <v>108</v>
      </c>
      <c r="C61" s="31" t="s">
        <v>236</v>
      </c>
      <c r="D61" s="26" t="s">
        <v>51</v>
      </c>
      <c r="E61" s="32" t="s">
        <v>237</v>
      </c>
      <c r="F61" s="33" t="s">
        <v>187</v>
      </c>
      <c r="G61" s="34">
        <v>76.96</v>
      </c>
      <c r="H61" s="35">
        <v>0</v>
      </c>
      <c r="I61" s="35">
        <f>ROUND(ROUND(H61,2)*ROUND(G61,3),2)</f>
      </c>
      <c r="O61">
        <f>(I61*21)/100</f>
      </c>
      <c r="P61" t="s">
        <v>27</v>
      </c>
    </row>
    <row r="62" spans="1:5" ht="25.5">
      <c r="A62" s="36" t="s">
        <v>54</v>
      </c>
      <c r="E62" s="37" t="s">
        <v>224</v>
      </c>
    </row>
    <row r="63" spans="1:5" ht="153">
      <c r="A63" s="38" t="s">
        <v>56</v>
      </c>
      <c r="E63" s="39" t="s">
        <v>678</v>
      </c>
    </row>
    <row r="64" spans="1:5" ht="51">
      <c r="A64" t="s">
        <v>58</v>
      </c>
      <c r="E64" s="37" t="s">
        <v>235</v>
      </c>
    </row>
    <row r="65" spans="1:16" ht="12.75">
      <c r="A65" s="26" t="s">
        <v>49</v>
      </c>
      <c r="B65" s="31" t="s">
        <v>180</v>
      </c>
      <c r="C65" s="31" t="s">
        <v>239</v>
      </c>
      <c r="D65" s="26" t="s">
        <v>32</v>
      </c>
      <c r="E65" s="32" t="s">
        <v>240</v>
      </c>
      <c r="F65" s="33" t="s">
        <v>187</v>
      </c>
      <c r="G65" s="34">
        <v>76.96</v>
      </c>
      <c r="H65" s="35">
        <v>0</v>
      </c>
      <c r="I65" s="35">
        <f>ROUND(ROUND(H65,2)*ROUND(G65,3),2)</f>
      </c>
      <c r="O65">
        <f>(I65*21)/100</f>
      </c>
      <c r="P65" t="s">
        <v>27</v>
      </c>
    </row>
    <row r="66" spans="1:5" ht="25.5">
      <c r="A66" s="36" t="s">
        <v>54</v>
      </c>
      <c r="E66" s="37" t="s">
        <v>224</v>
      </c>
    </row>
    <row r="67" spans="1:5" ht="153">
      <c r="A67" s="38" t="s">
        <v>56</v>
      </c>
      <c r="E67" s="39" t="s">
        <v>679</v>
      </c>
    </row>
    <row r="68" spans="1:5" ht="51">
      <c r="A68" t="s">
        <v>58</v>
      </c>
      <c r="E68" s="37" t="s">
        <v>235</v>
      </c>
    </row>
    <row r="69" spans="1:16" ht="12.75">
      <c r="A69" s="26" t="s">
        <v>49</v>
      </c>
      <c r="B69" s="31" t="s">
        <v>184</v>
      </c>
      <c r="C69" s="31" t="s">
        <v>242</v>
      </c>
      <c r="D69" s="26" t="s">
        <v>51</v>
      </c>
      <c r="E69" s="32" t="s">
        <v>243</v>
      </c>
      <c r="F69" s="33" t="s">
        <v>187</v>
      </c>
      <c r="G69" s="34">
        <v>73</v>
      </c>
      <c r="H69" s="35">
        <v>0</v>
      </c>
      <c r="I69" s="35">
        <f>ROUND(ROUND(H69,2)*ROUND(G69,3),2)</f>
      </c>
      <c r="O69">
        <f>(I69*21)/100</f>
      </c>
      <c r="P69" t="s">
        <v>27</v>
      </c>
    </row>
    <row r="70" spans="1:5" ht="25.5">
      <c r="A70" s="36" t="s">
        <v>54</v>
      </c>
      <c r="E70" s="37" t="s">
        <v>224</v>
      </c>
    </row>
    <row r="71" spans="1:5" ht="63.75">
      <c r="A71" s="38" t="s">
        <v>56</v>
      </c>
      <c r="E71" s="39" t="s">
        <v>680</v>
      </c>
    </row>
    <row r="72" spans="1:5" ht="51">
      <c r="A72" t="s">
        <v>58</v>
      </c>
      <c r="E72" s="37" t="s">
        <v>245</v>
      </c>
    </row>
    <row r="73" spans="1:16" ht="12.75">
      <c r="A73" s="26" t="s">
        <v>49</v>
      </c>
      <c r="B73" s="31" t="s">
        <v>246</v>
      </c>
      <c r="C73" s="31" t="s">
        <v>247</v>
      </c>
      <c r="D73" s="26" t="s">
        <v>51</v>
      </c>
      <c r="E73" s="32" t="s">
        <v>248</v>
      </c>
      <c r="F73" s="33" t="s">
        <v>187</v>
      </c>
      <c r="G73" s="34">
        <v>1249</v>
      </c>
      <c r="H73" s="35">
        <v>0</v>
      </c>
      <c r="I73" s="35">
        <f>ROUND(ROUND(H73,2)*ROUND(G73,3),2)</f>
      </c>
      <c r="O73">
        <f>(I73*21)/100</f>
      </c>
      <c r="P73" t="s">
        <v>27</v>
      </c>
    </row>
    <row r="74" spans="1:5" ht="25.5">
      <c r="A74" s="36" t="s">
        <v>54</v>
      </c>
      <c r="E74" s="37" t="s">
        <v>224</v>
      </c>
    </row>
    <row r="75" spans="1:5" ht="76.5">
      <c r="A75" s="38" t="s">
        <v>56</v>
      </c>
      <c r="E75" s="39" t="s">
        <v>681</v>
      </c>
    </row>
    <row r="76" spans="1:5" ht="51">
      <c r="A76" t="s">
        <v>58</v>
      </c>
      <c r="E76" s="37" t="s">
        <v>245</v>
      </c>
    </row>
    <row r="77" spans="1:16" ht="12.75">
      <c r="A77" s="26" t="s">
        <v>49</v>
      </c>
      <c r="B77" s="31" t="s">
        <v>250</v>
      </c>
      <c r="C77" s="31" t="s">
        <v>251</v>
      </c>
      <c r="D77" s="26" t="s">
        <v>51</v>
      </c>
      <c r="E77" s="32" t="s">
        <v>252</v>
      </c>
      <c r="F77" s="33" t="s">
        <v>187</v>
      </c>
      <c r="G77" s="34">
        <v>49.3</v>
      </c>
      <c r="H77" s="35">
        <v>0</v>
      </c>
      <c r="I77" s="35">
        <f>ROUND(ROUND(H77,2)*ROUND(G77,3),2)</f>
      </c>
      <c r="O77">
        <f>(I77*21)/100</f>
      </c>
      <c r="P77" t="s">
        <v>27</v>
      </c>
    </row>
    <row r="78" spans="1:5" ht="12.75">
      <c r="A78" s="36" t="s">
        <v>54</v>
      </c>
      <c r="E78" s="37" t="s">
        <v>51</v>
      </c>
    </row>
    <row r="79" spans="1:5" ht="140.25">
      <c r="A79" s="38" t="s">
        <v>56</v>
      </c>
      <c r="E79" s="39" t="s">
        <v>682</v>
      </c>
    </row>
    <row r="80" spans="1:5" ht="51">
      <c r="A80" t="s">
        <v>58</v>
      </c>
      <c r="E80" s="37" t="s">
        <v>254</v>
      </c>
    </row>
    <row r="81" spans="1:16" ht="12.75">
      <c r="A81" s="26" t="s">
        <v>49</v>
      </c>
      <c r="B81" s="31" t="s">
        <v>255</v>
      </c>
      <c r="C81" s="31" t="s">
        <v>256</v>
      </c>
      <c r="D81" s="26" t="s">
        <v>51</v>
      </c>
      <c r="E81" s="32" t="s">
        <v>257</v>
      </c>
      <c r="F81" s="33" t="s">
        <v>187</v>
      </c>
      <c r="G81" s="34">
        <v>133</v>
      </c>
      <c r="H81" s="35">
        <v>0</v>
      </c>
      <c r="I81" s="35">
        <f>ROUND(ROUND(H81,2)*ROUND(G81,3),2)</f>
      </c>
      <c r="O81">
        <f>(I81*21)/100</f>
      </c>
      <c r="P81" t="s">
        <v>27</v>
      </c>
    </row>
    <row r="82" spans="1:5" ht="25.5">
      <c r="A82" s="36" t="s">
        <v>54</v>
      </c>
      <c r="E82" s="37" t="s">
        <v>224</v>
      </c>
    </row>
    <row r="83" spans="1:5" ht="127.5">
      <c r="A83" s="38" t="s">
        <v>56</v>
      </c>
      <c r="E83" s="39" t="s">
        <v>683</v>
      </c>
    </row>
    <row r="84" spans="1:5" ht="140.25">
      <c r="A84" t="s">
        <v>58</v>
      </c>
      <c r="E84" s="37" t="s">
        <v>259</v>
      </c>
    </row>
    <row r="85" spans="1:16" ht="12.75">
      <c r="A85" s="26" t="s">
        <v>49</v>
      </c>
      <c r="B85" s="31" t="s">
        <v>260</v>
      </c>
      <c r="C85" s="31" t="s">
        <v>261</v>
      </c>
      <c r="D85" s="26" t="s">
        <v>51</v>
      </c>
      <c r="E85" s="32" t="s">
        <v>262</v>
      </c>
      <c r="F85" s="33" t="s">
        <v>187</v>
      </c>
      <c r="G85" s="34">
        <v>624.5</v>
      </c>
      <c r="H85" s="35">
        <v>0</v>
      </c>
      <c r="I85" s="35">
        <f>ROUND(ROUND(H85,2)*ROUND(G85,3),2)</f>
      </c>
      <c r="O85">
        <f>(I85*21)/100</f>
      </c>
      <c r="P85" t="s">
        <v>27</v>
      </c>
    </row>
    <row r="86" spans="1:5" ht="25.5">
      <c r="A86" s="36" t="s">
        <v>54</v>
      </c>
      <c r="E86" s="37" t="s">
        <v>224</v>
      </c>
    </row>
    <row r="87" spans="1:5" ht="63.75">
      <c r="A87" s="38" t="s">
        <v>56</v>
      </c>
      <c r="E87" s="39" t="s">
        <v>684</v>
      </c>
    </row>
    <row r="88" spans="1:5" ht="140.25">
      <c r="A88" t="s">
        <v>58</v>
      </c>
      <c r="E88" s="37" t="s">
        <v>259</v>
      </c>
    </row>
    <row r="89" spans="1:16" ht="12.75">
      <c r="A89" s="26" t="s">
        <v>49</v>
      </c>
      <c r="B89" s="31" t="s">
        <v>264</v>
      </c>
      <c r="C89" s="31" t="s">
        <v>265</v>
      </c>
      <c r="D89" s="26" t="s">
        <v>51</v>
      </c>
      <c r="E89" s="32" t="s">
        <v>266</v>
      </c>
      <c r="F89" s="33" t="s">
        <v>187</v>
      </c>
      <c r="G89" s="34">
        <v>684.5</v>
      </c>
      <c r="H89" s="35">
        <v>0</v>
      </c>
      <c r="I89" s="35">
        <f>ROUND(ROUND(H89,2)*ROUND(G89,3),2)</f>
      </c>
      <c r="O89">
        <f>(I89*21)/100</f>
      </c>
      <c r="P89" t="s">
        <v>27</v>
      </c>
    </row>
    <row r="90" spans="1:5" ht="25.5">
      <c r="A90" s="36" t="s">
        <v>54</v>
      </c>
      <c r="E90" s="37" t="s">
        <v>224</v>
      </c>
    </row>
    <row r="91" spans="1:5" ht="127.5">
      <c r="A91" s="38" t="s">
        <v>56</v>
      </c>
      <c r="E91" s="39" t="s">
        <v>685</v>
      </c>
    </row>
    <row r="92" spans="1:5" ht="140.25">
      <c r="A92" t="s">
        <v>58</v>
      </c>
      <c r="E92" s="37" t="s">
        <v>259</v>
      </c>
    </row>
    <row r="93" spans="1:16" ht="12.75">
      <c r="A93" s="26" t="s">
        <v>49</v>
      </c>
      <c r="B93" s="31" t="s">
        <v>268</v>
      </c>
      <c r="C93" s="31" t="s">
        <v>269</v>
      </c>
      <c r="D93" s="26" t="s">
        <v>51</v>
      </c>
      <c r="E93" s="32" t="s">
        <v>270</v>
      </c>
      <c r="F93" s="33" t="s">
        <v>139</v>
      </c>
      <c r="G93" s="34">
        <v>24.65</v>
      </c>
      <c r="H93" s="35">
        <v>0</v>
      </c>
      <c r="I93" s="35">
        <f>ROUND(ROUND(H93,2)*ROUND(G93,3),2)</f>
      </c>
      <c r="O93">
        <f>(I93*21)/100</f>
      </c>
      <c r="P93" t="s">
        <v>27</v>
      </c>
    </row>
    <row r="94" spans="1:5" ht="25.5">
      <c r="A94" s="36" t="s">
        <v>54</v>
      </c>
      <c r="E94" s="37" t="s">
        <v>224</v>
      </c>
    </row>
    <row r="95" spans="1:5" ht="76.5">
      <c r="A95" s="38" t="s">
        <v>56</v>
      </c>
      <c r="E95" s="39" t="s">
        <v>686</v>
      </c>
    </row>
    <row r="96" spans="1:5" ht="38.25">
      <c r="A96" t="s">
        <v>58</v>
      </c>
      <c r="E96" s="37" t="s">
        <v>272</v>
      </c>
    </row>
    <row r="97" spans="1:18" ht="12.75" customHeight="1">
      <c r="A97" s="6" t="s">
        <v>47</v>
      </c>
      <c r="B97" s="6"/>
      <c r="C97" s="42" t="s">
        <v>43</v>
      </c>
      <c r="D97" s="6"/>
      <c r="E97" s="29" t="s">
        <v>143</v>
      </c>
      <c r="F97" s="6"/>
      <c r="G97" s="6"/>
      <c r="H97" s="6"/>
      <c r="I97" s="43">
        <f>0+Q97</f>
      </c>
      <c r="O97">
        <f>0+R97</f>
      </c>
      <c r="Q97">
        <f>0+I98+I102+I106+I110</f>
      </c>
      <c r="R97">
        <f>0+O98+O102+O106+O110</f>
      </c>
    </row>
    <row r="98" spans="1:16" ht="25.5">
      <c r="A98" s="26" t="s">
        <v>49</v>
      </c>
      <c r="B98" s="31" t="s">
        <v>273</v>
      </c>
      <c r="C98" s="31" t="s">
        <v>279</v>
      </c>
      <c r="D98" s="26" t="s">
        <v>51</v>
      </c>
      <c r="E98" s="32" t="s">
        <v>280</v>
      </c>
      <c r="F98" s="33" t="s">
        <v>187</v>
      </c>
      <c r="G98" s="34">
        <v>101.18</v>
      </c>
      <c r="H98" s="35">
        <v>0</v>
      </c>
      <c r="I98" s="35">
        <f>ROUND(ROUND(H98,2)*ROUND(G98,3),2)</f>
      </c>
      <c r="O98">
        <f>(I98*21)/100</f>
      </c>
      <c r="P98" t="s">
        <v>27</v>
      </c>
    </row>
    <row r="99" spans="1:5" ht="25.5">
      <c r="A99" s="36" t="s">
        <v>54</v>
      </c>
      <c r="E99" s="37" t="s">
        <v>224</v>
      </c>
    </row>
    <row r="100" spans="1:5" ht="127.5">
      <c r="A100" s="38" t="s">
        <v>56</v>
      </c>
      <c r="E100" s="39" t="s">
        <v>687</v>
      </c>
    </row>
    <row r="101" spans="1:5" ht="38.25">
      <c r="A101" t="s">
        <v>58</v>
      </c>
      <c r="E101" s="37" t="s">
        <v>277</v>
      </c>
    </row>
    <row r="102" spans="1:16" ht="12.75">
      <c r="A102" s="26" t="s">
        <v>49</v>
      </c>
      <c r="B102" s="31" t="s">
        <v>278</v>
      </c>
      <c r="C102" s="31" t="s">
        <v>282</v>
      </c>
      <c r="D102" s="26" t="s">
        <v>51</v>
      </c>
      <c r="E102" s="32" t="s">
        <v>283</v>
      </c>
      <c r="F102" s="33" t="s">
        <v>187</v>
      </c>
      <c r="G102" s="34">
        <v>4.5</v>
      </c>
      <c r="H102" s="35">
        <v>0</v>
      </c>
      <c r="I102" s="35">
        <f>ROUND(ROUND(H102,2)*ROUND(G102,3),2)</f>
      </c>
      <c r="O102">
        <f>(I102*21)/100</f>
      </c>
      <c r="P102" t="s">
        <v>27</v>
      </c>
    </row>
    <row r="103" spans="1:5" ht="25.5">
      <c r="A103" s="36" t="s">
        <v>54</v>
      </c>
      <c r="E103" s="37" t="s">
        <v>224</v>
      </c>
    </row>
    <row r="104" spans="1:5" ht="38.25">
      <c r="A104" s="38" t="s">
        <v>56</v>
      </c>
      <c r="E104" s="39" t="s">
        <v>688</v>
      </c>
    </row>
    <row r="105" spans="1:5" ht="38.25">
      <c r="A105" t="s">
        <v>58</v>
      </c>
      <c r="E105" s="37" t="s">
        <v>277</v>
      </c>
    </row>
    <row r="106" spans="1:16" ht="12.75">
      <c r="A106" s="26" t="s">
        <v>49</v>
      </c>
      <c r="B106" s="31" t="s">
        <v>281</v>
      </c>
      <c r="C106" s="31" t="s">
        <v>286</v>
      </c>
      <c r="D106" s="26" t="s">
        <v>51</v>
      </c>
      <c r="E106" s="32" t="s">
        <v>287</v>
      </c>
      <c r="F106" s="33" t="s">
        <v>139</v>
      </c>
      <c r="G106" s="34">
        <v>24.65</v>
      </c>
      <c r="H106" s="35">
        <v>0</v>
      </c>
      <c r="I106" s="35">
        <f>ROUND(ROUND(H106,2)*ROUND(G106,3),2)</f>
      </c>
      <c r="O106">
        <f>(I106*21)/100</f>
      </c>
      <c r="P106" t="s">
        <v>27</v>
      </c>
    </row>
    <row r="107" spans="1:5" ht="12.75">
      <c r="A107" s="36" t="s">
        <v>54</v>
      </c>
      <c r="E107" s="37" t="s">
        <v>51</v>
      </c>
    </row>
    <row r="108" spans="1:5" ht="63.75">
      <c r="A108" s="38" t="s">
        <v>56</v>
      </c>
      <c r="E108" s="39" t="s">
        <v>689</v>
      </c>
    </row>
    <row r="109" spans="1:5" ht="25.5">
      <c r="A109" t="s">
        <v>58</v>
      </c>
      <c r="E109" s="37" t="s">
        <v>151</v>
      </c>
    </row>
    <row r="110" spans="1:16" ht="12.75">
      <c r="A110" s="26" t="s">
        <v>49</v>
      </c>
      <c r="B110" s="31" t="s">
        <v>285</v>
      </c>
      <c r="C110" s="31" t="s">
        <v>290</v>
      </c>
      <c r="D110" s="26" t="s">
        <v>51</v>
      </c>
      <c r="E110" s="32" t="s">
        <v>291</v>
      </c>
      <c r="F110" s="33" t="s">
        <v>187</v>
      </c>
      <c r="G110" s="34">
        <v>20.413</v>
      </c>
      <c r="H110" s="35">
        <v>0</v>
      </c>
      <c r="I110" s="35">
        <f>ROUND(ROUND(H110,2)*ROUND(G110,3),2)</f>
      </c>
      <c r="O110">
        <f>(I110*21)/100</f>
      </c>
      <c r="P110" t="s">
        <v>27</v>
      </c>
    </row>
    <row r="111" spans="1:5" ht="12.75">
      <c r="A111" s="36" t="s">
        <v>54</v>
      </c>
      <c r="E111" s="37" t="s">
        <v>51</v>
      </c>
    </row>
    <row r="112" spans="1:5" ht="63.75">
      <c r="A112" s="38" t="s">
        <v>56</v>
      </c>
      <c r="E112" s="39" t="s">
        <v>690</v>
      </c>
    </row>
    <row r="113" spans="1:5" ht="89.25">
      <c r="A113" t="s">
        <v>58</v>
      </c>
      <c r="E113" s="37" t="s">
        <v>293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28</v>
      </c>
      <c r="I3" s="40">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28</v>
      </c>
      <c r="D5" s="6"/>
      <c r="E5" s="18" t="s">
        <v>20</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0+I10+I14+I18+I22+I26+I30+I34+I38+I42+I46+I50+I54+I58</f>
      </c>
      <c r="R9">
        <f>0+O10+O14+O18+O22+O26+O30+O34+O38+O42+O46+O50+O54+O58</f>
      </c>
    </row>
    <row r="10" spans="1:16" ht="12.75">
      <c r="A10" s="26" t="s">
        <v>49</v>
      </c>
      <c r="B10" s="31" t="s">
        <v>32</v>
      </c>
      <c r="C10" s="31" t="s">
        <v>50</v>
      </c>
      <c r="D10" s="26" t="s">
        <v>51</v>
      </c>
      <c r="E10" s="32" t="s">
        <v>52</v>
      </c>
      <c r="F10" s="33" t="s">
        <v>53</v>
      </c>
      <c r="G10" s="34">
        <v>1</v>
      </c>
      <c r="H10" s="35">
        <v>0</v>
      </c>
      <c r="I10" s="35">
        <f>ROUND(ROUND(H10,2)*ROUND(G10,3),2)</f>
      </c>
      <c r="O10">
        <f>(I10*21)/100</f>
      </c>
      <c r="P10" t="s">
        <v>27</v>
      </c>
    </row>
    <row r="11" spans="1:5" ht="12.75">
      <c r="A11" s="36" t="s">
        <v>54</v>
      </c>
      <c r="E11" s="37" t="s">
        <v>55</v>
      </c>
    </row>
    <row r="12" spans="1:5" ht="12.75">
      <c r="A12" s="38" t="s">
        <v>56</v>
      </c>
      <c r="E12" s="39" t="s">
        <v>57</v>
      </c>
    </row>
    <row r="13" spans="1:5" ht="12.75">
      <c r="A13" t="s">
        <v>58</v>
      </c>
      <c r="E13" s="37" t="s">
        <v>59</v>
      </c>
    </row>
    <row r="14" spans="1:16" ht="12.75">
      <c r="A14" s="26" t="s">
        <v>49</v>
      </c>
      <c r="B14" s="31" t="s">
        <v>27</v>
      </c>
      <c r="C14" s="31" t="s">
        <v>60</v>
      </c>
      <c r="D14" s="26" t="s">
        <v>51</v>
      </c>
      <c r="E14" s="32" t="s">
        <v>61</v>
      </c>
      <c r="F14" s="33" t="s">
        <v>62</v>
      </c>
      <c r="G14" s="34">
        <v>1</v>
      </c>
      <c r="H14" s="35">
        <v>0</v>
      </c>
      <c r="I14" s="35">
        <f>ROUND(ROUND(H14,2)*ROUND(G14,3),2)</f>
      </c>
      <c r="O14">
        <f>(I14*21)/100</f>
      </c>
      <c r="P14" t="s">
        <v>27</v>
      </c>
    </row>
    <row r="15" spans="1:5" ht="114.75">
      <c r="A15" s="36" t="s">
        <v>54</v>
      </c>
      <c r="E15" s="37" t="s">
        <v>63</v>
      </c>
    </row>
    <row r="16" spans="1:5" ht="12.75">
      <c r="A16" s="38" t="s">
        <v>56</v>
      </c>
      <c r="E16" s="39" t="s">
        <v>57</v>
      </c>
    </row>
    <row r="17" spans="1:5" ht="38.25">
      <c r="A17" t="s">
        <v>58</v>
      </c>
      <c r="E17" s="37" t="s">
        <v>64</v>
      </c>
    </row>
    <row r="18" spans="1:16" ht="12.75">
      <c r="A18" s="26" t="s">
        <v>49</v>
      </c>
      <c r="B18" s="31" t="s">
        <v>26</v>
      </c>
      <c r="C18" s="31" t="s">
        <v>65</v>
      </c>
      <c r="D18" s="26" t="s">
        <v>51</v>
      </c>
      <c r="E18" s="32" t="s">
        <v>66</v>
      </c>
      <c r="F18" s="33" t="s">
        <v>67</v>
      </c>
      <c r="G18" s="34">
        <v>0.2</v>
      </c>
      <c r="H18" s="35">
        <v>0</v>
      </c>
      <c r="I18" s="35">
        <f>ROUND(ROUND(H18,2)*ROUND(G18,3),2)</f>
      </c>
      <c r="O18">
        <f>(I18*21)/100</f>
      </c>
      <c r="P18" t="s">
        <v>27</v>
      </c>
    </row>
    <row r="19" spans="1:5" ht="25.5">
      <c r="A19" s="36" t="s">
        <v>54</v>
      </c>
      <c r="E19" s="37" t="s">
        <v>68</v>
      </c>
    </row>
    <row r="20" spans="1:5" ht="12.75">
      <c r="A20" s="38" t="s">
        <v>56</v>
      </c>
      <c r="E20" s="39" t="s">
        <v>69</v>
      </c>
    </row>
    <row r="21" spans="1:5" ht="12.75">
      <c r="A21" t="s">
        <v>58</v>
      </c>
      <c r="E21" s="37" t="s">
        <v>70</v>
      </c>
    </row>
    <row r="22" spans="1:16" ht="12.75">
      <c r="A22" s="26" t="s">
        <v>49</v>
      </c>
      <c r="B22" s="31" t="s">
        <v>36</v>
      </c>
      <c r="C22" s="31" t="s">
        <v>71</v>
      </c>
      <c r="D22" s="26" t="s">
        <v>51</v>
      </c>
      <c r="E22" s="32" t="s">
        <v>72</v>
      </c>
      <c r="F22" s="33" t="s">
        <v>73</v>
      </c>
      <c r="G22" s="34">
        <v>1</v>
      </c>
      <c r="H22" s="35">
        <v>0</v>
      </c>
      <c r="I22" s="35">
        <f>ROUND(ROUND(H22,2)*ROUND(G22,3),2)</f>
      </c>
      <c r="O22">
        <f>(I22*21)/100</f>
      </c>
      <c r="P22" t="s">
        <v>27</v>
      </c>
    </row>
    <row r="23" spans="1:5" ht="38.25">
      <c r="A23" s="36" t="s">
        <v>54</v>
      </c>
      <c r="E23" s="37" t="s">
        <v>74</v>
      </c>
    </row>
    <row r="24" spans="1:5" ht="12.75">
      <c r="A24" s="38" t="s">
        <v>56</v>
      </c>
      <c r="E24" s="39" t="s">
        <v>57</v>
      </c>
    </row>
    <row r="25" spans="1:5" ht="12.75">
      <c r="A25" t="s">
        <v>58</v>
      </c>
      <c r="E25" s="37" t="s">
        <v>70</v>
      </c>
    </row>
    <row r="26" spans="1:16" ht="12.75">
      <c r="A26" s="26" t="s">
        <v>49</v>
      </c>
      <c r="B26" s="31" t="s">
        <v>38</v>
      </c>
      <c r="C26" s="31" t="s">
        <v>75</v>
      </c>
      <c r="D26" s="26" t="s">
        <v>51</v>
      </c>
      <c r="E26" s="32" t="s">
        <v>76</v>
      </c>
      <c r="F26" s="33" t="s">
        <v>53</v>
      </c>
      <c r="G26" s="34">
        <v>1</v>
      </c>
      <c r="H26" s="35">
        <v>0</v>
      </c>
      <c r="I26" s="35">
        <f>ROUND(ROUND(H26,2)*ROUND(G26,3),2)</f>
      </c>
      <c r="O26">
        <f>(I26*21)/100</f>
      </c>
      <c r="P26" t="s">
        <v>27</v>
      </c>
    </row>
    <row r="27" spans="1:5" ht="140.25">
      <c r="A27" s="36" t="s">
        <v>54</v>
      </c>
      <c r="E27" s="37" t="s">
        <v>77</v>
      </c>
    </row>
    <row r="28" spans="1:5" ht="12.75">
      <c r="A28" s="38" t="s">
        <v>56</v>
      </c>
      <c r="E28" s="39" t="s">
        <v>57</v>
      </c>
    </row>
    <row r="29" spans="1:5" ht="12.75">
      <c r="A29" t="s">
        <v>58</v>
      </c>
      <c r="E29" s="37" t="s">
        <v>70</v>
      </c>
    </row>
    <row r="30" spans="1:16" ht="12.75">
      <c r="A30" s="26" t="s">
        <v>49</v>
      </c>
      <c r="B30" s="31" t="s">
        <v>40</v>
      </c>
      <c r="C30" s="31" t="s">
        <v>78</v>
      </c>
      <c r="D30" s="26" t="s">
        <v>51</v>
      </c>
      <c r="E30" s="32" t="s">
        <v>79</v>
      </c>
      <c r="F30" s="33" t="s">
        <v>62</v>
      </c>
      <c r="G30" s="34">
        <v>1</v>
      </c>
      <c r="H30" s="35">
        <v>0</v>
      </c>
      <c r="I30" s="35">
        <f>ROUND(ROUND(H30,2)*ROUND(G30,3),2)</f>
      </c>
      <c r="O30">
        <f>(I30*21)/100</f>
      </c>
      <c r="P30" t="s">
        <v>27</v>
      </c>
    </row>
    <row r="31" spans="1:5" ht="63.75">
      <c r="A31" s="36" t="s">
        <v>54</v>
      </c>
      <c r="E31" s="37" t="s">
        <v>80</v>
      </c>
    </row>
    <row r="32" spans="1:5" ht="12.75">
      <c r="A32" s="38" t="s">
        <v>56</v>
      </c>
      <c r="E32" s="39" t="s">
        <v>57</v>
      </c>
    </row>
    <row r="33" spans="1:5" ht="12.75">
      <c r="A33" t="s">
        <v>58</v>
      </c>
      <c r="E33" s="37" t="s">
        <v>70</v>
      </c>
    </row>
    <row r="34" spans="1:16" ht="12.75">
      <c r="A34" s="26" t="s">
        <v>49</v>
      </c>
      <c r="B34" s="31" t="s">
        <v>81</v>
      </c>
      <c r="C34" s="31" t="s">
        <v>82</v>
      </c>
      <c r="D34" s="26" t="s">
        <v>51</v>
      </c>
      <c r="E34" s="32" t="s">
        <v>83</v>
      </c>
      <c r="F34" s="33" t="s">
        <v>53</v>
      </c>
      <c r="G34" s="34">
        <v>1</v>
      </c>
      <c r="H34" s="35">
        <v>0</v>
      </c>
      <c r="I34" s="35">
        <f>ROUND(ROUND(H34,2)*ROUND(G34,3),2)</f>
      </c>
      <c r="O34">
        <f>(I34*21)/100</f>
      </c>
      <c r="P34" t="s">
        <v>27</v>
      </c>
    </row>
    <row r="35" spans="1:5" ht="63.75">
      <c r="A35" s="36" t="s">
        <v>54</v>
      </c>
      <c r="E35" s="37" t="s">
        <v>84</v>
      </c>
    </row>
    <row r="36" spans="1:5" ht="12.75">
      <c r="A36" s="38" t="s">
        <v>56</v>
      </c>
      <c r="E36" s="39" t="s">
        <v>57</v>
      </c>
    </row>
    <row r="37" spans="1:5" ht="89.25">
      <c r="A37" t="s">
        <v>58</v>
      </c>
      <c r="E37" s="37" t="s">
        <v>85</v>
      </c>
    </row>
    <row r="38" spans="1:16" ht="12.75">
      <c r="A38" s="26" t="s">
        <v>49</v>
      </c>
      <c r="B38" s="31" t="s">
        <v>86</v>
      </c>
      <c r="C38" s="31" t="s">
        <v>87</v>
      </c>
      <c r="D38" s="26" t="s">
        <v>51</v>
      </c>
      <c r="E38" s="32" t="s">
        <v>88</v>
      </c>
      <c r="F38" s="33" t="s">
        <v>53</v>
      </c>
      <c r="G38" s="34">
        <v>1</v>
      </c>
      <c r="H38" s="35">
        <v>0</v>
      </c>
      <c r="I38" s="35">
        <f>ROUND(ROUND(H38,2)*ROUND(G38,3),2)</f>
      </c>
      <c r="O38">
        <f>(I38*21)/100</f>
      </c>
      <c r="P38" t="s">
        <v>27</v>
      </c>
    </row>
    <row r="39" spans="1:5" ht="12.75">
      <c r="A39" s="36" t="s">
        <v>54</v>
      </c>
      <c r="E39" s="37" t="s">
        <v>89</v>
      </c>
    </row>
    <row r="40" spans="1:5" ht="12.75">
      <c r="A40" s="38" t="s">
        <v>56</v>
      </c>
      <c r="E40" s="39" t="s">
        <v>57</v>
      </c>
    </row>
    <row r="41" spans="1:5" ht="12.75">
      <c r="A41" t="s">
        <v>58</v>
      </c>
      <c r="E41" s="37" t="s">
        <v>70</v>
      </c>
    </row>
    <row r="42" spans="1:16" ht="12.75">
      <c r="A42" s="26" t="s">
        <v>49</v>
      </c>
      <c r="B42" s="31" t="s">
        <v>43</v>
      </c>
      <c r="C42" s="31" t="s">
        <v>90</v>
      </c>
      <c r="D42" s="26" t="s">
        <v>51</v>
      </c>
      <c r="E42" s="32" t="s">
        <v>91</v>
      </c>
      <c r="F42" s="33" t="s">
        <v>73</v>
      </c>
      <c r="G42" s="34">
        <v>1</v>
      </c>
      <c r="H42" s="35">
        <v>0</v>
      </c>
      <c r="I42" s="35">
        <f>ROUND(ROUND(H42,2)*ROUND(G42,3),2)</f>
      </c>
      <c r="O42">
        <f>(I42*21)/100</f>
      </c>
      <c r="P42" t="s">
        <v>27</v>
      </c>
    </row>
    <row r="43" spans="1:5" ht="38.25">
      <c r="A43" s="36" t="s">
        <v>54</v>
      </c>
      <c r="E43" s="37" t="s">
        <v>92</v>
      </c>
    </row>
    <row r="44" spans="1:5" ht="12.75">
      <c r="A44" s="38" t="s">
        <v>56</v>
      </c>
      <c r="E44" s="39" t="s">
        <v>57</v>
      </c>
    </row>
    <row r="45" spans="1:5" ht="51">
      <c r="A45" t="s">
        <v>58</v>
      </c>
      <c r="E45" s="37" t="s">
        <v>93</v>
      </c>
    </row>
    <row r="46" spans="1:16" ht="12.75">
      <c r="A46" s="26" t="s">
        <v>49</v>
      </c>
      <c r="B46" s="31" t="s">
        <v>45</v>
      </c>
      <c r="C46" s="31" t="s">
        <v>94</v>
      </c>
      <c r="D46" s="26" t="s">
        <v>51</v>
      </c>
      <c r="E46" s="32" t="s">
        <v>95</v>
      </c>
      <c r="F46" s="33" t="s">
        <v>62</v>
      </c>
      <c r="G46" s="34">
        <v>1</v>
      </c>
      <c r="H46" s="35">
        <v>0</v>
      </c>
      <c r="I46" s="35">
        <f>ROUND(ROUND(H46,2)*ROUND(G46,3),2)</f>
      </c>
      <c r="O46">
        <f>(I46*21)/100</f>
      </c>
      <c r="P46" t="s">
        <v>27</v>
      </c>
    </row>
    <row r="47" spans="1:5" ht="38.25">
      <c r="A47" s="36" t="s">
        <v>54</v>
      </c>
      <c r="E47" s="37" t="s">
        <v>96</v>
      </c>
    </row>
    <row r="48" spans="1:5" ht="12.75">
      <c r="A48" s="38" t="s">
        <v>56</v>
      </c>
      <c r="E48" s="39" t="s">
        <v>57</v>
      </c>
    </row>
    <row r="49" spans="1:5" ht="12.75">
      <c r="A49" t="s">
        <v>58</v>
      </c>
      <c r="E49" s="37" t="s">
        <v>70</v>
      </c>
    </row>
    <row r="50" spans="1:16" ht="12.75">
      <c r="A50" s="26" t="s">
        <v>49</v>
      </c>
      <c r="B50" s="31" t="s">
        <v>97</v>
      </c>
      <c r="C50" s="31" t="s">
        <v>98</v>
      </c>
      <c r="D50" s="26" t="s">
        <v>99</v>
      </c>
      <c r="E50" s="32" t="s">
        <v>100</v>
      </c>
      <c r="F50" s="33" t="s">
        <v>73</v>
      </c>
      <c r="G50" s="34">
        <v>1</v>
      </c>
      <c r="H50" s="35">
        <v>0</v>
      </c>
      <c r="I50" s="35">
        <f>ROUND(ROUND(H50,2)*ROUND(G50,3),2)</f>
      </c>
      <c r="O50">
        <f>(I50*21)/100</f>
      </c>
      <c r="P50" t="s">
        <v>27</v>
      </c>
    </row>
    <row r="51" spans="1:5" ht="127.5">
      <c r="A51" s="36" t="s">
        <v>54</v>
      </c>
      <c r="E51" s="37" t="s">
        <v>101</v>
      </c>
    </row>
    <row r="52" spans="1:5" ht="25.5">
      <c r="A52" s="38" t="s">
        <v>56</v>
      </c>
      <c r="E52" s="39" t="s">
        <v>102</v>
      </c>
    </row>
    <row r="53" spans="1:5" ht="76.5">
      <c r="A53" t="s">
        <v>58</v>
      </c>
      <c r="E53" s="37" t="s">
        <v>103</v>
      </c>
    </row>
    <row r="54" spans="1:16" ht="12.75">
      <c r="A54" s="26" t="s">
        <v>49</v>
      </c>
      <c r="B54" s="31" t="s">
        <v>104</v>
      </c>
      <c r="C54" s="31" t="s">
        <v>98</v>
      </c>
      <c r="D54" s="26" t="s">
        <v>105</v>
      </c>
      <c r="E54" s="32" t="s">
        <v>100</v>
      </c>
      <c r="F54" s="33" t="s">
        <v>73</v>
      </c>
      <c r="G54" s="34">
        <v>1</v>
      </c>
      <c r="H54" s="35">
        <v>0</v>
      </c>
      <c r="I54" s="35">
        <f>ROUND(ROUND(H54,2)*ROUND(G54,3),2)</f>
      </c>
      <c r="O54">
        <f>(I54*21)/100</f>
      </c>
      <c r="P54" t="s">
        <v>27</v>
      </c>
    </row>
    <row r="55" spans="1:5" ht="89.25">
      <c r="A55" s="36" t="s">
        <v>54</v>
      </c>
      <c r="E55" s="37" t="s">
        <v>106</v>
      </c>
    </row>
    <row r="56" spans="1:5" ht="12.75">
      <c r="A56" s="38" t="s">
        <v>56</v>
      </c>
      <c r="E56" s="39" t="s">
        <v>57</v>
      </c>
    </row>
    <row r="57" spans="1:5" ht="63.75">
      <c r="A57" t="s">
        <v>58</v>
      </c>
      <c r="E57" s="37" t="s">
        <v>107</v>
      </c>
    </row>
    <row r="58" spans="1:16" ht="12.75">
      <c r="A58" s="26" t="s">
        <v>49</v>
      </c>
      <c r="B58" s="31" t="s">
        <v>108</v>
      </c>
      <c r="C58" s="31" t="s">
        <v>109</v>
      </c>
      <c r="D58" s="26" t="s">
        <v>51</v>
      </c>
      <c r="E58" s="32" t="s">
        <v>110</v>
      </c>
      <c r="F58" s="33" t="s">
        <v>62</v>
      </c>
      <c r="G58" s="34">
        <v>2</v>
      </c>
      <c r="H58" s="35">
        <v>0</v>
      </c>
      <c r="I58" s="35">
        <f>ROUND(ROUND(H58,2)*ROUND(G58,3),2)</f>
      </c>
      <c r="O58">
        <f>(I58*21)/100</f>
      </c>
      <c r="P58" t="s">
        <v>27</v>
      </c>
    </row>
    <row r="59" spans="1:5" ht="216.75">
      <c r="A59" s="36" t="s">
        <v>54</v>
      </c>
      <c r="E59" s="37" t="s">
        <v>111</v>
      </c>
    </row>
    <row r="60" spans="1:5" ht="25.5">
      <c r="A60" s="38" t="s">
        <v>56</v>
      </c>
      <c r="E60" s="39" t="s">
        <v>112</v>
      </c>
    </row>
    <row r="61" spans="1:5" ht="25.5">
      <c r="A61" t="s">
        <v>58</v>
      </c>
      <c r="E61" s="37" t="s">
        <v>113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5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0+O9+O22+O35</f>
      </c>
      <c r="P2" t="s">
        <v>26</v>
      </c>
    </row>
    <row r="3" spans="1:16" ht="15" customHeight="1">
      <c r="A3" t="s">
        <v>12</v>
      </c>
      <c r="B3" s="12" t="s">
        <v>14</v>
      </c>
      <c r="C3" s="13" t="s">
        <v>15</v>
      </c>
      <c r="D3" s="1"/>
      <c r="E3" s="14" t="s">
        <v>16</v>
      </c>
      <c r="F3" s="1"/>
      <c r="G3" s="9"/>
      <c r="H3" s="8" t="s">
        <v>691</v>
      </c>
      <c r="I3" s="40">
        <f>0+I9+I22+I35</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691</v>
      </c>
      <c r="D5" s="6"/>
      <c r="E5" s="18" t="s">
        <v>295</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f>
      </c>
      <c r="R9">
        <f>0+O10+O14+O18</f>
      </c>
    </row>
    <row r="10" spans="1:16" ht="12.75">
      <c r="A10" s="26" t="s">
        <v>49</v>
      </c>
      <c r="B10" s="31" t="s">
        <v>32</v>
      </c>
      <c r="C10" s="31" t="s">
        <v>125</v>
      </c>
      <c r="D10" s="26" t="s">
        <v>32</v>
      </c>
      <c r="E10" s="32" t="s">
        <v>126</v>
      </c>
      <c r="F10" s="33" t="s">
        <v>127</v>
      </c>
      <c r="G10" s="34">
        <v>46.941</v>
      </c>
      <c r="H10" s="35">
        <v>0</v>
      </c>
      <c r="I10" s="35">
        <f>ROUND(ROUND(H10,2)*ROUND(G10,3),2)</f>
      </c>
      <c r="O10">
        <f>(I10*21)/100</f>
      </c>
      <c r="P10" t="s">
        <v>27</v>
      </c>
    </row>
    <row r="11" spans="1:5" ht="25.5">
      <c r="A11" s="36" t="s">
        <v>54</v>
      </c>
      <c r="E11" s="37" t="s">
        <v>693</v>
      </c>
    </row>
    <row r="12" spans="1:5" ht="89.25">
      <c r="A12" s="38" t="s">
        <v>56</v>
      </c>
      <c r="E12" s="39" t="s">
        <v>694</v>
      </c>
    </row>
    <row r="13" spans="1:5" ht="25.5">
      <c r="A13" t="s">
        <v>58</v>
      </c>
      <c r="E13" s="37" t="s">
        <v>130</v>
      </c>
    </row>
    <row r="14" spans="1:16" ht="12.75">
      <c r="A14" s="26" t="s">
        <v>49</v>
      </c>
      <c r="B14" s="31" t="s">
        <v>27</v>
      </c>
      <c r="C14" s="31" t="s">
        <v>125</v>
      </c>
      <c r="D14" s="26" t="s">
        <v>27</v>
      </c>
      <c r="E14" s="32" t="s">
        <v>126</v>
      </c>
      <c r="F14" s="33" t="s">
        <v>127</v>
      </c>
      <c r="G14" s="34">
        <v>13</v>
      </c>
      <c r="H14" s="35">
        <v>0</v>
      </c>
      <c r="I14" s="35">
        <f>ROUND(ROUND(H14,2)*ROUND(G14,3),2)</f>
      </c>
      <c r="O14">
        <f>(I14*21)/100</f>
      </c>
      <c r="P14" t="s">
        <v>27</v>
      </c>
    </row>
    <row r="15" spans="1:5" ht="12.75">
      <c r="A15" s="36" t="s">
        <v>54</v>
      </c>
      <c r="E15" s="37" t="s">
        <v>695</v>
      </c>
    </row>
    <row r="16" spans="1:5" ht="76.5">
      <c r="A16" s="38" t="s">
        <v>56</v>
      </c>
      <c r="E16" s="39" t="s">
        <v>696</v>
      </c>
    </row>
    <row r="17" spans="1:5" ht="25.5">
      <c r="A17" t="s">
        <v>58</v>
      </c>
      <c r="E17" s="37" t="s">
        <v>130</v>
      </c>
    </row>
    <row r="18" spans="1:16" ht="12.75">
      <c r="A18" s="26" t="s">
        <v>49</v>
      </c>
      <c r="B18" s="31" t="s">
        <v>26</v>
      </c>
      <c r="C18" s="31" t="s">
        <v>125</v>
      </c>
      <c r="D18" s="26" t="s">
        <v>36</v>
      </c>
      <c r="E18" s="32" t="s">
        <v>126</v>
      </c>
      <c r="F18" s="33" t="s">
        <v>127</v>
      </c>
      <c r="G18" s="34">
        <v>2.606</v>
      </c>
      <c r="H18" s="35">
        <v>0</v>
      </c>
      <c r="I18" s="35">
        <f>ROUND(ROUND(H18,2)*ROUND(G18,3),2)</f>
      </c>
      <c r="O18">
        <f>(I18*21)/100</f>
      </c>
      <c r="P18" t="s">
        <v>27</v>
      </c>
    </row>
    <row r="19" spans="1:5" ht="12.75">
      <c r="A19" s="36" t="s">
        <v>54</v>
      </c>
      <c r="E19" s="37" t="s">
        <v>198</v>
      </c>
    </row>
    <row r="20" spans="1:5" ht="63.75">
      <c r="A20" s="38" t="s">
        <v>56</v>
      </c>
      <c r="E20" s="39" t="s">
        <v>697</v>
      </c>
    </row>
    <row r="21" spans="1:5" ht="25.5">
      <c r="A21" t="s">
        <v>58</v>
      </c>
      <c r="E21" s="37" t="s">
        <v>130</v>
      </c>
    </row>
    <row r="22" spans="1:18" ht="12.75" customHeight="1">
      <c r="A22" s="6" t="s">
        <v>47</v>
      </c>
      <c r="B22" s="6"/>
      <c r="C22" s="42" t="s">
        <v>32</v>
      </c>
      <c r="D22" s="6"/>
      <c r="E22" s="29" t="s">
        <v>136</v>
      </c>
      <c r="F22" s="6"/>
      <c r="G22" s="6"/>
      <c r="H22" s="6"/>
      <c r="I22" s="43">
        <f>0+Q22</f>
      </c>
      <c r="O22">
        <f>0+R22</f>
      </c>
      <c r="Q22">
        <f>0+I23+I27+I31</f>
      </c>
      <c r="R22">
        <f>0+O23+O27+O31</f>
      </c>
    </row>
    <row r="23" spans="1:16" ht="25.5">
      <c r="A23" s="26" t="s">
        <v>49</v>
      </c>
      <c r="B23" s="31" t="s">
        <v>36</v>
      </c>
      <c r="C23" s="31" t="s">
        <v>200</v>
      </c>
      <c r="D23" s="26" t="s">
        <v>51</v>
      </c>
      <c r="E23" s="32" t="s">
        <v>201</v>
      </c>
      <c r="F23" s="33" t="s">
        <v>162</v>
      </c>
      <c r="G23" s="34">
        <v>1.086</v>
      </c>
      <c r="H23" s="35">
        <v>0</v>
      </c>
      <c r="I23" s="35">
        <f>ROUND(ROUND(H23,2)*ROUND(G23,3),2)</f>
      </c>
      <c r="O23">
        <f>(I23*21)/100</f>
      </c>
      <c r="P23" t="s">
        <v>27</v>
      </c>
    </row>
    <row r="24" spans="1:5" ht="38.25">
      <c r="A24" s="36" t="s">
        <v>54</v>
      </c>
      <c r="E24" s="37" t="s">
        <v>202</v>
      </c>
    </row>
    <row r="25" spans="1:5" ht="89.25">
      <c r="A25" s="38" t="s">
        <v>56</v>
      </c>
      <c r="E25" s="39" t="s">
        <v>698</v>
      </c>
    </row>
    <row r="26" spans="1:5" ht="63.75">
      <c r="A26" t="s">
        <v>58</v>
      </c>
      <c r="E26" s="37" t="s">
        <v>142</v>
      </c>
    </row>
    <row r="27" spans="1:16" ht="25.5">
      <c r="A27" s="26" t="s">
        <v>49</v>
      </c>
      <c r="B27" s="31" t="s">
        <v>38</v>
      </c>
      <c r="C27" s="31" t="s">
        <v>455</v>
      </c>
      <c r="D27" s="26" t="s">
        <v>51</v>
      </c>
      <c r="E27" s="32" t="s">
        <v>699</v>
      </c>
      <c r="F27" s="33" t="s">
        <v>162</v>
      </c>
      <c r="G27" s="34">
        <v>5.652</v>
      </c>
      <c r="H27" s="35">
        <v>0</v>
      </c>
      <c r="I27" s="35">
        <f>ROUND(ROUND(H27,2)*ROUND(G27,3),2)</f>
      </c>
      <c r="O27">
        <f>(I27*21)/100</f>
      </c>
      <c r="P27" t="s">
        <v>27</v>
      </c>
    </row>
    <row r="28" spans="1:5" ht="38.25">
      <c r="A28" s="36" t="s">
        <v>54</v>
      </c>
      <c r="E28" s="37" t="s">
        <v>202</v>
      </c>
    </row>
    <row r="29" spans="1:5" ht="102">
      <c r="A29" s="38" t="s">
        <v>56</v>
      </c>
      <c r="E29" s="39" t="s">
        <v>700</v>
      </c>
    </row>
    <row r="30" spans="1:5" ht="63.75">
      <c r="A30" t="s">
        <v>58</v>
      </c>
      <c r="E30" s="37" t="s">
        <v>142</v>
      </c>
    </row>
    <row r="31" spans="1:16" ht="25.5">
      <c r="A31" s="26" t="s">
        <v>49</v>
      </c>
      <c r="B31" s="31" t="s">
        <v>40</v>
      </c>
      <c r="C31" s="31" t="s">
        <v>204</v>
      </c>
      <c r="D31" s="26" t="s">
        <v>51</v>
      </c>
      <c r="E31" s="32" t="s">
        <v>205</v>
      </c>
      <c r="F31" s="33" t="s">
        <v>162</v>
      </c>
      <c r="G31" s="34">
        <v>21.337</v>
      </c>
      <c r="H31" s="35">
        <v>0</v>
      </c>
      <c r="I31" s="35">
        <f>ROUND(ROUND(H31,2)*ROUND(G31,3),2)</f>
      </c>
      <c r="O31">
        <f>(I31*21)/100</f>
      </c>
      <c r="P31" t="s">
        <v>27</v>
      </c>
    </row>
    <row r="32" spans="1:5" ht="38.25">
      <c r="A32" s="36" t="s">
        <v>54</v>
      </c>
      <c r="E32" s="37" t="s">
        <v>202</v>
      </c>
    </row>
    <row r="33" spans="1:5" ht="102">
      <c r="A33" s="38" t="s">
        <v>56</v>
      </c>
      <c r="E33" s="39" t="s">
        <v>701</v>
      </c>
    </row>
    <row r="34" spans="1:5" ht="63.75">
      <c r="A34" t="s">
        <v>58</v>
      </c>
      <c r="E34" s="37" t="s">
        <v>142</v>
      </c>
    </row>
    <row r="35" spans="1:18" ht="12.75" customHeight="1">
      <c r="A35" s="6" t="s">
        <v>47</v>
      </c>
      <c r="B35" s="6"/>
      <c r="C35" s="42" t="s">
        <v>38</v>
      </c>
      <c r="D35" s="6"/>
      <c r="E35" s="29" t="s">
        <v>227</v>
      </c>
      <c r="F35" s="6"/>
      <c r="G35" s="6"/>
      <c r="H35" s="6"/>
      <c r="I35" s="43">
        <f>0+Q35</f>
      </c>
      <c r="O35">
        <f>0+R35</f>
      </c>
      <c r="Q35">
        <f>0+I36+I40+I44+I48</f>
      </c>
      <c r="R35">
        <f>0+O36+O40+O44+O48</f>
      </c>
    </row>
    <row r="36" spans="1:16" ht="12.75">
      <c r="A36" s="26" t="s">
        <v>49</v>
      </c>
      <c r="B36" s="31" t="s">
        <v>81</v>
      </c>
      <c r="C36" s="31" t="s">
        <v>302</v>
      </c>
      <c r="D36" s="26" t="s">
        <v>51</v>
      </c>
      <c r="E36" s="32" t="s">
        <v>303</v>
      </c>
      <c r="F36" s="33" t="s">
        <v>187</v>
      </c>
      <c r="G36" s="34">
        <v>112.3</v>
      </c>
      <c r="H36" s="35">
        <v>0</v>
      </c>
      <c r="I36" s="35">
        <f>ROUND(ROUND(H36,2)*ROUND(G36,3),2)</f>
      </c>
      <c r="O36">
        <f>(I36*21)/100</f>
      </c>
      <c r="P36" t="s">
        <v>27</v>
      </c>
    </row>
    <row r="37" spans="1:5" ht="25.5">
      <c r="A37" s="36" t="s">
        <v>54</v>
      </c>
      <c r="E37" s="37" t="s">
        <v>224</v>
      </c>
    </row>
    <row r="38" spans="1:5" ht="102">
      <c r="A38" s="38" t="s">
        <v>56</v>
      </c>
      <c r="E38" s="39" t="s">
        <v>702</v>
      </c>
    </row>
    <row r="39" spans="1:5" ht="51">
      <c r="A39" t="s">
        <v>58</v>
      </c>
      <c r="E39" s="37" t="s">
        <v>235</v>
      </c>
    </row>
    <row r="40" spans="1:16" ht="12.75">
      <c r="A40" s="26" t="s">
        <v>49</v>
      </c>
      <c r="B40" s="31" t="s">
        <v>86</v>
      </c>
      <c r="C40" s="31" t="s">
        <v>305</v>
      </c>
      <c r="D40" s="26" t="s">
        <v>51</v>
      </c>
      <c r="E40" s="32" t="s">
        <v>306</v>
      </c>
      <c r="F40" s="33" t="s">
        <v>187</v>
      </c>
      <c r="G40" s="34">
        <v>92.3</v>
      </c>
      <c r="H40" s="35">
        <v>0</v>
      </c>
      <c r="I40" s="35">
        <f>ROUND(ROUND(H40,2)*ROUND(G40,3),2)</f>
      </c>
      <c r="O40">
        <f>(I40*21)/100</f>
      </c>
      <c r="P40" t="s">
        <v>27</v>
      </c>
    </row>
    <row r="41" spans="1:5" ht="25.5">
      <c r="A41" s="36" t="s">
        <v>54</v>
      </c>
      <c r="E41" s="37" t="s">
        <v>224</v>
      </c>
    </row>
    <row r="42" spans="1:5" ht="76.5">
      <c r="A42" s="38" t="s">
        <v>56</v>
      </c>
      <c r="E42" s="39" t="s">
        <v>703</v>
      </c>
    </row>
    <row r="43" spans="1:5" ht="153">
      <c r="A43" t="s">
        <v>58</v>
      </c>
      <c r="E43" s="37" t="s">
        <v>308</v>
      </c>
    </row>
    <row r="44" spans="1:16" ht="25.5">
      <c r="A44" s="26" t="s">
        <v>49</v>
      </c>
      <c r="B44" s="31" t="s">
        <v>43</v>
      </c>
      <c r="C44" s="31" t="s">
        <v>309</v>
      </c>
      <c r="D44" s="26" t="s">
        <v>51</v>
      </c>
      <c r="E44" s="32" t="s">
        <v>310</v>
      </c>
      <c r="F44" s="33" t="s">
        <v>187</v>
      </c>
      <c r="G44" s="34">
        <v>20</v>
      </c>
      <c r="H44" s="35">
        <v>0</v>
      </c>
      <c r="I44" s="35">
        <f>ROUND(ROUND(H44,2)*ROUND(G44,3),2)</f>
      </c>
      <c r="O44">
        <f>(I44*21)/100</f>
      </c>
      <c r="P44" t="s">
        <v>27</v>
      </c>
    </row>
    <row r="45" spans="1:5" ht="25.5">
      <c r="A45" s="36" t="s">
        <v>54</v>
      </c>
      <c r="E45" s="37" t="s">
        <v>224</v>
      </c>
    </row>
    <row r="46" spans="1:5" ht="25.5">
      <c r="A46" s="38" t="s">
        <v>56</v>
      </c>
      <c r="E46" s="39" t="s">
        <v>311</v>
      </c>
    </row>
    <row r="47" spans="1:5" ht="153">
      <c r="A47" t="s">
        <v>58</v>
      </c>
      <c r="E47" s="37" t="s">
        <v>308</v>
      </c>
    </row>
    <row r="48" spans="1:16" ht="12.75">
      <c r="A48" s="26" t="s">
        <v>49</v>
      </c>
      <c r="B48" s="31" t="s">
        <v>45</v>
      </c>
      <c r="C48" s="31" t="s">
        <v>312</v>
      </c>
      <c r="D48" s="26" t="s">
        <v>51</v>
      </c>
      <c r="E48" s="32" t="s">
        <v>313</v>
      </c>
      <c r="F48" s="33" t="s">
        <v>187</v>
      </c>
      <c r="G48" s="34">
        <v>6.3</v>
      </c>
      <c r="H48" s="35">
        <v>0</v>
      </c>
      <c r="I48" s="35">
        <f>ROUND(ROUND(H48,2)*ROUND(G48,3),2)</f>
      </c>
      <c r="O48">
        <f>(I48*21)/100</f>
      </c>
      <c r="P48" t="s">
        <v>27</v>
      </c>
    </row>
    <row r="49" spans="1:5" ht="25.5">
      <c r="A49" s="36" t="s">
        <v>54</v>
      </c>
      <c r="E49" s="37" t="s">
        <v>224</v>
      </c>
    </row>
    <row r="50" spans="1:5" ht="63.75">
      <c r="A50" s="38" t="s">
        <v>56</v>
      </c>
      <c r="E50" s="39" t="s">
        <v>704</v>
      </c>
    </row>
    <row r="51" spans="1:5" ht="89.25">
      <c r="A51" t="s">
        <v>58</v>
      </c>
      <c r="E51" s="37" t="s">
        <v>315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3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0+O9+O18+O27</f>
      </c>
      <c r="P2" t="s">
        <v>26</v>
      </c>
    </row>
    <row r="3" spans="1:16" ht="15" customHeight="1">
      <c r="A3" t="s">
        <v>12</v>
      </c>
      <c r="B3" s="12" t="s">
        <v>14</v>
      </c>
      <c r="C3" s="13" t="s">
        <v>15</v>
      </c>
      <c r="D3" s="1"/>
      <c r="E3" s="14" t="s">
        <v>16</v>
      </c>
      <c r="F3" s="1"/>
      <c r="G3" s="9"/>
      <c r="H3" s="8" t="s">
        <v>705</v>
      </c>
      <c r="I3" s="40">
        <f>0+I9+I18+I27</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705</v>
      </c>
      <c r="D5" s="6"/>
      <c r="E5" s="18" t="s">
        <v>706</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125</v>
      </c>
      <c r="D10" s="26" t="s">
        <v>32</v>
      </c>
      <c r="E10" s="32" t="s">
        <v>126</v>
      </c>
      <c r="F10" s="33" t="s">
        <v>127</v>
      </c>
      <c r="G10" s="34">
        <v>9.79</v>
      </c>
      <c r="H10" s="35">
        <v>0</v>
      </c>
      <c r="I10" s="35">
        <f>ROUND(ROUND(H10,2)*ROUND(G10,3),2)</f>
      </c>
      <c r="O10">
        <f>(I10*21)/100</f>
      </c>
      <c r="P10" t="s">
        <v>27</v>
      </c>
    </row>
    <row r="11" spans="1:5" ht="12.75">
      <c r="A11" s="36" t="s">
        <v>54</v>
      </c>
      <c r="E11" s="37" t="s">
        <v>319</v>
      </c>
    </row>
    <row r="12" spans="1:5" ht="89.25">
      <c r="A12" s="38" t="s">
        <v>56</v>
      </c>
      <c r="E12" s="39" t="s">
        <v>708</v>
      </c>
    </row>
    <row r="13" spans="1:5" ht="25.5">
      <c r="A13" t="s">
        <v>58</v>
      </c>
      <c r="E13" s="37" t="s">
        <v>130</v>
      </c>
    </row>
    <row r="14" spans="1:16" ht="12.75">
      <c r="A14" s="26" t="s">
        <v>49</v>
      </c>
      <c r="B14" s="31" t="s">
        <v>27</v>
      </c>
      <c r="C14" s="31" t="s">
        <v>125</v>
      </c>
      <c r="D14" s="26" t="s">
        <v>27</v>
      </c>
      <c r="E14" s="32" t="s">
        <v>126</v>
      </c>
      <c r="F14" s="33" t="s">
        <v>127</v>
      </c>
      <c r="G14" s="34">
        <v>10.235</v>
      </c>
      <c r="H14" s="35">
        <v>0</v>
      </c>
      <c r="I14" s="35">
        <f>ROUND(ROUND(H14,2)*ROUND(G14,3),2)</f>
      </c>
      <c r="O14">
        <f>(I14*21)/100</f>
      </c>
      <c r="P14" t="s">
        <v>27</v>
      </c>
    </row>
    <row r="15" spans="1:5" ht="12.75">
      <c r="A15" s="36" t="s">
        <v>54</v>
      </c>
      <c r="E15" s="37" t="s">
        <v>709</v>
      </c>
    </row>
    <row r="16" spans="1:5" ht="89.25">
      <c r="A16" s="38" t="s">
        <v>56</v>
      </c>
      <c r="E16" s="39" t="s">
        <v>710</v>
      </c>
    </row>
    <row r="17" spans="1:5" ht="25.5">
      <c r="A17" t="s">
        <v>58</v>
      </c>
      <c r="E17" s="37" t="s">
        <v>130</v>
      </c>
    </row>
    <row r="18" spans="1:18" ht="12.75" customHeight="1">
      <c r="A18" s="6" t="s">
        <v>47</v>
      </c>
      <c r="B18" s="6"/>
      <c r="C18" s="42" t="s">
        <v>32</v>
      </c>
      <c r="D18" s="6"/>
      <c r="E18" s="29" t="s">
        <v>136</v>
      </c>
      <c r="F18" s="6"/>
      <c r="G18" s="6"/>
      <c r="H18" s="6"/>
      <c r="I18" s="43">
        <f>0+Q18</f>
      </c>
      <c r="O18">
        <f>0+R18</f>
      </c>
      <c r="Q18">
        <f>0+I19+I23</f>
      </c>
      <c r="R18">
        <f>0+O19+O23</f>
      </c>
    </row>
    <row r="19" spans="1:16" ht="25.5">
      <c r="A19" s="26" t="s">
        <v>49</v>
      </c>
      <c r="B19" s="31" t="s">
        <v>26</v>
      </c>
      <c r="C19" s="31" t="s">
        <v>323</v>
      </c>
      <c r="D19" s="26" t="s">
        <v>51</v>
      </c>
      <c r="E19" s="32" t="s">
        <v>324</v>
      </c>
      <c r="F19" s="33" t="s">
        <v>162</v>
      </c>
      <c r="G19" s="34">
        <v>4.45</v>
      </c>
      <c r="H19" s="35">
        <v>0</v>
      </c>
      <c r="I19" s="35">
        <f>ROUND(ROUND(H19,2)*ROUND(G19,3),2)</f>
      </c>
      <c r="O19">
        <f>(I19*21)/100</f>
      </c>
      <c r="P19" t="s">
        <v>27</v>
      </c>
    </row>
    <row r="20" spans="1:5" ht="38.25">
      <c r="A20" s="36" t="s">
        <v>54</v>
      </c>
      <c r="E20" s="37" t="s">
        <v>202</v>
      </c>
    </row>
    <row r="21" spans="1:5" ht="89.25">
      <c r="A21" s="38" t="s">
        <v>56</v>
      </c>
      <c r="E21" s="39" t="s">
        <v>711</v>
      </c>
    </row>
    <row r="22" spans="1:5" ht="63.75">
      <c r="A22" t="s">
        <v>58</v>
      </c>
      <c r="E22" s="37" t="s">
        <v>142</v>
      </c>
    </row>
    <row r="23" spans="1:16" ht="25.5">
      <c r="A23" s="26" t="s">
        <v>49</v>
      </c>
      <c r="B23" s="31" t="s">
        <v>36</v>
      </c>
      <c r="C23" s="31" t="s">
        <v>204</v>
      </c>
      <c r="D23" s="26" t="s">
        <v>51</v>
      </c>
      <c r="E23" s="32" t="s">
        <v>205</v>
      </c>
      <c r="F23" s="33" t="s">
        <v>162</v>
      </c>
      <c r="G23" s="34">
        <v>4.45</v>
      </c>
      <c r="H23" s="35">
        <v>0</v>
      </c>
      <c r="I23" s="35">
        <f>ROUND(ROUND(H23,2)*ROUND(G23,3),2)</f>
      </c>
      <c r="O23">
        <f>(I23*21)/100</f>
      </c>
      <c r="P23" t="s">
        <v>27</v>
      </c>
    </row>
    <row r="24" spans="1:5" ht="38.25">
      <c r="A24" s="36" t="s">
        <v>54</v>
      </c>
      <c r="E24" s="37" t="s">
        <v>202</v>
      </c>
    </row>
    <row r="25" spans="1:5" ht="89.25">
      <c r="A25" s="38" t="s">
        <v>56</v>
      </c>
      <c r="E25" s="39" t="s">
        <v>712</v>
      </c>
    </row>
    <row r="26" spans="1:5" ht="63.75">
      <c r="A26" t="s">
        <v>58</v>
      </c>
      <c r="E26" s="37" t="s">
        <v>142</v>
      </c>
    </row>
    <row r="27" spans="1:18" ht="12.75" customHeight="1">
      <c r="A27" s="6" t="s">
        <v>47</v>
      </c>
      <c r="B27" s="6"/>
      <c r="C27" s="42" t="s">
        <v>38</v>
      </c>
      <c r="D27" s="6"/>
      <c r="E27" s="29" t="s">
        <v>227</v>
      </c>
      <c r="F27" s="6"/>
      <c r="G27" s="6"/>
      <c r="H27" s="6"/>
      <c r="I27" s="43">
        <f>0+Q27</f>
      </c>
      <c r="O27">
        <f>0+R27</f>
      </c>
      <c r="Q27">
        <f>0+I28+I32+I36</f>
      </c>
      <c r="R27">
        <f>0+O28+O32+O36</f>
      </c>
    </row>
    <row r="28" spans="1:16" ht="12.75">
      <c r="A28" s="26" t="s">
        <v>49</v>
      </c>
      <c r="B28" s="31" t="s">
        <v>38</v>
      </c>
      <c r="C28" s="31" t="s">
        <v>302</v>
      </c>
      <c r="D28" s="26" t="s">
        <v>51</v>
      </c>
      <c r="E28" s="32" t="s">
        <v>303</v>
      </c>
      <c r="F28" s="33" t="s">
        <v>187</v>
      </c>
      <c r="G28" s="34">
        <v>17.8</v>
      </c>
      <c r="H28" s="35">
        <v>0</v>
      </c>
      <c r="I28" s="35">
        <f>ROUND(ROUND(H28,2)*ROUND(G28,3),2)</f>
      </c>
      <c r="O28">
        <f>(I28*21)/100</f>
      </c>
      <c r="P28" t="s">
        <v>27</v>
      </c>
    </row>
    <row r="29" spans="1:5" ht="25.5">
      <c r="A29" s="36" t="s">
        <v>54</v>
      </c>
      <c r="E29" s="37" t="s">
        <v>224</v>
      </c>
    </row>
    <row r="30" spans="1:5" ht="89.25">
      <c r="A30" s="38" t="s">
        <v>56</v>
      </c>
      <c r="E30" s="39" t="s">
        <v>713</v>
      </c>
    </row>
    <row r="31" spans="1:5" ht="51">
      <c r="A31" t="s">
        <v>58</v>
      </c>
      <c r="E31" s="37" t="s">
        <v>235</v>
      </c>
    </row>
    <row r="32" spans="1:16" ht="12.75">
      <c r="A32" s="26" t="s">
        <v>49</v>
      </c>
      <c r="B32" s="31" t="s">
        <v>40</v>
      </c>
      <c r="C32" s="31" t="s">
        <v>305</v>
      </c>
      <c r="D32" s="26" t="s">
        <v>51</v>
      </c>
      <c r="E32" s="32" t="s">
        <v>306</v>
      </c>
      <c r="F32" s="33" t="s">
        <v>187</v>
      </c>
      <c r="G32" s="34">
        <v>7.8</v>
      </c>
      <c r="H32" s="35">
        <v>0</v>
      </c>
      <c r="I32" s="35">
        <f>ROUND(ROUND(H32,2)*ROUND(G32,3),2)</f>
      </c>
      <c r="O32">
        <f>(I32*21)/100</f>
      </c>
      <c r="P32" t="s">
        <v>27</v>
      </c>
    </row>
    <row r="33" spans="1:5" ht="25.5">
      <c r="A33" s="36" t="s">
        <v>54</v>
      </c>
      <c r="E33" s="37" t="s">
        <v>224</v>
      </c>
    </row>
    <row r="34" spans="1:5" ht="63.75">
      <c r="A34" s="38" t="s">
        <v>56</v>
      </c>
      <c r="E34" s="39" t="s">
        <v>714</v>
      </c>
    </row>
    <row r="35" spans="1:5" ht="153">
      <c r="A35" t="s">
        <v>58</v>
      </c>
      <c r="E35" s="37" t="s">
        <v>308</v>
      </c>
    </row>
    <row r="36" spans="1:16" ht="25.5">
      <c r="A36" s="26" t="s">
        <v>49</v>
      </c>
      <c r="B36" s="31" t="s">
        <v>81</v>
      </c>
      <c r="C36" s="31" t="s">
        <v>309</v>
      </c>
      <c r="D36" s="26" t="s">
        <v>51</v>
      </c>
      <c r="E36" s="32" t="s">
        <v>310</v>
      </c>
      <c r="F36" s="33" t="s">
        <v>187</v>
      </c>
      <c r="G36" s="34">
        <v>10</v>
      </c>
      <c r="H36" s="35">
        <v>0</v>
      </c>
      <c r="I36" s="35">
        <f>ROUND(ROUND(H36,2)*ROUND(G36,3),2)</f>
      </c>
      <c r="O36">
        <f>(I36*21)/100</f>
      </c>
      <c r="P36" t="s">
        <v>27</v>
      </c>
    </row>
    <row r="37" spans="1:5" ht="25.5">
      <c r="A37" s="36" t="s">
        <v>54</v>
      </c>
      <c r="E37" s="37" t="s">
        <v>224</v>
      </c>
    </row>
    <row r="38" spans="1:5" ht="25.5">
      <c r="A38" s="38" t="s">
        <v>56</v>
      </c>
      <c r="E38" s="39" t="s">
        <v>329</v>
      </c>
    </row>
    <row r="39" spans="1:5" ht="153">
      <c r="A39" t="s">
        <v>58</v>
      </c>
      <c r="E39" s="37" t="s">
        <v>308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3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0+O9+O18+O27</f>
      </c>
      <c r="P2" t="s">
        <v>26</v>
      </c>
    </row>
    <row r="3" spans="1:16" ht="15" customHeight="1">
      <c r="A3" t="s">
        <v>12</v>
      </c>
      <c r="B3" s="12" t="s">
        <v>14</v>
      </c>
      <c r="C3" s="13" t="s">
        <v>15</v>
      </c>
      <c r="D3" s="1"/>
      <c r="E3" s="14" t="s">
        <v>16</v>
      </c>
      <c r="F3" s="1"/>
      <c r="G3" s="9"/>
      <c r="H3" s="8" t="s">
        <v>715</v>
      </c>
      <c r="I3" s="40">
        <f>0+I9+I18+I27</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715</v>
      </c>
      <c r="D5" s="6"/>
      <c r="E5" s="18" t="s">
        <v>716</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125</v>
      </c>
      <c r="D10" s="26" t="s">
        <v>32</v>
      </c>
      <c r="E10" s="32" t="s">
        <v>126</v>
      </c>
      <c r="F10" s="33" t="s">
        <v>127</v>
      </c>
      <c r="G10" s="34">
        <v>366.96</v>
      </c>
      <c r="H10" s="35">
        <v>0</v>
      </c>
      <c r="I10" s="35">
        <f>ROUND(ROUND(H10,2)*ROUND(G10,3),2)</f>
      </c>
      <c r="O10">
        <f>(I10*21)/100</f>
      </c>
      <c r="P10" t="s">
        <v>27</v>
      </c>
    </row>
    <row r="11" spans="1:5" ht="12.75">
      <c r="A11" s="36" t="s">
        <v>54</v>
      </c>
      <c r="E11" s="37" t="s">
        <v>319</v>
      </c>
    </row>
    <row r="12" spans="1:5" ht="89.25">
      <c r="A12" s="38" t="s">
        <v>56</v>
      </c>
      <c r="E12" s="39" t="s">
        <v>718</v>
      </c>
    </row>
    <row r="13" spans="1:5" ht="25.5">
      <c r="A13" t="s">
        <v>58</v>
      </c>
      <c r="E13" s="37" t="s">
        <v>130</v>
      </c>
    </row>
    <row r="14" spans="1:16" ht="12.75">
      <c r="A14" s="26" t="s">
        <v>49</v>
      </c>
      <c r="B14" s="31" t="s">
        <v>27</v>
      </c>
      <c r="C14" s="31" t="s">
        <v>125</v>
      </c>
      <c r="D14" s="26" t="s">
        <v>27</v>
      </c>
      <c r="E14" s="32" t="s">
        <v>126</v>
      </c>
      <c r="F14" s="33" t="s">
        <v>127</v>
      </c>
      <c r="G14" s="34">
        <v>7.59</v>
      </c>
      <c r="H14" s="35">
        <v>0</v>
      </c>
      <c r="I14" s="35">
        <f>ROUND(ROUND(H14,2)*ROUND(G14,3),2)</f>
      </c>
      <c r="O14">
        <f>(I14*21)/100</f>
      </c>
      <c r="P14" t="s">
        <v>27</v>
      </c>
    </row>
    <row r="15" spans="1:5" ht="12.75">
      <c r="A15" s="36" t="s">
        <v>54</v>
      </c>
      <c r="E15" s="37" t="s">
        <v>695</v>
      </c>
    </row>
    <row r="16" spans="1:5" ht="89.25">
      <c r="A16" s="38" t="s">
        <v>56</v>
      </c>
      <c r="E16" s="39" t="s">
        <v>719</v>
      </c>
    </row>
    <row r="17" spans="1:5" ht="25.5">
      <c r="A17" t="s">
        <v>58</v>
      </c>
      <c r="E17" s="37" t="s">
        <v>130</v>
      </c>
    </row>
    <row r="18" spans="1:18" ht="12.75" customHeight="1">
      <c r="A18" s="6" t="s">
        <v>47</v>
      </c>
      <c r="B18" s="6"/>
      <c r="C18" s="42" t="s">
        <v>32</v>
      </c>
      <c r="D18" s="6"/>
      <c r="E18" s="29" t="s">
        <v>136</v>
      </c>
      <c r="F18" s="6"/>
      <c r="G18" s="6"/>
      <c r="H18" s="6"/>
      <c r="I18" s="43">
        <f>0+Q18</f>
      </c>
      <c r="O18">
        <f>0+R18</f>
      </c>
      <c r="Q18">
        <f>0+I19+I23</f>
      </c>
      <c r="R18">
        <f>0+O19+O23</f>
      </c>
    </row>
    <row r="19" spans="1:16" ht="25.5">
      <c r="A19" s="26" t="s">
        <v>49</v>
      </c>
      <c r="B19" s="31" t="s">
        <v>26</v>
      </c>
      <c r="C19" s="31" t="s">
        <v>323</v>
      </c>
      <c r="D19" s="26" t="s">
        <v>51</v>
      </c>
      <c r="E19" s="32" t="s">
        <v>324</v>
      </c>
      <c r="F19" s="33" t="s">
        <v>162</v>
      </c>
      <c r="G19" s="34">
        <v>3.3</v>
      </c>
      <c r="H19" s="35">
        <v>0</v>
      </c>
      <c r="I19" s="35">
        <f>ROUND(ROUND(H19,2)*ROUND(G19,3),2)</f>
      </c>
      <c r="O19">
        <f>(I19*21)/100</f>
      </c>
      <c r="P19" t="s">
        <v>27</v>
      </c>
    </row>
    <row r="20" spans="1:5" ht="38.25">
      <c r="A20" s="36" t="s">
        <v>54</v>
      </c>
      <c r="E20" s="37" t="s">
        <v>202</v>
      </c>
    </row>
    <row r="21" spans="1:5" ht="89.25">
      <c r="A21" s="38" t="s">
        <v>56</v>
      </c>
      <c r="E21" s="39" t="s">
        <v>720</v>
      </c>
    </row>
    <row r="22" spans="1:5" ht="63.75">
      <c r="A22" t="s">
        <v>58</v>
      </c>
      <c r="E22" s="37" t="s">
        <v>142</v>
      </c>
    </row>
    <row r="23" spans="1:16" ht="25.5">
      <c r="A23" s="26" t="s">
        <v>49</v>
      </c>
      <c r="B23" s="31" t="s">
        <v>36</v>
      </c>
      <c r="C23" s="31" t="s">
        <v>204</v>
      </c>
      <c r="D23" s="26" t="s">
        <v>51</v>
      </c>
      <c r="E23" s="32" t="s">
        <v>205</v>
      </c>
      <c r="F23" s="33" t="s">
        <v>162</v>
      </c>
      <c r="G23" s="34">
        <v>166.8</v>
      </c>
      <c r="H23" s="35">
        <v>0</v>
      </c>
      <c r="I23" s="35">
        <f>ROUND(ROUND(H23,2)*ROUND(G23,3),2)</f>
      </c>
      <c r="O23">
        <f>(I23*21)/100</f>
      </c>
      <c r="P23" t="s">
        <v>27</v>
      </c>
    </row>
    <row r="24" spans="1:5" ht="38.25">
      <c r="A24" s="36" t="s">
        <v>54</v>
      </c>
      <c r="E24" s="37" t="s">
        <v>202</v>
      </c>
    </row>
    <row r="25" spans="1:5" ht="102">
      <c r="A25" s="38" t="s">
        <v>56</v>
      </c>
      <c r="E25" s="39" t="s">
        <v>721</v>
      </c>
    </row>
    <row r="26" spans="1:5" ht="63.75">
      <c r="A26" t="s">
        <v>58</v>
      </c>
      <c r="E26" s="37" t="s">
        <v>142</v>
      </c>
    </row>
    <row r="27" spans="1:18" ht="12.75" customHeight="1">
      <c r="A27" s="6" t="s">
        <v>47</v>
      </c>
      <c r="B27" s="6"/>
      <c r="C27" s="42" t="s">
        <v>38</v>
      </c>
      <c r="D27" s="6"/>
      <c r="E27" s="29" t="s">
        <v>227</v>
      </c>
      <c r="F27" s="6"/>
      <c r="G27" s="6"/>
      <c r="H27" s="6"/>
      <c r="I27" s="43">
        <f>0+Q27</f>
      </c>
      <c r="O27">
        <f>0+R27</f>
      </c>
      <c r="Q27">
        <f>0+I28+I32</f>
      </c>
      <c r="R27">
        <f>0+O28+O32</f>
      </c>
    </row>
    <row r="28" spans="1:16" ht="12.75">
      <c r="A28" s="26" t="s">
        <v>49</v>
      </c>
      <c r="B28" s="31" t="s">
        <v>38</v>
      </c>
      <c r="C28" s="31" t="s">
        <v>302</v>
      </c>
      <c r="D28" s="26" t="s">
        <v>51</v>
      </c>
      <c r="E28" s="32" t="s">
        <v>303</v>
      </c>
      <c r="F28" s="33" t="s">
        <v>187</v>
      </c>
      <c r="G28" s="34">
        <v>9.2</v>
      </c>
      <c r="H28" s="35">
        <v>0</v>
      </c>
      <c r="I28" s="35">
        <f>ROUND(ROUND(H28,2)*ROUND(G28,3),2)</f>
      </c>
      <c r="O28">
        <f>(I28*21)/100</f>
      </c>
      <c r="P28" t="s">
        <v>27</v>
      </c>
    </row>
    <row r="29" spans="1:5" ht="25.5">
      <c r="A29" s="36" t="s">
        <v>54</v>
      </c>
      <c r="E29" s="37" t="s">
        <v>224</v>
      </c>
    </row>
    <row r="30" spans="1:5" ht="89.25">
      <c r="A30" s="38" t="s">
        <v>56</v>
      </c>
      <c r="E30" s="39" t="s">
        <v>722</v>
      </c>
    </row>
    <row r="31" spans="1:5" ht="51">
      <c r="A31" t="s">
        <v>58</v>
      </c>
      <c r="E31" s="37" t="s">
        <v>235</v>
      </c>
    </row>
    <row r="32" spans="1:16" ht="12.75">
      <c r="A32" s="26" t="s">
        <v>49</v>
      </c>
      <c r="B32" s="31" t="s">
        <v>40</v>
      </c>
      <c r="C32" s="31" t="s">
        <v>305</v>
      </c>
      <c r="D32" s="26" t="s">
        <v>51</v>
      </c>
      <c r="E32" s="32" t="s">
        <v>306</v>
      </c>
      <c r="F32" s="33" t="s">
        <v>187</v>
      </c>
      <c r="G32" s="34">
        <v>9.2</v>
      </c>
      <c r="H32" s="35">
        <v>0</v>
      </c>
      <c r="I32" s="35">
        <f>ROUND(ROUND(H32,2)*ROUND(G32,3),2)</f>
      </c>
      <c r="O32">
        <f>(I32*21)/100</f>
      </c>
      <c r="P32" t="s">
        <v>27</v>
      </c>
    </row>
    <row r="33" spans="1:5" ht="25.5">
      <c r="A33" s="36" t="s">
        <v>54</v>
      </c>
      <c r="E33" s="37" t="s">
        <v>224</v>
      </c>
    </row>
    <row r="34" spans="1:5" ht="63.75">
      <c r="A34" s="38" t="s">
        <v>56</v>
      </c>
      <c r="E34" s="39" t="s">
        <v>723</v>
      </c>
    </row>
    <row r="35" spans="1:5" ht="153">
      <c r="A35" t="s">
        <v>58</v>
      </c>
      <c r="E35" s="37" t="s">
        <v>308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3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0+O9+O14+O23</f>
      </c>
      <c r="P2" t="s">
        <v>26</v>
      </c>
    </row>
    <row r="3" spans="1:16" ht="15" customHeight="1">
      <c r="A3" t="s">
        <v>12</v>
      </c>
      <c r="B3" s="12" t="s">
        <v>14</v>
      </c>
      <c r="C3" s="13" t="s">
        <v>15</v>
      </c>
      <c r="D3" s="1"/>
      <c r="E3" s="14" t="s">
        <v>16</v>
      </c>
      <c r="F3" s="1"/>
      <c r="G3" s="9"/>
      <c r="H3" s="8" t="s">
        <v>724</v>
      </c>
      <c r="I3" s="40">
        <f>0+I9+I14+I23</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724</v>
      </c>
      <c r="D5" s="6"/>
      <c r="E5" s="18" t="s">
        <v>725</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f>
      </c>
      <c r="R9">
        <f>0+O10</f>
      </c>
    </row>
    <row r="10" spans="1:16" ht="12.75">
      <c r="A10" s="26" t="s">
        <v>49</v>
      </c>
      <c r="B10" s="31" t="s">
        <v>32</v>
      </c>
      <c r="C10" s="31" t="s">
        <v>125</v>
      </c>
      <c r="D10" s="26" t="s">
        <v>32</v>
      </c>
      <c r="E10" s="32" t="s">
        <v>126</v>
      </c>
      <c r="F10" s="33" t="s">
        <v>127</v>
      </c>
      <c r="G10" s="34">
        <v>2.711</v>
      </c>
      <c r="H10" s="35">
        <v>0</v>
      </c>
      <c r="I10" s="35">
        <f>ROUND(ROUND(H10,2)*ROUND(G10,3),2)</f>
      </c>
      <c r="O10">
        <f>(I10*21)/100</f>
      </c>
      <c r="P10" t="s">
        <v>27</v>
      </c>
    </row>
    <row r="11" spans="1:5" ht="25.5">
      <c r="A11" s="36" t="s">
        <v>54</v>
      </c>
      <c r="E11" s="37" t="s">
        <v>727</v>
      </c>
    </row>
    <row r="12" spans="1:5" ht="229.5">
      <c r="A12" s="38" t="s">
        <v>56</v>
      </c>
      <c r="E12" s="39" t="s">
        <v>728</v>
      </c>
    </row>
    <row r="13" spans="1:5" ht="25.5">
      <c r="A13" t="s">
        <v>58</v>
      </c>
      <c r="E13" s="37" t="s">
        <v>130</v>
      </c>
    </row>
    <row r="14" spans="1:18" ht="12.75" customHeight="1">
      <c r="A14" s="6" t="s">
        <v>47</v>
      </c>
      <c r="B14" s="6"/>
      <c r="C14" s="42" t="s">
        <v>32</v>
      </c>
      <c r="D14" s="6"/>
      <c r="E14" s="29" t="s">
        <v>136</v>
      </c>
      <c r="F14" s="6"/>
      <c r="G14" s="6"/>
      <c r="H14" s="6"/>
      <c r="I14" s="43">
        <f>0+Q14</f>
      </c>
      <c r="O14">
        <f>0+R14</f>
      </c>
      <c r="Q14">
        <f>0+I15+I19</f>
      </c>
      <c r="R14">
        <f>0+O15+O19</f>
      </c>
    </row>
    <row r="15" spans="1:16" ht="25.5">
      <c r="A15" s="26" t="s">
        <v>49</v>
      </c>
      <c r="B15" s="31" t="s">
        <v>27</v>
      </c>
      <c r="C15" s="31" t="s">
        <v>455</v>
      </c>
      <c r="D15" s="26" t="s">
        <v>51</v>
      </c>
      <c r="E15" s="32" t="s">
        <v>729</v>
      </c>
      <c r="F15" s="33" t="s">
        <v>162</v>
      </c>
      <c r="G15" s="34">
        <v>0.323</v>
      </c>
      <c r="H15" s="35">
        <v>0</v>
      </c>
      <c r="I15" s="35">
        <f>ROUND(ROUND(H15,2)*ROUND(G15,3),2)</f>
      </c>
      <c r="O15">
        <f>(I15*21)/100</f>
      </c>
      <c r="P15" t="s">
        <v>27</v>
      </c>
    </row>
    <row r="16" spans="1:5" ht="38.25">
      <c r="A16" s="36" t="s">
        <v>54</v>
      </c>
      <c r="E16" s="37" t="s">
        <v>202</v>
      </c>
    </row>
    <row r="17" spans="1:5" ht="102">
      <c r="A17" s="38" t="s">
        <v>56</v>
      </c>
      <c r="E17" s="39" t="s">
        <v>730</v>
      </c>
    </row>
    <row r="18" spans="1:5" ht="63.75">
      <c r="A18" t="s">
        <v>58</v>
      </c>
      <c r="E18" s="37" t="s">
        <v>142</v>
      </c>
    </row>
    <row r="19" spans="1:16" ht="25.5">
      <c r="A19" s="26" t="s">
        <v>49</v>
      </c>
      <c r="B19" s="31" t="s">
        <v>26</v>
      </c>
      <c r="C19" s="31" t="s">
        <v>204</v>
      </c>
      <c r="D19" s="26" t="s">
        <v>51</v>
      </c>
      <c r="E19" s="32" t="s">
        <v>205</v>
      </c>
      <c r="F19" s="33" t="s">
        <v>162</v>
      </c>
      <c r="G19" s="34">
        <v>0.909</v>
      </c>
      <c r="H19" s="35">
        <v>0</v>
      </c>
      <c r="I19" s="35">
        <f>ROUND(ROUND(H19,2)*ROUND(G19,3),2)</f>
      </c>
      <c r="O19">
        <f>(I19*21)/100</f>
      </c>
      <c r="P19" t="s">
        <v>27</v>
      </c>
    </row>
    <row r="20" spans="1:5" ht="38.25">
      <c r="A20" s="36" t="s">
        <v>54</v>
      </c>
      <c r="E20" s="37" t="s">
        <v>202</v>
      </c>
    </row>
    <row r="21" spans="1:5" ht="89.25">
      <c r="A21" s="38" t="s">
        <v>56</v>
      </c>
      <c r="E21" s="39" t="s">
        <v>731</v>
      </c>
    </row>
    <row r="22" spans="1:5" ht="63.75">
      <c r="A22" t="s">
        <v>58</v>
      </c>
      <c r="E22" s="37" t="s">
        <v>142</v>
      </c>
    </row>
    <row r="23" spans="1:18" ht="12.75" customHeight="1">
      <c r="A23" s="6" t="s">
        <v>47</v>
      </c>
      <c r="B23" s="6"/>
      <c r="C23" s="42" t="s">
        <v>38</v>
      </c>
      <c r="D23" s="6"/>
      <c r="E23" s="29" t="s">
        <v>227</v>
      </c>
      <c r="F23" s="6"/>
      <c r="G23" s="6"/>
      <c r="H23" s="6"/>
      <c r="I23" s="43">
        <f>0+Q23</f>
      </c>
      <c r="O23">
        <f>0+R23</f>
      </c>
      <c r="Q23">
        <f>0+I24+I28+I32</f>
      </c>
      <c r="R23">
        <f>0+O24+O28+O32</f>
      </c>
    </row>
    <row r="24" spans="1:16" ht="12.75">
      <c r="A24" s="26" t="s">
        <v>49</v>
      </c>
      <c r="B24" s="31" t="s">
        <v>36</v>
      </c>
      <c r="C24" s="31" t="s">
        <v>463</v>
      </c>
      <c r="D24" s="26" t="s">
        <v>51</v>
      </c>
      <c r="E24" s="32" t="s">
        <v>464</v>
      </c>
      <c r="F24" s="33" t="s">
        <v>187</v>
      </c>
      <c r="G24" s="34">
        <v>2.02</v>
      </c>
      <c r="H24" s="35">
        <v>0</v>
      </c>
      <c r="I24" s="35">
        <f>ROUND(ROUND(H24,2)*ROUND(G24,3),2)</f>
      </c>
      <c r="O24">
        <f>(I24*21)/100</f>
      </c>
      <c r="P24" t="s">
        <v>27</v>
      </c>
    </row>
    <row r="25" spans="1:5" ht="25.5">
      <c r="A25" s="36" t="s">
        <v>54</v>
      </c>
      <c r="E25" s="37" t="s">
        <v>224</v>
      </c>
    </row>
    <row r="26" spans="1:5" ht="63.75">
      <c r="A26" s="38" t="s">
        <v>56</v>
      </c>
      <c r="E26" s="39" t="s">
        <v>732</v>
      </c>
    </row>
    <row r="27" spans="1:5" ht="127.5">
      <c r="A27" t="s">
        <v>58</v>
      </c>
      <c r="E27" s="37" t="s">
        <v>231</v>
      </c>
    </row>
    <row r="28" spans="1:16" ht="12.75">
      <c r="A28" s="26" t="s">
        <v>49</v>
      </c>
      <c r="B28" s="31" t="s">
        <v>38</v>
      </c>
      <c r="C28" s="31" t="s">
        <v>232</v>
      </c>
      <c r="D28" s="26" t="s">
        <v>51</v>
      </c>
      <c r="E28" s="32" t="s">
        <v>233</v>
      </c>
      <c r="F28" s="33" t="s">
        <v>187</v>
      </c>
      <c r="G28" s="34">
        <v>5.5</v>
      </c>
      <c r="H28" s="35">
        <v>0</v>
      </c>
      <c r="I28" s="35">
        <f>ROUND(ROUND(H28,2)*ROUND(G28,3),2)</f>
      </c>
      <c r="O28">
        <f>(I28*21)/100</f>
      </c>
      <c r="P28" t="s">
        <v>27</v>
      </c>
    </row>
    <row r="29" spans="1:5" ht="25.5">
      <c r="A29" s="36" t="s">
        <v>54</v>
      </c>
      <c r="E29" s="37" t="s">
        <v>224</v>
      </c>
    </row>
    <row r="30" spans="1:5" ht="140.25">
      <c r="A30" s="38" t="s">
        <v>56</v>
      </c>
      <c r="E30" s="39" t="s">
        <v>733</v>
      </c>
    </row>
    <row r="31" spans="1:5" ht="51">
      <c r="A31" t="s">
        <v>58</v>
      </c>
      <c r="E31" s="37" t="s">
        <v>235</v>
      </c>
    </row>
    <row r="32" spans="1:16" ht="12.75">
      <c r="A32" s="26" t="s">
        <v>49</v>
      </c>
      <c r="B32" s="31" t="s">
        <v>40</v>
      </c>
      <c r="C32" s="31" t="s">
        <v>469</v>
      </c>
      <c r="D32" s="26" t="s">
        <v>51</v>
      </c>
      <c r="E32" s="32" t="s">
        <v>470</v>
      </c>
      <c r="F32" s="33" t="s">
        <v>187</v>
      </c>
      <c r="G32" s="34">
        <v>2.02</v>
      </c>
      <c r="H32" s="35">
        <v>0</v>
      </c>
      <c r="I32" s="35">
        <f>ROUND(ROUND(H32,2)*ROUND(G32,3),2)</f>
      </c>
      <c r="O32">
        <f>(I32*21)/100</f>
      </c>
      <c r="P32" t="s">
        <v>27</v>
      </c>
    </row>
    <row r="33" spans="1:5" ht="25.5">
      <c r="A33" s="36" t="s">
        <v>54</v>
      </c>
      <c r="E33" s="37" t="s">
        <v>224</v>
      </c>
    </row>
    <row r="34" spans="1:5" ht="63.75">
      <c r="A34" s="38" t="s">
        <v>56</v>
      </c>
      <c r="E34" s="39" t="s">
        <v>734</v>
      </c>
    </row>
    <row r="35" spans="1:5" ht="153">
      <c r="A35" t="s">
        <v>58</v>
      </c>
      <c r="E35" s="37" t="s">
        <v>308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3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0+O9+O14+O19</f>
      </c>
      <c r="P2" t="s">
        <v>26</v>
      </c>
    </row>
    <row r="3" spans="1:16" ht="15" customHeight="1">
      <c r="A3" t="s">
        <v>12</v>
      </c>
      <c r="B3" s="12" t="s">
        <v>14</v>
      </c>
      <c r="C3" s="13" t="s">
        <v>15</v>
      </c>
      <c r="D3" s="1"/>
      <c r="E3" s="14" t="s">
        <v>16</v>
      </c>
      <c r="F3" s="1"/>
      <c r="G3" s="9"/>
      <c r="H3" s="8" t="s">
        <v>735</v>
      </c>
      <c r="I3" s="40">
        <f>0+I9+I14+I19</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735</v>
      </c>
      <c r="D5" s="6"/>
      <c r="E5" s="18" t="s">
        <v>331</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f>
      </c>
      <c r="R9">
        <f>0+O10</f>
      </c>
    </row>
    <row r="10" spans="1:16" ht="12.75">
      <c r="A10" s="26" t="s">
        <v>49</v>
      </c>
      <c r="B10" s="31" t="s">
        <v>32</v>
      </c>
      <c r="C10" s="31" t="s">
        <v>125</v>
      </c>
      <c r="D10" s="26" t="s">
        <v>27</v>
      </c>
      <c r="E10" s="32" t="s">
        <v>126</v>
      </c>
      <c r="F10" s="33" t="s">
        <v>127</v>
      </c>
      <c r="G10" s="34">
        <v>41.4</v>
      </c>
      <c r="H10" s="35">
        <v>0</v>
      </c>
      <c r="I10" s="35">
        <f>ROUND(ROUND(H10,2)*ROUND(G10,3),2)</f>
      </c>
      <c r="O10">
        <f>(I10*21)/100</f>
      </c>
      <c r="P10" t="s">
        <v>27</v>
      </c>
    </row>
    <row r="11" spans="1:5" ht="12.75">
      <c r="A11" s="36" t="s">
        <v>54</v>
      </c>
      <c r="E11" s="37" t="s">
        <v>665</v>
      </c>
    </row>
    <row r="12" spans="1:5" ht="409.5">
      <c r="A12" s="38" t="s">
        <v>56</v>
      </c>
      <c r="E12" s="39" t="s">
        <v>737</v>
      </c>
    </row>
    <row r="13" spans="1:5" ht="25.5">
      <c r="A13" t="s">
        <v>58</v>
      </c>
      <c r="E13" s="37" t="s">
        <v>130</v>
      </c>
    </row>
    <row r="14" spans="1:18" ht="12.75" customHeight="1">
      <c r="A14" s="6" t="s">
        <v>47</v>
      </c>
      <c r="B14" s="6"/>
      <c r="C14" s="42" t="s">
        <v>32</v>
      </c>
      <c r="D14" s="6"/>
      <c r="E14" s="29" t="s">
        <v>136</v>
      </c>
      <c r="F14" s="6"/>
      <c r="G14" s="6"/>
      <c r="H14" s="6"/>
      <c r="I14" s="43">
        <f>0+Q14</f>
      </c>
      <c r="O14">
        <f>0+R14</f>
      </c>
      <c r="Q14">
        <f>0+I15</f>
      </c>
      <c r="R14">
        <f>0+O15</f>
      </c>
    </row>
    <row r="15" spans="1:16" ht="25.5">
      <c r="A15" s="26" t="s">
        <v>49</v>
      </c>
      <c r="B15" s="31" t="s">
        <v>27</v>
      </c>
      <c r="C15" s="31" t="s">
        <v>207</v>
      </c>
      <c r="D15" s="26" t="s">
        <v>51</v>
      </c>
      <c r="E15" s="32" t="s">
        <v>208</v>
      </c>
      <c r="F15" s="33" t="s">
        <v>139</v>
      </c>
      <c r="G15" s="34">
        <v>120</v>
      </c>
      <c r="H15" s="35">
        <v>0</v>
      </c>
      <c r="I15" s="35">
        <f>ROUND(ROUND(H15,2)*ROUND(G15,3),2)</f>
      </c>
      <c r="O15">
        <f>(I15*21)/100</f>
      </c>
      <c r="P15" t="s">
        <v>27</v>
      </c>
    </row>
    <row r="16" spans="1:5" ht="38.25">
      <c r="A16" s="36" t="s">
        <v>54</v>
      </c>
      <c r="E16" s="37" t="s">
        <v>202</v>
      </c>
    </row>
    <row r="17" spans="1:5" ht="409.5">
      <c r="A17" s="38" t="s">
        <v>56</v>
      </c>
      <c r="E17" s="39" t="s">
        <v>738</v>
      </c>
    </row>
    <row r="18" spans="1:5" ht="63.75">
      <c r="A18" t="s">
        <v>58</v>
      </c>
      <c r="E18" s="37" t="s">
        <v>142</v>
      </c>
    </row>
    <row r="19" spans="1:18" ht="12.75" customHeight="1">
      <c r="A19" s="6" t="s">
        <v>47</v>
      </c>
      <c r="B19" s="6"/>
      <c r="C19" s="42" t="s">
        <v>43</v>
      </c>
      <c r="D19" s="6"/>
      <c r="E19" s="29" t="s">
        <v>143</v>
      </c>
      <c r="F19" s="6"/>
      <c r="G19" s="6"/>
      <c r="H19" s="6"/>
      <c r="I19" s="43">
        <f>0+Q19</f>
      </c>
      <c r="O19">
        <f>0+R19</f>
      </c>
      <c r="Q19">
        <f>0+I20+I24+I28</f>
      </c>
      <c r="R19">
        <f>0+O20+O24+O28</f>
      </c>
    </row>
    <row r="20" spans="1:16" ht="12.75">
      <c r="A20" s="26" t="s">
        <v>49</v>
      </c>
      <c r="B20" s="31" t="s">
        <v>26</v>
      </c>
      <c r="C20" s="31" t="s">
        <v>339</v>
      </c>
      <c r="D20" s="26" t="s">
        <v>51</v>
      </c>
      <c r="E20" s="32" t="s">
        <v>340</v>
      </c>
      <c r="F20" s="33" t="s">
        <v>139</v>
      </c>
      <c r="G20" s="34">
        <v>25.85</v>
      </c>
      <c r="H20" s="35">
        <v>0</v>
      </c>
      <c r="I20" s="35">
        <f>ROUND(ROUND(H20,2)*ROUND(G20,3),2)</f>
      </c>
      <c r="O20">
        <f>(I20*21)/100</f>
      </c>
      <c r="P20" t="s">
        <v>27</v>
      </c>
    </row>
    <row r="21" spans="1:5" ht="25.5">
      <c r="A21" s="36" t="s">
        <v>54</v>
      </c>
      <c r="E21" s="37" t="s">
        <v>224</v>
      </c>
    </row>
    <row r="22" spans="1:5" ht="76.5">
      <c r="A22" s="38" t="s">
        <v>56</v>
      </c>
      <c r="E22" s="39" t="s">
        <v>739</v>
      </c>
    </row>
    <row r="23" spans="1:5" ht="51">
      <c r="A23" t="s">
        <v>58</v>
      </c>
      <c r="E23" s="37" t="s">
        <v>342</v>
      </c>
    </row>
    <row r="24" spans="1:16" ht="12.75">
      <c r="A24" s="26" t="s">
        <v>49</v>
      </c>
      <c r="B24" s="31" t="s">
        <v>36</v>
      </c>
      <c r="C24" s="31" t="s">
        <v>343</v>
      </c>
      <c r="D24" s="26" t="s">
        <v>51</v>
      </c>
      <c r="E24" s="32" t="s">
        <v>344</v>
      </c>
      <c r="F24" s="33" t="s">
        <v>139</v>
      </c>
      <c r="G24" s="34">
        <v>84.8</v>
      </c>
      <c r="H24" s="35">
        <v>0</v>
      </c>
      <c r="I24" s="35">
        <f>ROUND(ROUND(H24,2)*ROUND(G24,3),2)</f>
      </c>
      <c r="O24">
        <f>(I24*21)/100</f>
      </c>
      <c r="P24" t="s">
        <v>27</v>
      </c>
    </row>
    <row r="25" spans="1:5" ht="25.5">
      <c r="A25" s="36" t="s">
        <v>54</v>
      </c>
      <c r="E25" s="37" t="s">
        <v>224</v>
      </c>
    </row>
    <row r="26" spans="1:5" ht="114.75">
      <c r="A26" s="38" t="s">
        <v>56</v>
      </c>
      <c r="E26" s="39" t="s">
        <v>740</v>
      </c>
    </row>
    <row r="27" spans="1:5" ht="51">
      <c r="A27" t="s">
        <v>58</v>
      </c>
      <c r="E27" s="37" t="s">
        <v>342</v>
      </c>
    </row>
    <row r="28" spans="1:16" ht="12.75">
      <c r="A28" s="26" t="s">
        <v>49</v>
      </c>
      <c r="B28" s="31" t="s">
        <v>38</v>
      </c>
      <c r="C28" s="31" t="s">
        <v>346</v>
      </c>
      <c r="D28" s="26" t="s">
        <v>51</v>
      </c>
      <c r="E28" s="32" t="s">
        <v>347</v>
      </c>
      <c r="F28" s="33" t="s">
        <v>139</v>
      </c>
      <c r="G28" s="34">
        <v>9.15</v>
      </c>
      <c r="H28" s="35">
        <v>0</v>
      </c>
      <c r="I28" s="35">
        <f>ROUND(ROUND(H28,2)*ROUND(G28,3),2)</f>
      </c>
      <c r="O28">
        <f>(I28*21)/100</f>
      </c>
      <c r="P28" t="s">
        <v>27</v>
      </c>
    </row>
    <row r="29" spans="1:5" ht="25.5">
      <c r="A29" s="36" t="s">
        <v>54</v>
      </c>
      <c r="E29" s="37" t="s">
        <v>224</v>
      </c>
    </row>
    <row r="30" spans="1:5" ht="89.25">
      <c r="A30" s="38" t="s">
        <v>56</v>
      </c>
      <c r="E30" s="39" t="s">
        <v>741</v>
      </c>
    </row>
    <row r="31" spans="1:5" ht="51">
      <c r="A31" t="s">
        <v>58</v>
      </c>
      <c r="E31" s="37" t="s">
        <v>342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0+O9+O18+O35+O52</f>
      </c>
      <c r="P2" t="s">
        <v>26</v>
      </c>
    </row>
    <row r="3" spans="1:16" ht="15" customHeight="1">
      <c r="A3" t="s">
        <v>12</v>
      </c>
      <c r="B3" s="12" t="s">
        <v>14</v>
      </c>
      <c r="C3" s="13" t="s">
        <v>15</v>
      </c>
      <c r="D3" s="1"/>
      <c r="E3" s="14" t="s">
        <v>16</v>
      </c>
      <c r="F3" s="1"/>
      <c r="G3" s="9"/>
      <c r="H3" s="8" t="s">
        <v>742</v>
      </c>
      <c r="I3" s="40">
        <f>0+I9+I18+I35+I52</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742</v>
      </c>
      <c r="D5" s="6"/>
      <c r="E5" s="18" t="s">
        <v>350</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125</v>
      </c>
      <c r="D10" s="26" t="s">
        <v>32</v>
      </c>
      <c r="E10" s="32" t="s">
        <v>126</v>
      </c>
      <c r="F10" s="33" t="s">
        <v>127</v>
      </c>
      <c r="G10" s="34">
        <v>32.285</v>
      </c>
      <c r="H10" s="35">
        <v>0</v>
      </c>
      <c r="I10" s="35">
        <f>ROUND(ROUND(H10,2)*ROUND(G10,3),2)</f>
      </c>
      <c r="O10">
        <f>(I10*21)/100</f>
      </c>
      <c r="P10" t="s">
        <v>27</v>
      </c>
    </row>
    <row r="11" spans="1:5" ht="12.75">
      <c r="A11" s="36" t="s">
        <v>54</v>
      </c>
      <c r="E11" s="37" t="s">
        <v>744</v>
      </c>
    </row>
    <row r="12" spans="1:5" ht="114.75">
      <c r="A12" s="38" t="s">
        <v>56</v>
      </c>
      <c r="E12" s="39" t="s">
        <v>745</v>
      </c>
    </row>
    <row r="13" spans="1:5" ht="25.5">
      <c r="A13" t="s">
        <v>58</v>
      </c>
      <c r="E13" s="37" t="s">
        <v>130</v>
      </c>
    </row>
    <row r="14" spans="1:16" ht="12.75">
      <c r="A14" s="26" t="s">
        <v>49</v>
      </c>
      <c r="B14" s="31" t="s">
        <v>27</v>
      </c>
      <c r="C14" s="31" t="s">
        <v>125</v>
      </c>
      <c r="D14" s="26" t="s">
        <v>27</v>
      </c>
      <c r="E14" s="32" t="s">
        <v>126</v>
      </c>
      <c r="F14" s="33" t="s">
        <v>127</v>
      </c>
      <c r="G14" s="34">
        <v>2</v>
      </c>
      <c r="H14" s="35">
        <v>0</v>
      </c>
      <c r="I14" s="35">
        <f>ROUND(ROUND(H14,2)*ROUND(G14,3),2)</f>
      </c>
      <c r="O14">
        <f>(I14*21)/100</f>
      </c>
      <c r="P14" t="s">
        <v>27</v>
      </c>
    </row>
    <row r="15" spans="1:5" ht="12.75">
      <c r="A15" s="36" t="s">
        <v>54</v>
      </c>
      <c r="E15" s="37" t="s">
        <v>354</v>
      </c>
    </row>
    <row r="16" spans="1:5" ht="140.25">
      <c r="A16" s="38" t="s">
        <v>56</v>
      </c>
      <c r="E16" s="39" t="s">
        <v>746</v>
      </c>
    </row>
    <row r="17" spans="1:5" ht="25.5">
      <c r="A17" t="s">
        <v>58</v>
      </c>
      <c r="E17" s="37" t="s">
        <v>130</v>
      </c>
    </row>
    <row r="18" spans="1:18" ht="12.75" customHeight="1">
      <c r="A18" s="6" t="s">
        <v>47</v>
      </c>
      <c r="B18" s="6"/>
      <c r="C18" s="42" t="s">
        <v>32</v>
      </c>
      <c r="D18" s="6"/>
      <c r="E18" s="29" t="s">
        <v>136</v>
      </c>
      <c r="F18" s="6"/>
      <c r="G18" s="6"/>
      <c r="H18" s="6"/>
      <c r="I18" s="43">
        <f>0+Q18</f>
      </c>
      <c r="O18">
        <f>0+R18</f>
      </c>
      <c r="Q18">
        <f>0+I19+I23+I27+I31</f>
      </c>
      <c r="R18">
        <f>0+O19+O23+O27+O31</f>
      </c>
    </row>
    <row r="19" spans="1:16" ht="25.5">
      <c r="A19" s="26" t="s">
        <v>49</v>
      </c>
      <c r="B19" s="31" t="s">
        <v>26</v>
      </c>
      <c r="C19" s="31" t="s">
        <v>356</v>
      </c>
      <c r="D19" s="26" t="s">
        <v>51</v>
      </c>
      <c r="E19" s="32" t="s">
        <v>357</v>
      </c>
      <c r="F19" s="33" t="s">
        <v>162</v>
      </c>
      <c r="G19" s="34">
        <v>2.592</v>
      </c>
      <c r="H19" s="35">
        <v>0</v>
      </c>
      <c r="I19" s="35">
        <f>ROUND(ROUND(H19,2)*ROUND(G19,3),2)</f>
      </c>
      <c r="O19">
        <f>(I19*21)/100</f>
      </c>
      <c r="P19" t="s">
        <v>27</v>
      </c>
    </row>
    <row r="20" spans="1:5" ht="38.25">
      <c r="A20" s="36" t="s">
        <v>54</v>
      </c>
      <c r="E20" s="37" t="s">
        <v>202</v>
      </c>
    </row>
    <row r="21" spans="1:5" ht="127.5">
      <c r="A21" s="38" t="s">
        <v>56</v>
      </c>
      <c r="E21" s="39" t="s">
        <v>747</v>
      </c>
    </row>
    <row r="22" spans="1:5" ht="318.75">
      <c r="A22" t="s">
        <v>58</v>
      </c>
      <c r="E22" s="37" t="s">
        <v>359</v>
      </c>
    </row>
    <row r="23" spans="1:16" ht="25.5">
      <c r="A23" s="26" t="s">
        <v>49</v>
      </c>
      <c r="B23" s="31" t="s">
        <v>36</v>
      </c>
      <c r="C23" s="31" t="s">
        <v>360</v>
      </c>
      <c r="D23" s="26" t="s">
        <v>51</v>
      </c>
      <c r="E23" s="32" t="s">
        <v>361</v>
      </c>
      <c r="F23" s="33" t="s">
        <v>162</v>
      </c>
      <c r="G23" s="34">
        <v>14.4</v>
      </c>
      <c r="H23" s="35">
        <v>0</v>
      </c>
      <c r="I23" s="35">
        <f>ROUND(ROUND(H23,2)*ROUND(G23,3),2)</f>
      </c>
      <c r="O23">
        <f>(I23*21)/100</f>
      </c>
      <c r="P23" t="s">
        <v>27</v>
      </c>
    </row>
    <row r="24" spans="1:5" ht="38.25">
      <c r="A24" s="36" t="s">
        <v>54</v>
      </c>
      <c r="E24" s="37" t="s">
        <v>202</v>
      </c>
    </row>
    <row r="25" spans="1:5" ht="102">
      <c r="A25" s="38" t="s">
        <v>56</v>
      </c>
      <c r="E25" s="39" t="s">
        <v>748</v>
      </c>
    </row>
    <row r="26" spans="1:5" ht="318.75">
      <c r="A26" t="s">
        <v>58</v>
      </c>
      <c r="E26" s="37" t="s">
        <v>359</v>
      </c>
    </row>
    <row r="27" spans="1:16" ht="12.75">
      <c r="A27" s="26" t="s">
        <v>49</v>
      </c>
      <c r="B27" s="31" t="s">
        <v>38</v>
      </c>
      <c r="C27" s="31" t="s">
        <v>363</v>
      </c>
      <c r="D27" s="26" t="s">
        <v>51</v>
      </c>
      <c r="E27" s="32" t="s">
        <v>364</v>
      </c>
      <c r="F27" s="33" t="s">
        <v>162</v>
      </c>
      <c r="G27" s="34">
        <v>3.552</v>
      </c>
      <c r="H27" s="35">
        <v>0</v>
      </c>
      <c r="I27" s="35">
        <f>ROUND(ROUND(H27,2)*ROUND(G27,3),2)</f>
      </c>
      <c r="O27">
        <f>(I27*21)/100</f>
      </c>
      <c r="P27" t="s">
        <v>27</v>
      </c>
    </row>
    <row r="28" spans="1:5" ht="12.75">
      <c r="A28" s="36" t="s">
        <v>54</v>
      </c>
      <c r="E28" s="37" t="s">
        <v>365</v>
      </c>
    </row>
    <row r="29" spans="1:5" ht="140.25">
      <c r="A29" s="38" t="s">
        <v>56</v>
      </c>
      <c r="E29" s="39" t="s">
        <v>749</v>
      </c>
    </row>
    <row r="30" spans="1:5" ht="229.5">
      <c r="A30" t="s">
        <v>58</v>
      </c>
      <c r="E30" s="37" t="s">
        <v>367</v>
      </c>
    </row>
    <row r="31" spans="1:16" ht="12.75">
      <c r="A31" s="26" t="s">
        <v>49</v>
      </c>
      <c r="B31" s="31" t="s">
        <v>40</v>
      </c>
      <c r="C31" s="31" t="s">
        <v>368</v>
      </c>
      <c r="D31" s="26" t="s">
        <v>51</v>
      </c>
      <c r="E31" s="32" t="s">
        <v>369</v>
      </c>
      <c r="F31" s="33" t="s">
        <v>162</v>
      </c>
      <c r="G31" s="34">
        <v>1.2</v>
      </c>
      <c r="H31" s="35">
        <v>0</v>
      </c>
      <c r="I31" s="35">
        <f>ROUND(ROUND(H31,2)*ROUND(G31,3),2)</f>
      </c>
      <c r="O31">
        <f>(I31*21)/100</f>
      </c>
      <c r="P31" t="s">
        <v>27</v>
      </c>
    </row>
    <row r="32" spans="1:5" ht="12.75">
      <c r="A32" s="36" t="s">
        <v>54</v>
      </c>
      <c r="E32" s="37" t="s">
        <v>365</v>
      </c>
    </row>
    <row r="33" spans="1:5" ht="76.5">
      <c r="A33" s="38" t="s">
        <v>56</v>
      </c>
      <c r="E33" s="39" t="s">
        <v>750</v>
      </c>
    </row>
    <row r="34" spans="1:5" ht="293.25">
      <c r="A34" t="s">
        <v>58</v>
      </c>
      <c r="E34" s="37" t="s">
        <v>371</v>
      </c>
    </row>
    <row r="35" spans="1:18" ht="12.75" customHeight="1">
      <c r="A35" s="6" t="s">
        <v>47</v>
      </c>
      <c r="B35" s="6"/>
      <c r="C35" s="42" t="s">
        <v>86</v>
      </c>
      <c r="D35" s="6"/>
      <c r="E35" s="29" t="s">
        <v>377</v>
      </c>
      <c r="F35" s="6"/>
      <c r="G35" s="6"/>
      <c r="H35" s="6"/>
      <c r="I35" s="43">
        <f>0+Q35</f>
      </c>
      <c r="O35">
        <f>0+R35</f>
      </c>
      <c r="Q35">
        <f>0+I36+I40+I44+I48</f>
      </c>
      <c r="R35">
        <f>0+O36+O40+O44+O48</f>
      </c>
    </row>
    <row r="36" spans="1:16" ht="12.75">
      <c r="A36" s="26" t="s">
        <v>49</v>
      </c>
      <c r="B36" s="31" t="s">
        <v>81</v>
      </c>
      <c r="C36" s="31" t="s">
        <v>378</v>
      </c>
      <c r="D36" s="26" t="s">
        <v>51</v>
      </c>
      <c r="E36" s="32" t="s">
        <v>379</v>
      </c>
      <c r="F36" s="33" t="s">
        <v>139</v>
      </c>
      <c r="G36" s="34">
        <v>10</v>
      </c>
      <c r="H36" s="35">
        <v>0</v>
      </c>
      <c r="I36" s="35">
        <f>ROUND(ROUND(H36,2)*ROUND(G36,3),2)</f>
      </c>
      <c r="O36">
        <f>(I36*21)/100</f>
      </c>
      <c r="P36" t="s">
        <v>27</v>
      </c>
    </row>
    <row r="37" spans="1:5" ht="12.75">
      <c r="A37" s="36" t="s">
        <v>54</v>
      </c>
      <c r="E37" s="37" t="s">
        <v>380</v>
      </c>
    </row>
    <row r="38" spans="1:5" ht="38.25">
      <c r="A38" s="38" t="s">
        <v>56</v>
      </c>
      <c r="E38" s="39" t="s">
        <v>751</v>
      </c>
    </row>
    <row r="39" spans="1:5" ht="255">
      <c r="A39" t="s">
        <v>58</v>
      </c>
      <c r="E39" s="37" t="s">
        <v>382</v>
      </c>
    </row>
    <row r="40" spans="1:16" ht="12.75">
      <c r="A40" s="26" t="s">
        <v>49</v>
      </c>
      <c r="B40" s="31" t="s">
        <v>86</v>
      </c>
      <c r="C40" s="31" t="s">
        <v>387</v>
      </c>
      <c r="D40" s="26" t="s">
        <v>51</v>
      </c>
      <c r="E40" s="32" t="s">
        <v>388</v>
      </c>
      <c r="F40" s="33" t="s">
        <v>73</v>
      </c>
      <c r="G40" s="34">
        <v>1</v>
      </c>
      <c r="H40" s="35">
        <v>0</v>
      </c>
      <c r="I40" s="35">
        <f>ROUND(ROUND(H40,2)*ROUND(G40,3),2)</f>
      </c>
      <c r="O40">
        <f>(I40*21)/100</f>
      </c>
      <c r="P40" t="s">
        <v>27</v>
      </c>
    </row>
    <row r="41" spans="1:5" ht="12.75">
      <c r="A41" s="36" t="s">
        <v>54</v>
      </c>
      <c r="E41" s="37" t="s">
        <v>51</v>
      </c>
    </row>
    <row r="42" spans="1:5" ht="51">
      <c r="A42" s="38" t="s">
        <v>56</v>
      </c>
      <c r="E42" s="39" t="s">
        <v>752</v>
      </c>
    </row>
    <row r="43" spans="1:5" ht="76.5">
      <c r="A43" t="s">
        <v>58</v>
      </c>
      <c r="E43" s="37" t="s">
        <v>390</v>
      </c>
    </row>
    <row r="44" spans="1:16" ht="12.75">
      <c r="A44" s="26" t="s">
        <v>49</v>
      </c>
      <c r="B44" s="31" t="s">
        <v>43</v>
      </c>
      <c r="C44" s="31" t="s">
        <v>391</v>
      </c>
      <c r="D44" s="26" t="s">
        <v>51</v>
      </c>
      <c r="E44" s="32" t="s">
        <v>392</v>
      </c>
      <c r="F44" s="33" t="s">
        <v>73</v>
      </c>
      <c r="G44" s="34">
        <v>2</v>
      </c>
      <c r="H44" s="35">
        <v>0</v>
      </c>
      <c r="I44" s="35">
        <f>ROUND(ROUND(H44,2)*ROUND(G44,3),2)</f>
      </c>
      <c r="O44">
        <f>(I44*21)/100</f>
      </c>
      <c r="P44" t="s">
        <v>27</v>
      </c>
    </row>
    <row r="45" spans="1:5" ht="12.75">
      <c r="A45" s="36" t="s">
        <v>54</v>
      </c>
      <c r="E45" s="37" t="s">
        <v>753</v>
      </c>
    </row>
    <row r="46" spans="1:5" ht="51">
      <c r="A46" s="38" t="s">
        <v>56</v>
      </c>
      <c r="E46" s="39" t="s">
        <v>754</v>
      </c>
    </row>
    <row r="47" spans="1:5" ht="25.5">
      <c r="A47" t="s">
        <v>58</v>
      </c>
      <c r="E47" s="37" t="s">
        <v>395</v>
      </c>
    </row>
    <row r="48" spans="1:16" ht="12.75">
      <c r="A48" s="26" t="s">
        <v>49</v>
      </c>
      <c r="B48" s="31" t="s">
        <v>45</v>
      </c>
      <c r="C48" s="31" t="s">
        <v>399</v>
      </c>
      <c r="D48" s="26" t="s">
        <v>51</v>
      </c>
      <c r="E48" s="32" t="s">
        <v>400</v>
      </c>
      <c r="F48" s="33" t="s">
        <v>139</v>
      </c>
      <c r="G48" s="34">
        <v>10</v>
      </c>
      <c r="H48" s="35">
        <v>0</v>
      </c>
      <c r="I48" s="35">
        <f>ROUND(ROUND(H48,2)*ROUND(G48,3),2)</f>
      </c>
      <c r="O48">
        <f>(I48*21)/100</f>
      </c>
      <c r="P48" t="s">
        <v>27</v>
      </c>
    </row>
    <row r="49" spans="1:5" ht="12.75">
      <c r="A49" s="36" t="s">
        <v>54</v>
      </c>
      <c r="E49" s="37" t="s">
        <v>558</v>
      </c>
    </row>
    <row r="50" spans="1:5" ht="63.75">
      <c r="A50" s="38" t="s">
        <v>56</v>
      </c>
      <c r="E50" s="39" t="s">
        <v>755</v>
      </c>
    </row>
    <row r="51" spans="1:5" ht="76.5">
      <c r="A51" t="s">
        <v>58</v>
      </c>
      <c r="E51" s="37" t="s">
        <v>172</v>
      </c>
    </row>
    <row r="52" spans="1:18" ht="12.75" customHeight="1">
      <c r="A52" s="6" t="s">
        <v>47</v>
      </c>
      <c r="B52" s="6"/>
      <c r="C52" s="42" t="s">
        <v>43</v>
      </c>
      <c r="D52" s="6"/>
      <c r="E52" s="29" t="s">
        <v>143</v>
      </c>
      <c r="F52" s="6"/>
      <c r="G52" s="6"/>
      <c r="H52" s="6"/>
      <c r="I52" s="43">
        <f>0+Q52</f>
      </c>
      <c r="O52">
        <f>0+R52</f>
      </c>
      <c r="Q52">
        <f>0+I53</f>
      </c>
      <c r="R52">
        <f>0+O53</f>
      </c>
    </row>
    <row r="53" spans="1:16" ht="12.75">
      <c r="A53" s="26" t="s">
        <v>49</v>
      </c>
      <c r="B53" s="31" t="s">
        <v>97</v>
      </c>
      <c r="C53" s="31" t="s">
        <v>396</v>
      </c>
      <c r="D53" s="26" t="s">
        <v>51</v>
      </c>
      <c r="E53" s="32" t="s">
        <v>397</v>
      </c>
      <c r="F53" s="33" t="s">
        <v>73</v>
      </c>
      <c r="G53" s="34">
        <v>1</v>
      </c>
      <c r="H53" s="35">
        <v>0</v>
      </c>
      <c r="I53" s="35">
        <f>ROUND(ROUND(H53,2)*ROUND(G53,3),2)</f>
      </c>
      <c r="O53">
        <f>(I53*21)/100</f>
      </c>
      <c r="P53" t="s">
        <v>27</v>
      </c>
    </row>
    <row r="54" spans="1:5" ht="12.75">
      <c r="A54" s="36" t="s">
        <v>54</v>
      </c>
      <c r="E54" s="37" t="s">
        <v>558</v>
      </c>
    </row>
    <row r="55" spans="1:5" ht="76.5">
      <c r="A55" s="38" t="s">
        <v>56</v>
      </c>
      <c r="E55" s="39" t="s">
        <v>756</v>
      </c>
    </row>
    <row r="56" spans="1:5" ht="76.5">
      <c r="A56" t="s">
        <v>58</v>
      </c>
      <c r="E56" s="37" t="s">
        <v>172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3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757</v>
      </c>
      <c r="I3" s="40">
        <f>0+I9</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757</v>
      </c>
      <c r="D5" s="6"/>
      <c r="E5" s="18" t="s">
        <v>403</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43</v>
      </c>
      <c r="D9" s="27"/>
      <c r="E9" s="29" t="s">
        <v>143</v>
      </c>
      <c r="F9" s="27"/>
      <c r="G9" s="27"/>
      <c r="H9" s="27"/>
      <c r="I9" s="30">
        <f>0+Q9</f>
      </c>
      <c r="O9">
        <f>0+R9</f>
      </c>
      <c r="Q9">
        <f>0+I10+I14+I18+I22+I26+I30</f>
      </c>
      <c r="R9">
        <f>0+O10+O14+O18+O22+O26+O30</f>
      </c>
    </row>
    <row r="10" spans="1:16" ht="25.5">
      <c r="A10" s="26" t="s">
        <v>49</v>
      </c>
      <c r="B10" s="31" t="s">
        <v>32</v>
      </c>
      <c r="C10" s="31" t="s">
        <v>405</v>
      </c>
      <c r="D10" s="26" t="s">
        <v>51</v>
      </c>
      <c r="E10" s="32" t="s">
        <v>406</v>
      </c>
      <c r="F10" s="33" t="s">
        <v>73</v>
      </c>
      <c r="G10" s="34">
        <v>8</v>
      </c>
      <c r="H10" s="35">
        <v>0</v>
      </c>
      <c r="I10" s="35">
        <f>ROUND(ROUND(H10,2)*ROUND(G10,3),2)</f>
      </c>
      <c r="O10">
        <f>(I10*21)/100</f>
      </c>
      <c r="P10" t="s">
        <v>27</v>
      </c>
    </row>
    <row r="11" spans="1:5" ht="12.75">
      <c r="A11" s="36" t="s">
        <v>54</v>
      </c>
      <c r="E11" s="37" t="s">
        <v>407</v>
      </c>
    </row>
    <row r="12" spans="1:5" ht="51">
      <c r="A12" s="38" t="s">
        <v>56</v>
      </c>
      <c r="E12" s="39" t="s">
        <v>759</v>
      </c>
    </row>
    <row r="13" spans="1:5" ht="25.5">
      <c r="A13" t="s">
        <v>58</v>
      </c>
      <c r="E13" s="37" t="s">
        <v>409</v>
      </c>
    </row>
    <row r="14" spans="1:16" ht="25.5">
      <c r="A14" s="26" t="s">
        <v>49</v>
      </c>
      <c r="B14" s="31" t="s">
        <v>27</v>
      </c>
      <c r="C14" s="31" t="s">
        <v>410</v>
      </c>
      <c r="D14" s="26" t="s">
        <v>51</v>
      </c>
      <c r="E14" s="32" t="s">
        <v>411</v>
      </c>
      <c r="F14" s="33" t="s">
        <v>73</v>
      </c>
      <c r="G14" s="34">
        <v>8</v>
      </c>
      <c r="H14" s="35">
        <v>0</v>
      </c>
      <c r="I14" s="35">
        <f>ROUND(ROUND(H14,2)*ROUND(G14,3),2)</f>
      </c>
      <c r="O14">
        <f>(I14*21)/100</f>
      </c>
      <c r="P14" t="s">
        <v>27</v>
      </c>
    </row>
    <row r="15" spans="1:5" ht="12.75">
      <c r="A15" s="36" t="s">
        <v>54</v>
      </c>
      <c r="E15" s="37" t="s">
        <v>51</v>
      </c>
    </row>
    <row r="16" spans="1:5" ht="38.25">
      <c r="A16" s="38" t="s">
        <v>56</v>
      </c>
      <c r="E16" s="39" t="s">
        <v>760</v>
      </c>
    </row>
    <row r="17" spans="1:5" ht="25.5">
      <c r="A17" t="s">
        <v>58</v>
      </c>
      <c r="E17" s="37" t="s">
        <v>413</v>
      </c>
    </row>
    <row r="18" spans="1:16" ht="25.5">
      <c r="A18" s="26" t="s">
        <v>49</v>
      </c>
      <c r="B18" s="31" t="s">
        <v>26</v>
      </c>
      <c r="C18" s="31" t="s">
        <v>414</v>
      </c>
      <c r="D18" s="26" t="s">
        <v>51</v>
      </c>
      <c r="E18" s="32" t="s">
        <v>415</v>
      </c>
      <c r="F18" s="33" t="s">
        <v>73</v>
      </c>
      <c r="G18" s="34">
        <v>3</v>
      </c>
      <c r="H18" s="35">
        <v>0</v>
      </c>
      <c r="I18" s="35">
        <f>ROUND(ROUND(H18,2)*ROUND(G18,3),2)</f>
      </c>
      <c r="O18">
        <f>(I18*21)/100</f>
      </c>
      <c r="P18" t="s">
        <v>27</v>
      </c>
    </row>
    <row r="19" spans="1:5" ht="25.5">
      <c r="A19" s="36" t="s">
        <v>54</v>
      </c>
      <c r="E19" s="37" t="s">
        <v>224</v>
      </c>
    </row>
    <row r="20" spans="1:5" ht="38.25">
      <c r="A20" s="38" t="s">
        <v>56</v>
      </c>
      <c r="E20" s="39" t="s">
        <v>416</v>
      </c>
    </row>
    <row r="21" spans="1:5" ht="25.5">
      <c r="A21" t="s">
        <v>58</v>
      </c>
      <c r="E21" s="37" t="s">
        <v>417</v>
      </c>
    </row>
    <row r="22" spans="1:16" ht="12.75">
      <c r="A22" s="26" t="s">
        <v>49</v>
      </c>
      <c r="B22" s="31" t="s">
        <v>36</v>
      </c>
      <c r="C22" s="31" t="s">
        <v>418</v>
      </c>
      <c r="D22" s="26" t="s">
        <v>51</v>
      </c>
      <c r="E22" s="32" t="s">
        <v>419</v>
      </c>
      <c r="F22" s="33" t="s">
        <v>73</v>
      </c>
      <c r="G22" s="34">
        <v>3</v>
      </c>
      <c r="H22" s="35">
        <v>0</v>
      </c>
      <c r="I22" s="35">
        <f>ROUND(ROUND(H22,2)*ROUND(G22,3),2)</f>
      </c>
      <c r="O22">
        <f>(I22*21)/100</f>
      </c>
      <c r="P22" t="s">
        <v>27</v>
      </c>
    </row>
    <row r="23" spans="1:5" ht="12.75">
      <c r="A23" s="36" t="s">
        <v>54</v>
      </c>
      <c r="E23" s="37" t="s">
        <v>407</v>
      </c>
    </row>
    <row r="24" spans="1:5" ht="38.25">
      <c r="A24" s="38" t="s">
        <v>56</v>
      </c>
      <c r="E24" s="39" t="s">
        <v>420</v>
      </c>
    </row>
    <row r="25" spans="1:5" ht="25.5">
      <c r="A25" t="s">
        <v>58</v>
      </c>
      <c r="E25" s="37" t="s">
        <v>409</v>
      </c>
    </row>
    <row r="26" spans="1:16" ht="25.5">
      <c r="A26" s="26" t="s">
        <v>49</v>
      </c>
      <c r="B26" s="31" t="s">
        <v>38</v>
      </c>
      <c r="C26" s="31" t="s">
        <v>274</v>
      </c>
      <c r="D26" s="26" t="s">
        <v>51</v>
      </c>
      <c r="E26" s="32" t="s">
        <v>275</v>
      </c>
      <c r="F26" s="33" t="s">
        <v>187</v>
      </c>
      <c r="G26" s="34">
        <v>15.913</v>
      </c>
      <c r="H26" s="35">
        <v>0</v>
      </c>
      <c r="I26" s="35">
        <f>ROUND(ROUND(H26,2)*ROUND(G26,3),2)</f>
      </c>
      <c r="O26">
        <f>(I26*21)/100</f>
      </c>
      <c r="P26" t="s">
        <v>27</v>
      </c>
    </row>
    <row r="27" spans="1:5" ht="12.75">
      <c r="A27" s="36" t="s">
        <v>54</v>
      </c>
      <c r="E27" s="37" t="s">
        <v>51</v>
      </c>
    </row>
    <row r="28" spans="1:5" ht="63.75">
      <c r="A28" s="38" t="s">
        <v>56</v>
      </c>
      <c r="E28" s="39" t="s">
        <v>761</v>
      </c>
    </row>
    <row r="29" spans="1:5" ht="38.25">
      <c r="A29" t="s">
        <v>58</v>
      </c>
      <c r="E29" s="37" t="s">
        <v>277</v>
      </c>
    </row>
    <row r="30" spans="1:16" ht="25.5">
      <c r="A30" s="26" t="s">
        <v>49</v>
      </c>
      <c r="B30" s="31" t="s">
        <v>40</v>
      </c>
      <c r="C30" s="31" t="s">
        <v>279</v>
      </c>
      <c r="D30" s="26" t="s">
        <v>51</v>
      </c>
      <c r="E30" s="32" t="s">
        <v>280</v>
      </c>
      <c r="F30" s="33" t="s">
        <v>187</v>
      </c>
      <c r="G30" s="34">
        <v>15.913</v>
      </c>
      <c r="H30" s="35">
        <v>0</v>
      </c>
      <c r="I30" s="35">
        <f>ROUND(ROUND(H30,2)*ROUND(G30,3),2)</f>
      </c>
      <c r="O30">
        <f>(I30*21)/100</f>
      </c>
      <c r="P30" t="s">
        <v>27</v>
      </c>
    </row>
    <row r="31" spans="1:5" ht="12.75">
      <c r="A31" s="36" t="s">
        <v>54</v>
      </c>
      <c r="E31" s="37" t="s">
        <v>51</v>
      </c>
    </row>
    <row r="32" spans="1:5" ht="63.75">
      <c r="A32" s="38" t="s">
        <v>56</v>
      </c>
      <c r="E32" s="39" t="s">
        <v>761</v>
      </c>
    </row>
    <row r="33" spans="1:5" ht="38.25">
      <c r="A33" t="s">
        <v>58</v>
      </c>
      <c r="E33" s="37" t="s">
        <v>277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30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0+O8+O57+O98+O111+O132+O157+O162+O183+O212+O225</f>
      </c>
      <c r="P2" t="s">
        <v>26</v>
      </c>
    </row>
    <row r="3" spans="1:16" ht="15" customHeight="1">
      <c r="A3" t="s">
        <v>12</v>
      </c>
      <c r="B3" s="12" t="s">
        <v>14</v>
      </c>
      <c r="C3" s="13" t="s">
        <v>15</v>
      </c>
      <c r="D3" s="1"/>
      <c r="E3" s="14" t="s">
        <v>16</v>
      </c>
      <c r="F3" s="1"/>
      <c r="G3" s="9"/>
      <c r="H3" s="8" t="s">
        <v>762</v>
      </c>
      <c r="I3" s="40">
        <f>0+I8+I57+I98+I111+I132+I157+I162+I183+I212+I225</f>
      </c>
      <c r="O3" t="s">
        <v>23</v>
      </c>
      <c r="P3" t="s">
        <v>27</v>
      </c>
    </row>
    <row r="4" spans="1:16" ht="15" customHeight="1">
      <c r="A4" t="s">
        <v>17</v>
      </c>
      <c r="B4" s="16" t="s">
        <v>22</v>
      </c>
      <c r="C4" s="17" t="s">
        <v>762</v>
      </c>
      <c r="D4" s="6"/>
      <c r="E4" s="18" t="s">
        <v>763</v>
      </c>
      <c r="F4" s="6"/>
      <c r="G4" s="6"/>
      <c r="H4" s="27"/>
      <c r="I4" s="27"/>
      <c r="O4" t="s">
        <v>24</v>
      </c>
      <c r="P4" t="s">
        <v>27</v>
      </c>
    </row>
    <row r="5" spans="1:16" ht="12.75" customHeight="1">
      <c r="A5" s="15" t="s">
        <v>29</v>
      </c>
      <c r="B5" s="15" t="s">
        <v>31</v>
      </c>
      <c r="C5" s="15" t="s">
        <v>33</v>
      </c>
      <c r="D5" s="15" t="s">
        <v>34</v>
      </c>
      <c r="E5" s="15" t="s">
        <v>35</v>
      </c>
      <c r="F5" s="15" t="s">
        <v>37</v>
      </c>
      <c r="G5" s="15" t="s">
        <v>39</v>
      </c>
      <c r="H5" s="15" t="s">
        <v>41</v>
      </c>
      <c r="I5" s="15"/>
      <c r="O5" t="s">
        <v>25</v>
      </c>
      <c r="P5" t="s">
        <v>27</v>
      </c>
    </row>
    <row r="6" spans="1:9" ht="12.75" customHeight="1">
      <c r="A6" s="15"/>
      <c r="B6" s="15"/>
      <c r="C6" s="15"/>
      <c r="D6" s="15"/>
      <c r="E6" s="15"/>
      <c r="F6" s="15"/>
      <c r="G6" s="15"/>
      <c r="H6" s="15" t="s">
        <v>42</v>
      </c>
      <c r="I6" s="15" t="s">
        <v>44</v>
      </c>
    </row>
    <row r="7" spans="1:9" ht="12.75" customHeight="1">
      <c r="A7" s="15" t="s">
        <v>30</v>
      </c>
      <c r="B7" s="15" t="s">
        <v>32</v>
      </c>
      <c r="C7" s="15" t="s">
        <v>27</v>
      </c>
      <c r="D7" s="15" t="s">
        <v>26</v>
      </c>
      <c r="E7" s="15" t="s">
        <v>36</v>
      </c>
      <c r="F7" s="15" t="s">
        <v>38</v>
      </c>
      <c r="G7" s="15" t="s">
        <v>40</v>
      </c>
      <c r="H7" s="15" t="s">
        <v>43</v>
      </c>
      <c r="I7" s="15" t="s">
        <v>45</v>
      </c>
    </row>
    <row r="8" spans="1:18" ht="12.75" customHeight="1">
      <c r="A8" s="27" t="s">
        <v>47</v>
      </c>
      <c r="B8" s="27"/>
      <c r="C8" s="28" t="s">
        <v>30</v>
      </c>
      <c r="D8" s="27"/>
      <c r="E8" s="29" t="s">
        <v>48</v>
      </c>
      <c r="F8" s="27"/>
      <c r="G8" s="27"/>
      <c r="H8" s="27"/>
      <c r="I8" s="30">
        <f>0+Q8</f>
      </c>
      <c r="O8">
        <f>0+R8</f>
      </c>
      <c r="Q8">
        <f>0+I9+I13+I17+I21+I25+I29+I33+I37+I41+I45+I49+I53</f>
      </c>
      <c r="R8">
        <f>0+O9+O13+O17+O21+O25+O29+O33+O37+O41+O45+O49+O53</f>
      </c>
    </row>
    <row r="9" spans="1:16" ht="12.75">
      <c r="A9" s="26" t="s">
        <v>49</v>
      </c>
      <c r="B9" s="31" t="s">
        <v>32</v>
      </c>
      <c r="C9" s="31" t="s">
        <v>125</v>
      </c>
      <c r="D9" s="26" t="s">
        <v>32</v>
      </c>
      <c r="E9" s="32" t="s">
        <v>126</v>
      </c>
      <c r="F9" s="33" t="s">
        <v>127</v>
      </c>
      <c r="G9" s="34">
        <v>7.676</v>
      </c>
      <c r="H9" s="35">
        <v>0</v>
      </c>
      <c r="I9" s="35">
        <f>ROUND(ROUND(H9,2)*ROUND(G9,3),2)</f>
      </c>
      <c r="O9">
        <f>(I9*21)/100</f>
      </c>
      <c r="P9" t="s">
        <v>27</v>
      </c>
    </row>
    <row r="10" spans="1:5" ht="38.25">
      <c r="A10" s="36" t="s">
        <v>54</v>
      </c>
      <c r="E10" s="37" t="s">
        <v>128</v>
      </c>
    </row>
    <row r="11" spans="1:5" ht="76.5">
      <c r="A11" s="38" t="s">
        <v>56</v>
      </c>
      <c r="E11" s="39" t="s">
        <v>764</v>
      </c>
    </row>
    <row r="12" spans="1:5" ht="25.5">
      <c r="A12" t="s">
        <v>58</v>
      </c>
      <c r="E12" s="37" t="s">
        <v>130</v>
      </c>
    </row>
    <row r="13" spans="1:16" ht="12.75">
      <c r="A13" s="26" t="s">
        <v>49</v>
      </c>
      <c r="B13" s="31" t="s">
        <v>27</v>
      </c>
      <c r="C13" s="31" t="s">
        <v>125</v>
      </c>
      <c r="D13" s="26" t="s">
        <v>26</v>
      </c>
      <c r="E13" s="32" t="s">
        <v>126</v>
      </c>
      <c r="F13" s="33" t="s">
        <v>127</v>
      </c>
      <c r="G13" s="34">
        <v>35.073</v>
      </c>
      <c r="H13" s="35">
        <v>0</v>
      </c>
      <c r="I13" s="35">
        <f>ROUND(ROUND(H13,2)*ROUND(G13,3),2)</f>
      </c>
      <c r="O13">
        <f>(I13*21)/100</f>
      </c>
      <c r="P13" t="s">
        <v>27</v>
      </c>
    </row>
    <row r="14" spans="1:5" ht="12.75">
      <c r="A14" s="36" t="s">
        <v>54</v>
      </c>
      <c r="E14" s="37" t="s">
        <v>131</v>
      </c>
    </row>
    <row r="15" spans="1:5" ht="76.5">
      <c r="A15" s="38" t="s">
        <v>56</v>
      </c>
      <c r="E15" s="39" t="s">
        <v>765</v>
      </c>
    </row>
    <row r="16" spans="1:5" ht="25.5">
      <c r="A16" t="s">
        <v>58</v>
      </c>
      <c r="E16" s="37" t="s">
        <v>130</v>
      </c>
    </row>
    <row r="17" spans="1:16" ht="12.75">
      <c r="A17" s="26" t="s">
        <v>49</v>
      </c>
      <c r="B17" s="31" t="s">
        <v>26</v>
      </c>
      <c r="C17" s="31" t="s">
        <v>125</v>
      </c>
      <c r="D17" s="26" t="s">
        <v>36</v>
      </c>
      <c r="E17" s="32" t="s">
        <v>126</v>
      </c>
      <c r="F17" s="33" t="s">
        <v>127</v>
      </c>
      <c r="G17" s="34">
        <v>142.79</v>
      </c>
      <c r="H17" s="35">
        <v>0</v>
      </c>
      <c r="I17" s="35">
        <f>ROUND(ROUND(H17,2)*ROUND(G17,3),2)</f>
      </c>
      <c r="O17">
        <f>(I17*21)/100</f>
      </c>
      <c r="P17" t="s">
        <v>27</v>
      </c>
    </row>
    <row r="18" spans="1:5" ht="12.75">
      <c r="A18" s="36" t="s">
        <v>54</v>
      </c>
      <c r="E18" s="37" t="s">
        <v>766</v>
      </c>
    </row>
    <row r="19" spans="1:5" ht="153">
      <c r="A19" s="38" t="s">
        <v>56</v>
      </c>
      <c r="E19" s="39" t="s">
        <v>767</v>
      </c>
    </row>
    <row r="20" spans="1:5" ht="25.5">
      <c r="A20" t="s">
        <v>58</v>
      </c>
      <c r="E20" s="37" t="s">
        <v>130</v>
      </c>
    </row>
    <row r="21" spans="1:16" ht="12.75">
      <c r="A21" s="26" t="s">
        <v>49</v>
      </c>
      <c r="B21" s="31" t="s">
        <v>36</v>
      </c>
      <c r="C21" s="31" t="s">
        <v>50</v>
      </c>
      <c r="D21" s="26" t="s">
        <v>51</v>
      </c>
      <c r="E21" s="32" t="s">
        <v>52</v>
      </c>
      <c r="F21" s="33" t="s">
        <v>53</v>
      </c>
      <c r="G21" s="34">
        <v>1</v>
      </c>
      <c r="H21" s="35">
        <v>0</v>
      </c>
      <c r="I21" s="35">
        <f>ROUND(ROUND(H21,2)*ROUND(G21,3),2)</f>
      </c>
      <c r="O21">
        <f>(I21*21)/100</f>
      </c>
      <c r="P21" t="s">
        <v>27</v>
      </c>
    </row>
    <row r="22" spans="1:5" ht="12.75">
      <c r="A22" s="36" t="s">
        <v>54</v>
      </c>
      <c r="E22" s="37" t="s">
        <v>51</v>
      </c>
    </row>
    <row r="23" spans="1:5" ht="51">
      <c r="A23" s="38" t="s">
        <v>56</v>
      </c>
      <c r="E23" s="39" t="s">
        <v>768</v>
      </c>
    </row>
    <row r="24" spans="1:5" ht="12.75">
      <c r="A24" t="s">
        <v>58</v>
      </c>
      <c r="E24" s="37" t="s">
        <v>59</v>
      </c>
    </row>
    <row r="25" spans="1:16" ht="12.75">
      <c r="A25" s="26" t="s">
        <v>49</v>
      </c>
      <c r="B25" s="31" t="s">
        <v>38</v>
      </c>
      <c r="C25" s="31" t="s">
        <v>116</v>
      </c>
      <c r="D25" s="26" t="s">
        <v>51</v>
      </c>
      <c r="E25" s="32" t="s">
        <v>117</v>
      </c>
      <c r="F25" s="33" t="s">
        <v>62</v>
      </c>
      <c r="G25" s="34">
        <v>1</v>
      </c>
      <c r="H25" s="35">
        <v>0</v>
      </c>
      <c r="I25" s="35">
        <f>ROUND(ROUND(H25,2)*ROUND(G25,3),2)</f>
      </c>
      <c r="O25">
        <f>(I25*21)/100</f>
      </c>
      <c r="P25" t="s">
        <v>27</v>
      </c>
    </row>
    <row r="26" spans="1:5" ht="12.75">
      <c r="A26" s="36" t="s">
        <v>54</v>
      </c>
      <c r="E26" s="37" t="s">
        <v>51</v>
      </c>
    </row>
    <row r="27" spans="1:5" ht="38.25">
      <c r="A27" s="38" t="s">
        <v>56</v>
      </c>
      <c r="E27" s="39" t="s">
        <v>769</v>
      </c>
    </row>
    <row r="28" spans="1:5" ht="12.75">
      <c r="A28" t="s">
        <v>58</v>
      </c>
      <c r="E28" s="37" t="s">
        <v>119</v>
      </c>
    </row>
    <row r="29" spans="1:16" ht="12.75">
      <c r="A29" s="26" t="s">
        <v>49</v>
      </c>
      <c r="B29" s="31" t="s">
        <v>40</v>
      </c>
      <c r="C29" s="31" t="s">
        <v>770</v>
      </c>
      <c r="D29" s="26" t="s">
        <v>51</v>
      </c>
      <c r="E29" s="32" t="s">
        <v>771</v>
      </c>
      <c r="F29" s="33" t="s">
        <v>772</v>
      </c>
      <c r="G29" s="34">
        <v>1</v>
      </c>
      <c r="H29" s="35">
        <v>0</v>
      </c>
      <c r="I29" s="35">
        <f>ROUND(ROUND(H29,2)*ROUND(G29,3),2)</f>
      </c>
      <c r="O29">
        <f>(I29*21)/100</f>
      </c>
      <c r="P29" t="s">
        <v>27</v>
      </c>
    </row>
    <row r="30" spans="1:5" ht="12.75">
      <c r="A30" s="36" t="s">
        <v>54</v>
      </c>
      <c r="E30" s="37" t="s">
        <v>51</v>
      </c>
    </row>
    <row r="31" spans="1:5" ht="38.25">
      <c r="A31" s="38" t="s">
        <v>56</v>
      </c>
      <c r="E31" s="39" t="s">
        <v>773</v>
      </c>
    </row>
    <row r="32" spans="1:5" ht="12.75">
      <c r="A32" t="s">
        <v>58</v>
      </c>
      <c r="E32" s="37" t="s">
        <v>70</v>
      </c>
    </row>
    <row r="33" spans="1:16" ht="12.75">
      <c r="A33" s="26" t="s">
        <v>49</v>
      </c>
      <c r="B33" s="31" t="s">
        <v>81</v>
      </c>
      <c r="C33" s="31" t="s">
        <v>774</v>
      </c>
      <c r="D33" s="26" t="s">
        <v>51</v>
      </c>
      <c r="E33" s="32" t="s">
        <v>775</v>
      </c>
      <c r="F33" s="33" t="s">
        <v>53</v>
      </c>
      <c r="G33" s="34">
        <v>1</v>
      </c>
      <c r="H33" s="35">
        <v>0</v>
      </c>
      <c r="I33" s="35">
        <f>ROUND(ROUND(H33,2)*ROUND(G33,3),2)</f>
      </c>
      <c r="O33">
        <f>(I33*21)/100</f>
      </c>
      <c r="P33" t="s">
        <v>27</v>
      </c>
    </row>
    <row r="34" spans="1:5" ht="12.75">
      <c r="A34" s="36" t="s">
        <v>54</v>
      </c>
      <c r="E34" s="37" t="s">
        <v>51</v>
      </c>
    </row>
    <row r="35" spans="1:5" ht="76.5">
      <c r="A35" s="38" t="s">
        <v>56</v>
      </c>
      <c r="E35" s="39" t="s">
        <v>776</v>
      </c>
    </row>
    <row r="36" spans="1:5" ht="12.75">
      <c r="A36" t="s">
        <v>58</v>
      </c>
      <c r="E36" s="37" t="s">
        <v>70</v>
      </c>
    </row>
    <row r="37" spans="1:16" ht="12.75">
      <c r="A37" s="26" t="s">
        <v>49</v>
      </c>
      <c r="B37" s="31" t="s">
        <v>86</v>
      </c>
      <c r="C37" s="31" t="s">
        <v>75</v>
      </c>
      <c r="D37" s="26" t="s">
        <v>51</v>
      </c>
      <c r="E37" s="32" t="s">
        <v>76</v>
      </c>
      <c r="F37" s="33" t="s">
        <v>53</v>
      </c>
      <c r="G37" s="34">
        <v>1</v>
      </c>
      <c r="H37" s="35">
        <v>0</v>
      </c>
      <c r="I37" s="35">
        <f>ROUND(ROUND(H37,2)*ROUND(G37,3),2)</f>
      </c>
      <c r="O37">
        <f>(I37*21)/100</f>
      </c>
      <c r="P37" t="s">
        <v>27</v>
      </c>
    </row>
    <row r="38" spans="1:5" ht="12.75">
      <c r="A38" s="36" t="s">
        <v>54</v>
      </c>
      <c r="E38" s="37" t="s">
        <v>51</v>
      </c>
    </row>
    <row r="39" spans="1:5" ht="51">
      <c r="A39" s="38" t="s">
        <v>56</v>
      </c>
      <c r="E39" s="39" t="s">
        <v>777</v>
      </c>
    </row>
    <row r="40" spans="1:5" ht="12.75">
      <c r="A40" t="s">
        <v>58</v>
      </c>
      <c r="E40" s="37" t="s">
        <v>70</v>
      </c>
    </row>
    <row r="41" spans="1:16" ht="12.75">
      <c r="A41" s="26" t="s">
        <v>49</v>
      </c>
      <c r="B41" s="31" t="s">
        <v>43</v>
      </c>
      <c r="C41" s="31" t="s">
        <v>82</v>
      </c>
      <c r="D41" s="26" t="s">
        <v>51</v>
      </c>
      <c r="E41" s="32" t="s">
        <v>83</v>
      </c>
      <c r="F41" s="33" t="s">
        <v>53</v>
      </c>
      <c r="G41" s="34">
        <v>1</v>
      </c>
      <c r="H41" s="35">
        <v>0</v>
      </c>
      <c r="I41" s="35">
        <f>ROUND(ROUND(H41,2)*ROUND(G41,3),2)</f>
      </c>
      <c r="O41">
        <f>(I41*21)/100</f>
      </c>
      <c r="P41" t="s">
        <v>27</v>
      </c>
    </row>
    <row r="42" spans="1:5" ht="12.75">
      <c r="A42" s="36" t="s">
        <v>54</v>
      </c>
      <c r="E42" s="37" t="s">
        <v>51</v>
      </c>
    </row>
    <row r="43" spans="1:5" ht="51">
      <c r="A43" s="38" t="s">
        <v>56</v>
      </c>
      <c r="E43" s="39" t="s">
        <v>778</v>
      </c>
    </row>
    <row r="44" spans="1:5" ht="76.5">
      <c r="A44" t="s">
        <v>58</v>
      </c>
      <c r="E44" s="37" t="s">
        <v>779</v>
      </c>
    </row>
    <row r="45" spans="1:16" ht="12.75">
      <c r="A45" s="26" t="s">
        <v>49</v>
      </c>
      <c r="B45" s="31" t="s">
        <v>45</v>
      </c>
      <c r="C45" s="31" t="s">
        <v>87</v>
      </c>
      <c r="D45" s="26" t="s">
        <v>51</v>
      </c>
      <c r="E45" s="32" t="s">
        <v>88</v>
      </c>
      <c r="F45" s="33" t="s">
        <v>53</v>
      </c>
      <c r="G45" s="34">
        <v>1</v>
      </c>
      <c r="H45" s="35">
        <v>0</v>
      </c>
      <c r="I45" s="35">
        <f>ROUND(ROUND(H45,2)*ROUND(G45,3),2)</f>
      </c>
      <c r="O45">
        <f>(I45*21)/100</f>
      </c>
      <c r="P45" t="s">
        <v>27</v>
      </c>
    </row>
    <row r="46" spans="1:5" ht="12.75">
      <c r="A46" s="36" t="s">
        <v>54</v>
      </c>
      <c r="E46" s="37" t="s">
        <v>51</v>
      </c>
    </row>
    <row r="47" spans="1:5" ht="102">
      <c r="A47" s="38" t="s">
        <v>56</v>
      </c>
      <c r="E47" s="39" t="s">
        <v>780</v>
      </c>
    </row>
    <row r="48" spans="1:5" ht="12.75">
      <c r="A48" t="s">
        <v>58</v>
      </c>
      <c r="E48" s="37" t="s">
        <v>70</v>
      </c>
    </row>
    <row r="49" spans="1:16" ht="12.75">
      <c r="A49" s="26" t="s">
        <v>49</v>
      </c>
      <c r="B49" s="31" t="s">
        <v>97</v>
      </c>
      <c r="C49" s="31" t="s">
        <v>781</v>
      </c>
      <c r="D49" s="26" t="s">
        <v>51</v>
      </c>
      <c r="E49" s="32" t="s">
        <v>782</v>
      </c>
      <c r="F49" s="33" t="s">
        <v>62</v>
      </c>
      <c r="G49" s="34">
        <v>4</v>
      </c>
      <c r="H49" s="35">
        <v>0</v>
      </c>
      <c r="I49" s="35">
        <f>ROUND(ROUND(H49,2)*ROUND(G49,3),2)</f>
      </c>
      <c r="O49">
        <f>(I49*21)/100</f>
      </c>
      <c r="P49" t="s">
        <v>27</v>
      </c>
    </row>
    <row r="50" spans="1:5" ht="12.75">
      <c r="A50" s="36" t="s">
        <v>54</v>
      </c>
      <c r="E50" s="37" t="s">
        <v>51</v>
      </c>
    </row>
    <row r="51" spans="1:5" ht="63.75">
      <c r="A51" s="38" t="s">
        <v>56</v>
      </c>
      <c r="E51" s="39" t="s">
        <v>783</v>
      </c>
    </row>
    <row r="52" spans="1:5" ht="12.75">
      <c r="A52" t="s">
        <v>58</v>
      </c>
      <c r="E52" s="37" t="s">
        <v>784</v>
      </c>
    </row>
    <row r="53" spans="1:16" ht="12.75">
      <c r="A53" s="26" t="s">
        <v>49</v>
      </c>
      <c r="B53" s="31" t="s">
        <v>104</v>
      </c>
      <c r="C53" s="31" t="s">
        <v>785</v>
      </c>
      <c r="D53" s="26" t="s">
        <v>51</v>
      </c>
      <c r="E53" s="32" t="s">
        <v>786</v>
      </c>
      <c r="F53" s="33" t="s">
        <v>139</v>
      </c>
      <c r="G53" s="34">
        <v>63.01</v>
      </c>
      <c r="H53" s="35">
        <v>0</v>
      </c>
      <c r="I53" s="35">
        <f>ROUND(ROUND(H53,2)*ROUND(G53,3),2)</f>
      </c>
      <c r="O53">
        <f>(I53*21)/100</f>
      </c>
      <c r="P53" t="s">
        <v>27</v>
      </c>
    </row>
    <row r="54" spans="1:5" ht="12.75">
      <c r="A54" s="36" t="s">
        <v>54</v>
      </c>
      <c r="E54" s="37" t="s">
        <v>51</v>
      </c>
    </row>
    <row r="55" spans="1:5" ht="89.25">
      <c r="A55" s="38" t="s">
        <v>56</v>
      </c>
      <c r="E55" s="39" t="s">
        <v>787</v>
      </c>
    </row>
    <row r="56" spans="1:5" ht="76.5">
      <c r="A56" t="s">
        <v>58</v>
      </c>
      <c r="E56" s="37" t="s">
        <v>654</v>
      </c>
    </row>
    <row r="57" spans="1:18" ht="12.75" customHeight="1">
      <c r="A57" s="6" t="s">
        <v>47</v>
      </c>
      <c r="B57" s="6"/>
      <c r="C57" s="42" t="s">
        <v>32</v>
      </c>
      <c r="D57" s="6"/>
      <c r="E57" s="29" t="s">
        <v>136</v>
      </c>
      <c r="F57" s="6"/>
      <c r="G57" s="6"/>
      <c r="H57" s="6"/>
      <c r="I57" s="43">
        <f>0+Q57</f>
      </c>
      <c r="O57">
        <f>0+R57</f>
      </c>
      <c r="Q57">
        <f>0+I58+I62+I66+I70+I74+I78+I82+I86+I90+I94</f>
      </c>
      <c r="R57">
        <f>0+O58+O62+O66+O70+O74+O78+O82+O86+O90+O94</f>
      </c>
    </row>
    <row r="58" spans="1:16" ht="12.75">
      <c r="A58" s="26" t="s">
        <v>49</v>
      </c>
      <c r="B58" s="31" t="s">
        <v>108</v>
      </c>
      <c r="C58" s="31" t="s">
        <v>788</v>
      </c>
      <c r="D58" s="26" t="s">
        <v>51</v>
      </c>
      <c r="E58" s="32" t="s">
        <v>789</v>
      </c>
      <c r="F58" s="33" t="s">
        <v>187</v>
      </c>
      <c r="G58" s="34">
        <v>15.1</v>
      </c>
      <c r="H58" s="35">
        <v>0</v>
      </c>
      <c r="I58" s="35">
        <f>ROUND(ROUND(H58,2)*ROUND(G58,3),2)</f>
      </c>
      <c r="O58">
        <f>(I58*21)/100</f>
      </c>
      <c r="P58" t="s">
        <v>27</v>
      </c>
    </row>
    <row r="59" spans="1:5" ht="12.75">
      <c r="A59" s="36" t="s">
        <v>54</v>
      </c>
      <c r="E59" s="37" t="s">
        <v>51</v>
      </c>
    </row>
    <row r="60" spans="1:5" ht="165.75">
      <c r="A60" s="38" t="s">
        <v>56</v>
      </c>
      <c r="E60" s="39" t="s">
        <v>790</v>
      </c>
    </row>
    <row r="61" spans="1:5" ht="12.75">
      <c r="A61" t="s">
        <v>58</v>
      </c>
      <c r="E61" s="37" t="s">
        <v>791</v>
      </c>
    </row>
    <row r="62" spans="1:16" ht="25.5">
      <c r="A62" s="26" t="s">
        <v>49</v>
      </c>
      <c r="B62" s="31" t="s">
        <v>180</v>
      </c>
      <c r="C62" s="31" t="s">
        <v>210</v>
      </c>
      <c r="D62" s="26" t="s">
        <v>51</v>
      </c>
      <c r="E62" s="32" t="s">
        <v>211</v>
      </c>
      <c r="F62" s="33" t="s">
        <v>162</v>
      </c>
      <c r="G62" s="34">
        <v>59.432</v>
      </c>
      <c r="H62" s="35">
        <v>0</v>
      </c>
      <c r="I62" s="35">
        <f>ROUND(ROUND(H62,2)*ROUND(G62,3),2)</f>
      </c>
      <c r="O62">
        <f>(I62*21)/100</f>
      </c>
      <c r="P62" t="s">
        <v>27</v>
      </c>
    </row>
    <row r="63" spans="1:5" ht="12.75">
      <c r="A63" s="36" t="s">
        <v>54</v>
      </c>
      <c r="E63" s="37" t="s">
        <v>51</v>
      </c>
    </row>
    <row r="64" spans="1:5" ht="191.25">
      <c r="A64" s="38" t="s">
        <v>56</v>
      </c>
      <c r="E64" s="39" t="s">
        <v>792</v>
      </c>
    </row>
    <row r="65" spans="1:5" ht="63.75">
      <c r="A65" t="s">
        <v>58</v>
      </c>
      <c r="E65" s="37" t="s">
        <v>142</v>
      </c>
    </row>
    <row r="66" spans="1:16" ht="25.5">
      <c r="A66" s="26" t="s">
        <v>49</v>
      </c>
      <c r="B66" s="31" t="s">
        <v>184</v>
      </c>
      <c r="C66" s="31" t="s">
        <v>793</v>
      </c>
      <c r="D66" s="26" t="s">
        <v>51</v>
      </c>
      <c r="E66" s="32" t="s">
        <v>794</v>
      </c>
      <c r="F66" s="33" t="s">
        <v>139</v>
      </c>
      <c r="G66" s="34">
        <v>74.02</v>
      </c>
      <c r="H66" s="35">
        <v>0</v>
      </c>
      <c r="I66" s="35">
        <f>ROUND(ROUND(H66,2)*ROUND(G66,3),2)</f>
      </c>
      <c r="O66">
        <f>(I66*21)/100</f>
      </c>
      <c r="P66" t="s">
        <v>27</v>
      </c>
    </row>
    <row r="67" spans="1:5" ht="12.75">
      <c r="A67" s="36" t="s">
        <v>54</v>
      </c>
      <c r="E67" s="37" t="s">
        <v>51</v>
      </c>
    </row>
    <row r="68" spans="1:5" ht="102">
      <c r="A68" s="38" t="s">
        <v>56</v>
      </c>
      <c r="E68" s="39" t="s">
        <v>795</v>
      </c>
    </row>
    <row r="69" spans="1:5" ht="25.5">
      <c r="A69" t="s">
        <v>58</v>
      </c>
      <c r="E69" s="37" t="s">
        <v>796</v>
      </c>
    </row>
    <row r="70" spans="1:16" ht="25.5">
      <c r="A70" s="26" t="s">
        <v>49</v>
      </c>
      <c r="B70" s="31" t="s">
        <v>246</v>
      </c>
      <c r="C70" s="31" t="s">
        <v>797</v>
      </c>
      <c r="D70" s="26" t="s">
        <v>51</v>
      </c>
      <c r="E70" s="32" t="s">
        <v>798</v>
      </c>
      <c r="F70" s="33" t="s">
        <v>139</v>
      </c>
      <c r="G70" s="34">
        <v>19.8</v>
      </c>
      <c r="H70" s="35">
        <v>0</v>
      </c>
      <c r="I70" s="35">
        <f>ROUND(ROUND(H70,2)*ROUND(G70,3),2)</f>
      </c>
      <c r="O70">
        <f>(I70*21)/100</f>
      </c>
      <c r="P70" t="s">
        <v>27</v>
      </c>
    </row>
    <row r="71" spans="1:5" ht="12.75">
      <c r="A71" s="36" t="s">
        <v>54</v>
      </c>
      <c r="E71" s="37" t="s">
        <v>51</v>
      </c>
    </row>
    <row r="72" spans="1:5" ht="191.25">
      <c r="A72" s="38" t="s">
        <v>56</v>
      </c>
      <c r="E72" s="39" t="s">
        <v>799</v>
      </c>
    </row>
    <row r="73" spans="1:5" ht="25.5">
      <c r="A73" t="s">
        <v>58</v>
      </c>
      <c r="E73" s="37" t="s">
        <v>796</v>
      </c>
    </row>
    <row r="74" spans="1:16" ht="12.75">
      <c r="A74" s="26" t="s">
        <v>49</v>
      </c>
      <c r="B74" s="31" t="s">
        <v>250</v>
      </c>
      <c r="C74" s="31" t="s">
        <v>800</v>
      </c>
      <c r="D74" s="26" t="s">
        <v>51</v>
      </c>
      <c r="E74" s="32" t="s">
        <v>801</v>
      </c>
      <c r="F74" s="33" t="s">
        <v>162</v>
      </c>
      <c r="G74" s="34">
        <v>1.441</v>
      </c>
      <c r="H74" s="35">
        <v>0</v>
      </c>
      <c r="I74" s="35">
        <f>ROUND(ROUND(H74,2)*ROUND(G74,3),2)</f>
      </c>
      <c r="O74">
        <f>(I74*21)/100</f>
      </c>
      <c r="P74" t="s">
        <v>27</v>
      </c>
    </row>
    <row r="75" spans="1:5" ht="12.75">
      <c r="A75" s="36" t="s">
        <v>54</v>
      </c>
      <c r="E75" s="37" t="s">
        <v>51</v>
      </c>
    </row>
    <row r="76" spans="1:5" ht="102">
      <c r="A76" s="38" t="s">
        <v>56</v>
      </c>
      <c r="E76" s="39" t="s">
        <v>802</v>
      </c>
    </row>
    <row r="77" spans="1:5" ht="38.25">
      <c r="A77" t="s">
        <v>58</v>
      </c>
      <c r="E77" s="37" t="s">
        <v>803</v>
      </c>
    </row>
    <row r="78" spans="1:16" ht="25.5">
      <c r="A78" s="26" t="s">
        <v>49</v>
      </c>
      <c r="B78" s="31" t="s">
        <v>255</v>
      </c>
      <c r="C78" s="31" t="s">
        <v>356</v>
      </c>
      <c r="D78" s="26" t="s">
        <v>51</v>
      </c>
      <c r="E78" s="32" t="s">
        <v>357</v>
      </c>
      <c r="F78" s="33" t="s">
        <v>162</v>
      </c>
      <c r="G78" s="34">
        <v>4.04</v>
      </c>
      <c r="H78" s="35">
        <v>0</v>
      </c>
      <c r="I78" s="35">
        <f>ROUND(ROUND(H78,2)*ROUND(G78,3),2)</f>
      </c>
      <c r="O78">
        <f>(I78*21)/100</f>
      </c>
      <c r="P78" t="s">
        <v>27</v>
      </c>
    </row>
    <row r="79" spans="1:5" ht="12.75">
      <c r="A79" s="36" t="s">
        <v>54</v>
      </c>
      <c r="E79" s="37" t="s">
        <v>51</v>
      </c>
    </row>
    <row r="80" spans="1:5" ht="191.25">
      <c r="A80" s="38" t="s">
        <v>56</v>
      </c>
      <c r="E80" s="39" t="s">
        <v>804</v>
      </c>
    </row>
    <row r="81" spans="1:5" ht="318.75">
      <c r="A81" t="s">
        <v>58</v>
      </c>
      <c r="E81" s="37" t="s">
        <v>359</v>
      </c>
    </row>
    <row r="82" spans="1:16" ht="12.75">
      <c r="A82" s="26" t="s">
        <v>49</v>
      </c>
      <c r="B82" s="31" t="s">
        <v>260</v>
      </c>
      <c r="C82" s="31" t="s">
        <v>363</v>
      </c>
      <c r="D82" s="26" t="s">
        <v>51</v>
      </c>
      <c r="E82" s="32" t="s">
        <v>364</v>
      </c>
      <c r="F82" s="33" t="s">
        <v>162</v>
      </c>
      <c r="G82" s="34">
        <v>4.04</v>
      </c>
      <c r="H82" s="35">
        <v>0</v>
      </c>
      <c r="I82" s="35">
        <f>ROUND(ROUND(H82,2)*ROUND(G82,3),2)</f>
      </c>
      <c r="O82">
        <f>(I82*21)/100</f>
      </c>
      <c r="P82" t="s">
        <v>27</v>
      </c>
    </row>
    <row r="83" spans="1:5" ht="12.75">
      <c r="A83" s="36" t="s">
        <v>54</v>
      </c>
      <c r="E83" s="37" t="s">
        <v>51</v>
      </c>
    </row>
    <row r="84" spans="1:5" ht="178.5">
      <c r="A84" s="38" t="s">
        <v>56</v>
      </c>
      <c r="E84" s="39" t="s">
        <v>805</v>
      </c>
    </row>
    <row r="85" spans="1:5" ht="255">
      <c r="A85" t="s">
        <v>58</v>
      </c>
      <c r="E85" s="37" t="s">
        <v>806</v>
      </c>
    </row>
    <row r="86" spans="1:16" ht="12.75">
      <c r="A86" s="26" t="s">
        <v>49</v>
      </c>
      <c r="B86" s="31" t="s">
        <v>264</v>
      </c>
      <c r="C86" s="31" t="s">
        <v>807</v>
      </c>
      <c r="D86" s="26" t="s">
        <v>51</v>
      </c>
      <c r="E86" s="32" t="s">
        <v>808</v>
      </c>
      <c r="F86" s="33" t="s">
        <v>187</v>
      </c>
      <c r="G86" s="34">
        <v>8.7</v>
      </c>
      <c r="H86" s="35">
        <v>0</v>
      </c>
      <c r="I86" s="35">
        <f>ROUND(ROUND(H86,2)*ROUND(G86,3),2)</f>
      </c>
      <c r="O86">
        <f>(I86*21)/100</f>
      </c>
      <c r="P86" t="s">
        <v>27</v>
      </c>
    </row>
    <row r="87" spans="1:5" ht="12.75">
      <c r="A87" s="36" t="s">
        <v>54</v>
      </c>
      <c r="E87" s="37" t="s">
        <v>51</v>
      </c>
    </row>
    <row r="88" spans="1:5" ht="114.75">
      <c r="A88" s="38" t="s">
        <v>56</v>
      </c>
      <c r="E88" s="39" t="s">
        <v>809</v>
      </c>
    </row>
    <row r="89" spans="1:5" ht="38.25">
      <c r="A89" t="s">
        <v>58</v>
      </c>
      <c r="E89" s="37" t="s">
        <v>810</v>
      </c>
    </row>
    <row r="90" spans="1:16" ht="12.75">
      <c r="A90" s="26" t="s">
        <v>49</v>
      </c>
      <c r="B90" s="31" t="s">
        <v>268</v>
      </c>
      <c r="C90" s="31" t="s">
        <v>811</v>
      </c>
      <c r="D90" s="26" t="s">
        <v>51</v>
      </c>
      <c r="E90" s="32" t="s">
        <v>812</v>
      </c>
      <c r="F90" s="33" t="s">
        <v>187</v>
      </c>
      <c r="G90" s="34">
        <v>8.7</v>
      </c>
      <c r="H90" s="35">
        <v>0</v>
      </c>
      <c r="I90" s="35">
        <f>ROUND(ROUND(H90,2)*ROUND(G90,3),2)</f>
      </c>
      <c r="O90">
        <f>(I90*21)/100</f>
      </c>
      <c r="P90" t="s">
        <v>27</v>
      </c>
    </row>
    <row r="91" spans="1:5" ht="12.75">
      <c r="A91" s="36" t="s">
        <v>54</v>
      </c>
      <c r="E91" s="37" t="s">
        <v>51</v>
      </c>
    </row>
    <row r="92" spans="1:5" ht="102">
      <c r="A92" s="38" t="s">
        <v>56</v>
      </c>
      <c r="E92" s="39" t="s">
        <v>813</v>
      </c>
    </row>
    <row r="93" spans="1:5" ht="25.5">
      <c r="A93" t="s">
        <v>58</v>
      </c>
      <c r="E93" s="37" t="s">
        <v>814</v>
      </c>
    </row>
    <row r="94" spans="1:16" ht="12.75">
      <c r="A94" s="26" t="s">
        <v>49</v>
      </c>
      <c r="B94" s="31" t="s">
        <v>273</v>
      </c>
      <c r="C94" s="31" t="s">
        <v>815</v>
      </c>
      <c r="D94" s="26" t="s">
        <v>51</v>
      </c>
      <c r="E94" s="32" t="s">
        <v>816</v>
      </c>
      <c r="F94" s="33" t="s">
        <v>187</v>
      </c>
      <c r="G94" s="34">
        <v>8.7</v>
      </c>
      <c r="H94" s="35">
        <v>0</v>
      </c>
      <c r="I94" s="35">
        <f>ROUND(ROUND(H94,2)*ROUND(G94,3),2)</f>
      </c>
      <c r="O94">
        <f>(I94*21)/100</f>
      </c>
      <c r="P94" t="s">
        <v>27</v>
      </c>
    </row>
    <row r="95" spans="1:5" ht="12.75">
      <c r="A95" s="36" t="s">
        <v>54</v>
      </c>
      <c r="E95" s="37" t="s">
        <v>51</v>
      </c>
    </row>
    <row r="96" spans="1:5" ht="102">
      <c r="A96" s="38" t="s">
        <v>56</v>
      </c>
      <c r="E96" s="39" t="s">
        <v>817</v>
      </c>
    </row>
    <row r="97" spans="1:5" ht="38.25">
      <c r="A97" t="s">
        <v>58</v>
      </c>
      <c r="E97" s="37" t="s">
        <v>818</v>
      </c>
    </row>
    <row r="98" spans="1:18" ht="12.75" customHeight="1">
      <c r="A98" s="6" t="s">
        <v>47</v>
      </c>
      <c r="B98" s="6"/>
      <c r="C98" s="42" t="s">
        <v>27</v>
      </c>
      <c r="D98" s="6"/>
      <c r="E98" s="29" t="s">
        <v>221</v>
      </c>
      <c r="F98" s="6"/>
      <c r="G98" s="6"/>
      <c r="H98" s="6"/>
      <c r="I98" s="43">
        <f>0+Q98</f>
      </c>
      <c r="O98">
        <f>0+R98</f>
      </c>
      <c r="Q98">
        <f>0+I99+I103+I107</f>
      </c>
      <c r="R98">
        <f>0+O99+O103+O107</f>
      </c>
    </row>
    <row r="99" spans="1:16" ht="12.75">
      <c r="A99" s="26" t="s">
        <v>49</v>
      </c>
      <c r="B99" s="31" t="s">
        <v>278</v>
      </c>
      <c r="C99" s="31" t="s">
        <v>819</v>
      </c>
      <c r="D99" s="26" t="s">
        <v>51</v>
      </c>
      <c r="E99" s="32" t="s">
        <v>820</v>
      </c>
      <c r="F99" s="33" t="s">
        <v>162</v>
      </c>
      <c r="G99" s="34">
        <v>4.726</v>
      </c>
      <c r="H99" s="35">
        <v>0</v>
      </c>
      <c r="I99" s="35">
        <f>ROUND(ROUND(H99,2)*ROUND(G99,3),2)</f>
      </c>
      <c r="O99">
        <f>(I99*21)/100</f>
      </c>
      <c r="P99" t="s">
        <v>27</v>
      </c>
    </row>
    <row r="100" spans="1:5" ht="12.75">
      <c r="A100" s="36" t="s">
        <v>54</v>
      </c>
      <c r="E100" s="37" t="s">
        <v>51</v>
      </c>
    </row>
    <row r="101" spans="1:5" ht="153">
      <c r="A101" s="38" t="s">
        <v>56</v>
      </c>
      <c r="E101" s="39" t="s">
        <v>821</v>
      </c>
    </row>
    <row r="102" spans="1:5" ht="51">
      <c r="A102" t="s">
        <v>58</v>
      </c>
      <c r="E102" s="37" t="s">
        <v>822</v>
      </c>
    </row>
    <row r="103" spans="1:16" ht="12.75">
      <c r="A103" s="26" t="s">
        <v>49</v>
      </c>
      <c r="B103" s="31" t="s">
        <v>281</v>
      </c>
      <c r="C103" s="31" t="s">
        <v>823</v>
      </c>
      <c r="D103" s="26" t="s">
        <v>51</v>
      </c>
      <c r="E103" s="32" t="s">
        <v>824</v>
      </c>
      <c r="F103" s="33" t="s">
        <v>162</v>
      </c>
      <c r="G103" s="34">
        <v>2.035</v>
      </c>
      <c r="H103" s="35">
        <v>0</v>
      </c>
      <c r="I103" s="35">
        <f>ROUND(ROUND(H103,2)*ROUND(G103,3),2)</f>
      </c>
      <c r="O103">
        <f>(I103*21)/100</f>
      </c>
      <c r="P103" t="s">
        <v>27</v>
      </c>
    </row>
    <row r="104" spans="1:5" ht="12.75">
      <c r="A104" s="36" t="s">
        <v>54</v>
      </c>
      <c r="E104" s="37" t="s">
        <v>51</v>
      </c>
    </row>
    <row r="105" spans="1:5" ht="102">
      <c r="A105" s="38" t="s">
        <v>56</v>
      </c>
      <c r="E105" s="39" t="s">
        <v>825</v>
      </c>
    </row>
    <row r="106" spans="1:5" ht="51">
      <c r="A106" t="s">
        <v>58</v>
      </c>
      <c r="E106" s="37" t="s">
        <v>826</v>
      </c>
    </row>
    <row r="107" spans="1:16" ht="25.5">
      <c r="A107" s="26" t="s">
        <v>49</v>
      </c>
      <c r="B107" s="31" t="s">
        <v>285</v>
      </c>
      <c r="C107" s="31" t="s">
        <v>827</v>
      </c>
      <c r="D107" s="26" t="s">
        <v>51</v>
      </c>
      <c r="E107" s="32" t="s">
        <v>828</v>
      </c>
      <c r="F107" s="33" t="s">
        <v>73</v>
      </c>
      <c r="G107" s="34">
        <v>9768</v>
      </c>
      <c r="H107" s="35">
        <v>0</v>
      </c>
      <c r="I107" s="35">
        <f>ROUND(ROUND(H107,2)*ROUND(G107,3),2)</f>
      </c>
      <c r="O107">
        <f>(I107*21)/100</f>
      </c>
      <c r="P107" t="s">
        <v>27</v>
      </c>
    </row>
    <row r="108" spans="1:5" ht="12.75">
      <c r="A108" s="36" t="s">
        <v>54</v>
      </c>
      <c r="E108" s="37" t="s">
        <v>51</v>
      </c>
    </row>
    <row r="109" spans="1:5" ht="127.5">
      <c r="A109" s="38" t="s">
        <v>56</v>
      </c>
      <c r="E109" s="39" t="s">
        <v>829</v>
      </c>
    </row>
    <row r="110" spans="1:5" ht="63.75">
      <c r="A110" t="s">
        <v>58</v>
      </c>
      <c r="E110" s="37" t="s">
        <v>830</v>
      </c>
    </row>
    <row r="111" spans="1:18" ht="12.75" customHeight="1">
      <c r="A111" s="6" t="s">
        <v>47</v>
      </c>
      <c r="B111" s="6"/>
      <c r="C111" s="42" t="s">
        <v>26</v>
      </c>
      <c r="D111" s="6"/>
      <c r="E111" s="29" t="s">
        <v>831</v>
      </c>
      <c r="F111" s="6"/>
      <c r="G111" s="6"/>
      <c r="H111" s="6"/>
      <c r="I111" s="43">
        <f>0+Q111</f>
      </c>
      <c r="O111">
        <f>0+R111</f>
      </c>
      <c r="Q111">
        <f>0+I112+I116+I120+I124+I128</f>
      </c>
      <c r="R111">
        <f>0+O112+O116+O120+O124+O128</f>
      </c>
    </row>
    <row r="112" spans="1:16" ht="12.75">
      <c r="A112" s="26" t="s">
        <v>49</v>
      </c>
      <c r="B112" s="31" t="s">
        <v>289</v>
      </c>
      <c r="C112" s="31" t="s">
        <v>832</v>
      </c>
      <c r="D112" s="26" t="s">
        <v>51</v>
      </c>
      <c r="E112" s="32" t="s">
        <v>833</v>
      </c>
      <c r="F112" s="33" t="s">
        <v>162</v>
      </c>
      <c r="G112" s="34">
        <v>64.245</v>
      </c>
      <c r="H112" s="35">
        <v>0</v>
      </c>
      <c r="I112" s="35">
        <f>ROUND(ROUND(H112,2)*ROUND(G112,3),2)</f>
      </c>
      <c r="O112">
        <f>(I112*21)/100</f>
      </c>
      <c r="P112" t="s">
        <v>27</v>
      </c>
    </row>
    <row r="113" spans="1:5" ht="12.75">
      <c r="A113" s="36" t="s">
        <v>54</v>
      </c>
      <c r="E113" s="37" t="s">
        <v>51</v>
      </c>
    </row>
    <row r="114" spans="1:5" ht="318.75">
      <c r="A114" s="38" t="s">
        <v>56</v>
      </c>
      <c r="E114" s="39" t="s">
        <v>834</v>
      </c>
    </row>
    <row r="115" spans="1:5" ht="382.5">
      <c r="A115" t="s">
        <v>58</v>
      </c>
      <c r="E115" s="37" t="s">
        <v>835</v>
      </c>
    </row>
    <row r="116" spans="1:16" ht="12.75">
      <c r="A116" s="26" t="s">
        <v>49</v>
      </c>
      <c r="B116" s="31" t="s">
        <v>535</v>
      </c>
      <c r="C116" s="31" t="s">
        <v>836</v>
      </c>
      <c r="D116" s="26" t="s">
        <v>51</v>
      </c>
      <c r="E116" s="32" t="s">
        <v>837</v>
      </c>
      <c r="F116" s="33" t="s">
        <v>127</v>
      </c>
      <c r="G116" s="34">
        <v>22.486</v>
      </c>
      <c r="H116" s="35">
        <v>0</v>
      </c>
      <c r="I116" s="35">
        <f>ROUND(ROUND(H116,2)*ROUND(G116,3),2)</f>
      </c>
      <c r="O116">
        <f>(I116*21)/100</f>
      </c>
      <c r="P116" t="s">
        <v>27</v>
      </c>
    </row>
    <row r="117" spans="1:5" ht="12.75">
      <c r="A117" s="36" t="s">
        <v>54</v>
      </c>
      <c r="E117" s="37" t="s">
        <v>51</v>
      </c>
    </row>
    <row r="118" spans="1:5" ht="102">
      <c r="A118" s="38" t="s">
        <v>56</v>
      </c>
      <c r="E118" s="39" t="s">
        <v>838</v>
      </c>
    </row>
    <row r="119" spans="1:5" ht="242.25">
      <c r="A119" t="s">
        <v>58</v>
      </c>
      <c r="E119" s="37" t="s">
        <v>839</v>
      </c>
    </row>
    <row r="120" spans="1:16" ht="12.75">
      <c r="A120" s="26" t="s">
        <v>49</v>
      </c>
      <c r="B120" s="31" t="s">
        <v>539</v>
      </c>
      <c r="C120" s="31" t="s">
        <v>840</v>
      </c>
      <c r="D120" s="26" t="s">
        <v>51</v>
      </c>
      <c r="E120" s="32" t="s">
        <v>841</v>
      </c>
      <c r="F120" s="33" t="s">
        <v>162</v>
      </c>
      <c r="G120" s="34">
        <v>33.683</v>
      </c>
      <c r="H120" s="35">
        <v>0</v>
      </c>
      <c r="I120" s="35">
        <f>ROUND(ROUND(H120,2)*ROUND(G120,3),2)</f>
      </c>
      <c r="O120">
        <f>(I120*21)/100</f>
      </c>
      <c r="P120" t="s">
        <v>27</v>
      </c>
    </row>
    <row r="121" spans="1:5" ht="12.75">
      <c r="A121" s="36" t="s">
        <v>54</v>
      </c>
      <c r="E121" s="37" t="s">
        <v>51</v>
      </c>
    </row>
    <row r="122" spans="1:5" ht="280.5">
      <c r="A122" s="38" t="s">
        <v>56</v>
      </c>
      <c r="E122" s="39" t="s">
        <v>842</v>
      </c>
    </row>
    <row r="123" spans="1:5" ht="369.75">
      <c r="A123" t="s">
        <v>58</v>
      </c>
      <c r="E123" s="37" t="s">
        <v>843</v>
      </c>
    </row>
    <row r="124" spans="1:16" ht="12.75">
      <c r="A124" s="26" t="s">
        <v>49</v>
      </c>
      <c r="B124" s="31" t="s">
        <v>541</v>
      </c>
      <c r="C124" s="31" t="s">
        <v>844</v>
      </c>
      <c r="D124" s="26" t="s">
        <v>51</v>
      </c>
      <c r="E124" s="32" t="s">
        <v>845</v>
      </c>
      <c r="F124" s="33" t="s">
        <v>127</v>
      </c>
      <c r="G124" s="34">
        <v>13.473</v>
      </c>
      <c r="H124" s="35">
        <v>0</v>
      </c>
      <c r="I124" s="35">
        <f>ROUND(ROUND(H124,2)*ROUND(G124,3),2)</f>
      </c>
      <c r="O124">
        <f>(I124*21)/100</f>
      </c>
      <c r="P124" t="s">
        <v>27</v>
      </c>
    </row>
    <row r="125" spans="1:5" ht="12.75">
      <c r="A125" s="36" t="s">
        <v>54</v>
      </c>
      <c r="E125" s="37" t="s">
        <v>51</v>
      </c>
    </row>
    <row r="126" spans="1:5" ht="102">
      <c r="A126" s="38" t="s">
        <v>56</v>
      </c>
      <c r="E126" s="39" t="s">
        <v>846</v>
      </c>
    </row>
    <row r="127" spans="1:5" ht="267.75">
      <c r="A127" t="s">
        <v>58</v>
      </c>
      <c r="E127" s="37" t="s">
        <v>847</v>
      </c>
    </row>
    <row r="128" spans="1:16" ht="12.75">
      <c r="A128" s="26" t="s">
        <v>49</v>
      </c>
      <c r="B128" s="31" t="s">
        <v>543</v>
      </c>
      <c r="C128" s="31" t="s">
        <v>848</v>
      </c>
      <c r="D128" s="26" t="s">
        <v>51</v>
      </c>
      <c r="E128" s="32" t="s">
        <v>849</v>
      </c>
      <c r="F128" s="33" t="s">
        <v>850</v>
      </c>
      <c r="G128" s="34">
        <v>7691.2</v>
      </c>
      <c r="H128" s="35">
        <v>0</v>
      </c>
      <c r="I128" s="35">
        <f>ROUND(ROUND(H128,2)*ROUND(G128,3),2)</f>
      </c>
      <c r="O128">
        <f>(I128*21)/100</f>
      </c>
      <c r="P128" t="s">
        <v>27</v>
      </c>
    </row>
    <row r="129" spans="1:5" ht="12.75">
      <c r="A129" s="36" t="s">
        <v>54</v>
      </c>
      <c r="E129" s="37" t="s">
        <v>51</v>
      </c>
    </row>
    <row r="130" spans="1:5" ht="229.5">
      <c r="A130" s="38" t="s">
        <v>56</v>
      </c>
      <c r="E130" s="39" t="s">
        <v>851</v>
      </c>
    </row>
    <row r="131" spans="1:5" ht="357">
      <c r="A131" t="s">
        <v>58</v>
      </c>
      <c r="E131" s="37" t="s">
        <v>852</v>
      </c>
    </row>
    <row r="132" spans="1:18" ht="12.75" customHeight="1">
      <c r="A132" s="6" t="s">
        <v>47</v>
      </c>
      <c r="B132" s="6"/>
      <c r="C132" s="42" t="s">
        <v>36</v>
      </c>
      <c r="D132" s="6"/>
      <c r="E132" s="29" t="s">
        <v>853</v>
      </c>
      <c r="F132" s="6"/>
      <c r="G132" s="6"/>
      <c r="H132" s="6"/>
      <c r="I132" s="43">
        <f>0+Q132</f>
      </c>
      <c r="O132">
        <f>0+R132</f>
      </c>
      <c r="Q132">
        <f>0+I133+I137+I141+I145+I149+I153</f>
      </c>
      <c r="R132">
        <f>0+O133+O137+O141+O145+O149+O153</f>
      </c>
    </row>
    <row r="133" spans="1:16" ht="12.75">
      <c r="A133" s="26" t="s">
        <v>49</v>
      </c>
      <c r="B133" s="31" t="s">
        <v>545</v>
      </c>
      <c r="C133" s="31" t="s">
        <v>854</v>
      </c>
      <c r="D133" s="26" t="s">
        <v>51</v>
      </c>
      <c r="E133" s="32" t="s">
        <v>855</v>
      </c>
      <c r="F133" s="33" t="s">
        <v>162</v>
      </c>
      <c r="G133" s="34">
        <v>83.6</v>
      </c>
      <c r="H133" s="35">
        <v>0</v>
      </c>
      <c r="I133" s="35">
        <f>ROUND(ROUND(H133,2)*ROUND(G133,3),2)</f>
      </c>
      <c r="O133">
        <f>(I133*21)/100</f>
      </c>
      <c r="P133" t="s">
        <v>27</v>
      </c>
    </row>
    <row r="134" spans="1:5" ht="12.75">
      <c r="A134" s="36" t="s">
        <v>54</v>
      </c>
      <c r="E134" s="37" t="s">
        <v>51</v>
      </c>
    </row>
    <row r="135" spans="1:5" ht="127.5">
      <c r="A135" s="38" t="s">
        <v>56</v>
      </c>
      <c r="E135" s="39" t="s">
        <v>856</v>
      </c>
    </row>
    <row r="136" spans="1:5" ht="369.75">
      <c r="A136" t="s">
        <v>58</v>
      </c>
      <c r="E136" s="37" t="s">
        <v>857</v>
      </c>
    </row>
    <row r="137" spans="1:16" ht="12.75">
      <c r="A137" s="26" t="s">
        <v>49</v>
      </c>
      <c r="B137" s="31" t="s">
        <v>547</v>
      </c>
      <c r="C137" s="31" t="s">
        <v>858</v>
      </c>
      <c r="D137" s="26" t="s">
        <v>51</v>
      </c>
      <c r="E137" s="32" t="s">
        <v>859</v>
      </c>
      <c r="F137" s="33" t="s">
        <v>127</v>
      </c>
      <c r="G137" s="34">
        <v>16.72</v>
      </c>
      <c r="H137" s="35">
        <v>0</v>
      </c>
      <c r="I137" s="35">
        <f>ROUND(ROUND(H137,2)*ROUND(G137,3),2)</f>
      </c>
      <c r="O137">
        <f>(I137*21)/100</f>
      </c>
      <c r="P137" t="s">
        <v>27</v>
      </c>
    </row>
    <row r="138" spans="1:5" ht="12.75">
      <c r="A138" s="36" t="s">
        <v>54</v>
      </c>
      <c r="E138" s="37" t="s">
        <v>51</v>
      </c>
    </row>
    <row r="139" spans="1:5" ht="114.75">
      <c r="A139" s="38" t="s">
        <v>56</v>
      </c>
      <c r="E139" s="39" t="s">
        <v>860</v>
      </c>
    </row>
    <row r="140" spans="1:5" ht="267.75">
      <c r="A140" t="s">
        <v>58</v>
      </c>
      <c r="E140" s="37" t="s">
        <v>861</v>
      </c>
    </row>
    <row r="141" spans="1:16" ht="12.75">
      <c r="A141" s="26" t="s">
        <v>49</v>
      </c>
      <c r="B141" s="31" t="s">
        <v>552</v>
      </c>
      <c r="C141" s="31" t="s">
        <v>862</v>
      </c>
      <c r="D141" s="26" t="s">
        <v>51</v>
      </c>
      <c r="E141" s="32" t="s">
        <v>863</v>
      </c>
      <c r="F141" s="33" t="s">
        <v>73</v>
      </c>
      <c r="G141" s="34">
        <v>8</v>
      </c>
      <c r="H141" s="35">
        <v>0</v>
      </c>
      <c r="I141" s="35">
        <f>ROUND(ROUND(H141,2)*ROUND(G141,3),2)</f>
      </c>
      <c r="O141">
        <f>(I141*21)/100</f>
      </c>
      <c r="P141" t="s">
        <v>27</v>
      </c>
    </row>
    <row r="142" spans="1:5" ht="12.75">
      <c r="A142" s="36" t="s">
        <v>54</v>
      </c>
      <c r="E142" s="37" t="s">
        <v>51</v>
      </c>
    </row>
    <row r="143" spans="1:5" ht="114.75">
      <c r="A143" s="38" t="s">
        <v>56</v>
      </c>
      <c r="E143" s="39" t="s">
        <v>864</v>
      </c>
    </row>
    <row r="144" spans="1:5" ht="89.25">
      <c r="A144" t="s">
        <v>58</v>
      </c>
      <c r="E144" s="37" t="s">
        <v>865</v>
      </c>
    </row>
    <row r="145" spans="1:16" ht="12.75">
      <c r="A145" s="26" t="s">
        <v>49</v>
      </c>
      <c r="B145" s="31" t="s">
        <v>554</v>
      </c>
      <c r="C145" s="31" t="s">
        <v>866</v>
      </c>
      <c r="D145" s="26" t="s">
        <v>51</v>
      </c>
      <c r="E145" s="32" t="s">
        <v>867</v>
      </c>
      <c r="F145" s="33" t="s">
        <v>73</v>
      </c>
      <c r="G145" s="34">
        <v>64</v>
      </c>
      <c r="H145" s="35">
        <v>0</v>
      </c>
      <c r="I145" s="35">
        <f>ROUND(ROUND(H145,2)*ROUND(G145,3),2)</f>
      </c>
      <c r="O145">
        <f>(I145*21)/100</f>
      </c>
      <c r="P145" t="s">
        <v>27</v>
      </c>
    </row>
    <row r="146" spans="1:5" ht="12.75">
      <c r="A146" s="36" t="s">
        <v>54</v>
      </c>
      <c r="E146" s="37" t="s">
        <v>51</v>
      </c>
    </row>
    <row r="147" spans="1:5" ht="127.5">
      <c r="A147" s="38" t="s">
        <v>56</v>
      </c>
      <c r="E147" s="39" t="s">
        <v>868</v>
      </c>
    </row>
    <row r="148" spans="1:5" ht="229.5">
      <c r="A148" t="s">
        <v>58</v>
      </c>
      <c r="E148" s="37" t="s">
        <v>869</v>
      </c>
    </row>
    <row r="149" spans="1:16" ht="12.75">
      <c r="A149" s="26" t="s">
        <v>49</v>
      </c>
      <c r="B149" s="31" t="s">
        <v>557</v>
      </c>
      <c r="C149" s="31" t="s">
        <v>870</v>
      </c>
      <c r="D149" s="26" t="s">
        <v>51</v>
      </c>
      <c r="E149" s="32" t="s">
        <v>871</v>
      </c>
      <c r="F149" s="33" t="s">
        <v>162</v>
      </c>
      <c r="G149" s="34">
        <v>9.095</v>
      </c>
      <c r="H149" s="35">
        <v>0</v>
      </c>
      <c r="I149" s="35">
        <f>ROUND(ROUND(H149,2)*ROUND(G149,3),2)</f>
      </c>
      <c r="O149">
        <f>(I149*21)/100</f>
      </c>
      <c r="P149" t="s">
        <v>27</v>
      </c>
    </row>
    <row r="150" spans="1:5" ht="12.75">
      <c r="A150" s="36" t="s">
        <v>54</v>
      </c>
      <c r="E150" s="37" t="s">
        <v>51</v>
      </c>
    </row>
    <row r="151" spans="1:5" ht="153">
      <c r="A151" s="38" t="s">
        <v>56</v>
      </c>
      <c r="E151" s="39" t="s">
        <v>872</v>
      </c>
    </row>
    <row r="152" spans="1:5" ht="369.75">
      <c r="A152" t="s">
        <v>58</v>
      </c>
      <c r="E152" s="37" t="s">
        <v>857</v>
      </c>
    </row>
    <row r="153" spans="1:16" ht="12.75">
      <c r="A153" s="26" t="s">
        <v>49</v>
      </c>
      <c r="B153" s="31" t="s">
        <v>560</v>
      </c>
      <c r="C153" s="31" t="s">
        <v>873</v>
      </c>
      <c r="D153" s="26" t="s">
        <v>51</v>
      </c>
      <c r="E153" s="32" t="s">
        <v>874</v>
      </c>
      <c r="F153" s="33" t="s">
        <v>162</v>
      </c>
      <c r="G153" s="34">
        <v>0.36</v>
      </c>
      <c r="H153" s="35">
        <v>0</v>
      </c>
      <c r="I153" s="35">
        <f>ROUND(ROUND(H153,2)*ROUND(G153,3),2)</f>
      </c>
      <c r="O153">
        <f>(I153*21)/100</f>
      </c>
      <c r="P153" t="s">
        <v>27</v>
      </c>
    </row>
    <row r="154" spans="1:5" ht="12.75">
      <c r="A154" s="36" t="s">
        <v>54</v>
      </c>
      <c r="E154" s="37" t="s">
        <v>51</v>
      </c>
    </row>
    <row r="155" spans="1:5" ht="89.25">
      <c r="A155" s="38" t="s">
        <v>56</v>
      </c>
      <c r="E155" s="39" t="s">
        <v>875</v>
      </c>
    </row>
    <row r="156" spans="1:5" ht="409.5">
      <c r="A156" t="s">
        <v>58</v>
      </c>
      <c r="E156" s="37" t="s">
        <v>876</v>
      </c>
    </row>
    <row r="157" spans="1:18" ht="12.75" customHeight="1">
      <c r="A157" s="6" t="s">
        <v>47</v>
      </c>
      <c r="B157" s="6"/>
      <c r="C157" s="42" t="s">
        <v>38</v>
      </c>
      <c r="D157" s="6"/>
      <c r="E157" s="29" t="s">
        <v>227</v>
      </c>
      <c r="F157" s="6"/>
      <c r="G157" s="6"/>
      <c r="H157" s="6"/>
      <c r="I157" s="43">
        <f>0+Q157</f>
      </c>
      <c r="O157">
        <f>0+R157</f>
      </c>
      <c r="Q157">
        <f>0+I158</f>
      </c>
      <c r="R157">
        <f>0+O158</f>
      </c>
    </row>
    <row r="158" spans="1:16" ht="12.75">
      <c r="A158" s="26" t="s">
        <v>49</v>
      </c>
      <c r="B158" s="31" t="s">
        <v>562</v>
      </c>
      <c r="C158" s="31" t="s">
        <v>877</v>
      </c>
      <c r="D158" s="26" t="s">
        <v>51</v>
      </c>
      <c r="E158" s="32" t="s">
        <v>878</v>
      </c>
      <c r="F158" s="33" t="s">
        <v>187</v>
      </c>
      <c r="G158" s="34">
        <v>673.2</v>
      </c>
      <c r="H158" s="35">
        <v>0</v>
      </c>
      <c r="I158" s="35">
        <f>ROUND(ROUND(H158,2)*ROUND(G158,3),2)</f>
      </c>
      <c r="O158">
        <f>(I158*21)/100</f>
      </c>
      <c r="P158" t="s">
        <v>27</v>
      </c>
    </row>
    <row r="159" spans="1:5" ht="12.75">
      <c r="A159" s="36" t="s">
        <v>54</v>
      </c>
      <c r="E159" s="37" t="s">
        <v>51</v>
      </c>
    </row>
    <row r="160" spans="1:5" ht="89.25">
      <c r="A160" s="38" t="s">
        <v>56</v>
      </c>
      <c r="E160" s="39" t="s">
        <v>879</v>
      </c>
    </row>
    <row r="161" spans="1:5" ht="140.25">
      <c r="A161" t="s">
        <v>58</v>
      </c>
      <c r="E161" s="37" t="s">
        <v>259</v>
      </c>
    </row>
    <row r="162" spans="1:18" ht="12.75" customHeight="1">
      <c r="A162" s="6" t="s">
        <v>47</v>
      </c>
      <c r="B162" s="6"/>
      <c r="C162" s="42" t="s">
        <v>40</v>
      </c>
      <c r="D162" s="6"/>
      <c r="E162" s="29" t="s">
        <v>880</v>
      </c>
      <c r="F162" s="6"/>
      <c r="G162" s="6"/>
      <c r="H162" s="6"/>
      <c r="I162" s="43">
        <f>0+Q162</f>
      </c>
      <c r="O162">
        <f>0+R162</f>
      </c>
      <c r="Q162">
        <f>0+I163+I167+I171+I175+I179</f>
      </c>
      <c r="R162">
        <f>0+O163+O167+O171+O175+O179</f>
      </c>
    </row>
    <row r="163" spans="1:16" ht="12.75">
      <c r="A163" s="26" t="s">
        <v>49</v>
      </c>
      <c r="B163" s="31" t="s">
        <v>564</v>
      </c>
      <c r="C163" s="31" t="s">
        <v>881</v>
      </c>
      <c r="D163" s="26" t="s">
        <v>51</v>
      </c>
      <c r="E163" s="32" t="s">
        <v>882</v>
      </c>
      <c r="F163" s="33" t="s">
        <v>187</v>
      </c>
      <c r="G163" s="34">
        <v>196.864</v>
      </c>
      <c r="H163" s="35">
        <v>0</v>
      </c>
      <c r="I163" s="35">
        <f>ROUND(ROUND(H163,2)*ROUND(G163,3),2)</f>
      </c>
      <c r="O163">
        <f>(I163*21)/100</f>
      </c>
      <c r="P163" t="s">
        <v>27</v>
      </c>
    </row>
    <row r="164" spans="1:5" ht="12.75">
      <c r="A164" s="36" t="s">
        <v>54</v>
      </c>
      <c r="E164" s="37" t="s">
        <v>51</v>
      </c>
    </row>
    <row r="165" spans="1:5" ht="102">
      <c r="A165" s="38" t="s">
        <v>56</v>
      </c>
      <c r="E165" s="39" t="s">
        <v>883</v>
      </c>
    </row>
    <row r="166" spans="1:5" ht="25.5">
      <c r="A166" t="s">
        <v>58</v>
      </c>
      <c r="E166" s="37" t="s">
        <v>884</v>
      </c>
    </row>
    <row r="167" spans="1:16" ht="12.75">
      <c r="A167" s="26" t="s">
        <v>49</v>
      </c>
      <c r="B167" s="31" t="s">
        <v>565</v>
      </c>
      <c r="C167" s="31" t="s">
        <v>885</v>
      </c>
      <c r="D167" s="26" t="s">
        <v>27</v>
      </c>
      <c r="E167" s="32" t="s">
        <v>886</v>
      </c>
      <c r="F167" s="33" t="s">
        <v>187</v>
      </c>
      <c r="G167" s="34">
        <v>57.41</v>
      </c>
      <c r="H167" s="35">
        <v>0</v>
      </c>
      <c r="I167" s="35">
        <f>ROUND(ROUND(H167,2)*ROUND(G167,3),2)</f>
      </c>
      <c r="O167">
        <f>(I167*21)/100</f>
      </c>
      <c r="P167" t="s">
        <v>27</v>
      </c>
    </row>
    <row r="168" spans="1:5" ht="12.75">
      <c r="A168" s="36" t="s">
        <v>54</v>
      </c>
      <c r="E168" s="37" t="s">
        <v>51</v>
      </c>
    </row>
    <row r="169" spans="1:5" ht="280.5">
      <c r="A169" s="38" t="s">
        <v>56</v>
      </c>
      <c r="E169" s="39" t="s">
        <v>887</v>
      </c>
    </row>
    <row r="170" spans="1:5" ht="76.5">
      <c r="A170" t="s">
        <v>58</v>
      </c>
      <c r="E170" s="37" t="s">
        <v>888</v>
      </c>
    </row>
    <row r="171" spans="1:16" ht="12.75">
      <c r="A171" s="26" t="s">
        <v>49</v>
      </c>
      <c r="B171" s="31" t="s">
        <v>567</v>
      </c>
      <c r="C171" s="31" t="s">
        <v>885</v>
      </c>
      <c r="D171" s="26" t="s">
        <v>36</v>
      </c>
      <c r="E171" s="32" t="s">
        <v>886</v>
      </c>
      <c r="F171" s="33" t="s">
        <v>187</v>
      </c>
      <c r="G171" s="34">
        <v>104.88</v>
      </c>
      <c r="H171" s="35">
        <v>0</v>
      </c>
      <c r="I171" s="35">
        <f>ROUND(ROUND(H171,2)*ROUND(G171,3),2)</f>
      </c>
      <c r="O171">
        <f>(I171*21)/100</f>
      </c>
      <c r="P171" t="s">
        <v>27</v>
      </c>
    </row>
    <row r="172" spans="1:5" ht="12.75">
      <c r="A172" s="36" t="s">
        <v>54</v>
      </c>
      <c r="E172" s="37" t="s">
        <v>51</v>
      </c>
    </row>
    <row r="173" spans="1:5" ht="318.75">
      <c r="A173" s="38" t="s">
        <v>56</v>
      </c>
      <c r="E173" s="39" t="s">
        <v>889</v>
      </c>
    </row>
    <row r="174" spans="1:5" ht="76.5">
      <c r="A174" t="s">
        <v>58</v>
      </c>
      <c r="E174" s="37" t="s">
        <v>888</v>
      </c>
    </row>
    <row r="175" spans="1:16" ht="12.75">
      <c r="A175" s="26" t="s">
        <v>49</v>
      </c>
      <c r="B175" s="31" t="s">
        <v>569</v>
      </c>
      <c r="C175" s="31" t="s">
        <v>890</v>
      </c>
      <c r="D175" s="26" t="s">
        <v>36</v>
      </c>
      <c r="E175" s="32" t="s">
        <v>891</v>
      </c>
      <c r="F175" s="33" t="s">
        <v>187</v>
      </c>
      <c r="G175" s="34">
        <v>51</v>
      </c>
      <c r="H175" s="35">
        <v>0</v>
      </c>
      <c r="I175" s="35">
        <f>ROUND(ROUND(H175,2)*ROUND(G175,3),2)</f>
      </c>
      <c r="O175">
        <f>(I175*21)/100</f>
      </c>
      <c r="P175" t="s">
        <v>27</v>
      </c>
    </row>
    <row r="176" spans="1:5" ht="12.75">
      <c r="A176" s="36" t="s">
        <v>54</v>
      </c>
      <c r="E176" s="37" t="s">
        <v>51</v>
      </c>
    </row>
    <row r="177" spans="1:5" ht="267.75">
      <c r="A177" s="38" t="s">
        <v>56</v>
      </c>
      <c r="E177" s="39" t="s">
        <v>892</v>
      </c>
    </row>
    <row r="178" spans="1:5" ht="76.5">
      <c r="A178" t="s">
        <v>58</v>
      </c>
      <c r="E178" s="37" t="s">
        <v>888</v>
      </c>
    </row>
    <row r="179" spans="1:16" ht="12.75">
      <c r="A179" s="26" t="s">
        <v>49</v>
      </c>
      <c r="B179" s="31" t="s">
        <v>570</v>
      </c>
      <c r="C179" s="31" t="s">
        <v>893</v>
      </c>
      <c r="D179" s="26" t="s">
        <v>51</v>
      </c>
      <c r="E179" s="32" t="s">
        <v>894</v>
      </c>
      <c r="F179" s="33" t="s">
        <v>139</v>
      </c>
      <c r="G179" s="34">
        <v>255</v>
      </c>
      <c r="H179" s="35">
        <v>0</v>
      </c>
      <c r="I179" s="35">
        <f>ROUND(ROUND(H179,2)*ROUND(G179,3),2)</f>
      </c>
      <c r="O179">
        <f>(I179*21)/100</f>
      </c>
      <c r="P179" t="s">
        <v>27</v>
      </c>
    </row>
    <row r="180" spans="1:5" ht="12.75">
      <c r="A180" s="36" t="s">
        <v>54</v>
      </c>
      <c r="E180" s="37" t="s">
        <v>51</v>
      </c>
    </row>
    <row r="181" spans="1:5" ht="140.25">
      <c r="A181" s="38" t="s">
        <v>56</v>
      </c>
      <c r="E181" s="39" t="s">
        <v>895</v>
      </c>
    </row>
    <row r="182" spans="1:5" ht="76.5">
      <c r="A182" t="s">
        <v>58</v>
      </c>
      <c r="E182" s="37" t="s">
        <v>896</v>
      </c>
    </row>
    <row r="183" spans="1:18" ht="12.75" customHeight="1">
      <c r="A183" s="6" t="s">
        <v>47</v>
      </c>
      <c r="B183" s="6"/>
      <c r="C183" s="42" t="s">
        <v>81</v>
      </c>
      <c r="D183" s="6"/>
      <c r="E183" s="29" t="s">
        <v>897</v>
      </c>
      <c r="F183" s="6"/>
      <c r="G183" s="6"/>
      <c r="H183" s="6"/>
      <c r="I183" s="43">
        <f>0+Q183</f>
      </c>
      <c r="O183">
        <f>0+R183</f>
      </c>
      <c r="Q183">
        <f>0+I184+I188+I192+I196+I200+I204+I208</f>
      </c>
      <c r="R183">
        <f>0+O184+O188+O192+O196+O200+O204+O208</f>
      </c>
    </row>
    <row r="184" spans="1:16" ht="12.75">
      <c r="A184" s="26" t="s">
        <v>49</v>
      </c>
      <c r="B184" s="31" t="s">
        <v>572</v>
      </c>
      <c r="C184" s="31" t="s">
        <v>898</v>
      </c>
      <c r="D184" s="26" t="s">
        <v>51</v>
      </c>
      <c r="E184" s="32" t="s">
        <v>899</v>
      </c>
      <c r="F184" s="33" t="s">
        <v>187</v>
      </c>
      <c r="G184" s="34">
        <v>1023</v>
      </c>
      <c r="H184" s="35">
        <v>0</v>
      </c>
      <c r="I184" s="35">
        <f>ROUND(ROUND(H184,2)*ROUND(G184,3),2)</f>
      </c>
      <c r="O184">
        <f>(I184*21)/100</f>
      </c>
      <c r="P184" t="s">
        <v>27</v>
      </c>
    </row>
    <row r="185" spans="1:5" ht="12.75">
      <c r="A185" s="36" t="s">
        <v>54</v>
      </c>
      <c r="E185" s="37" t="s">
        <v>51</v>
      </c>
    </row>
    <row r="186" spans="1:5" ht="229.5">
      <c r="A186" s="38" t="s">
        <v>56</v>
      </c>
      <c r="E186" s="39" t="s">
        <v>900</v>
      </c>
    </row>
    <row r="187" spans="1:5" ht="191.25">
      <c r="A187" t="s">
        <v>58</v>
      </c>
      <c r="E187" s="37" t="s">
        <v>901</v>
      </c>
    </row>
    <row r="188" spans="1:16" ht="25.5">
      <c r="A188" s="26" t="s">
        <v>49</v>
      </c>
      <c r="B188" s="31" t="s">
        <v>574</v>
      </c>
      <c r="C188" s="31" t="s">
        <v>902</v>
      </c>
      <c r="D188" s="26" t="s">
        <v>51</v>
      </c>
      <c r="E188" s="32" t="s">
        <v>903</v>
      </c>
      <c r="F188" s="33" t="s">
        <v>187</v>
      </c>
      <c r="G188" s="34">
        <v>673.2</v>
      </c>
      <c r="H188" s="35">
        <v>0</v>
      </c>
      <c r="I188" s="35">
        <f>ROUND(ROUND(H188,2)*ROUND(G188,3),2)</f>
      </c>
      <c r="O188">
        <f>(I188*21)/100</f>
      </c>
      <c r="P188" t="s">
        <v>27</v>
      </c>
    </row>
    <row r="189" spans="1:5" ht="12.75">
      <c r="A189" s="36" t="s">
        <v>54</v>
      </c>
      <c r="E189" s="37" t="s">
        <v>51</v>
      </c>
    </row>
    <row r="190" spans="1:5" ht="102">
      <c r="A190" s="38" t="s">
        <v>56</v>
      </c>
      <c r="E190" s="39" t="s">
        <v>904</v>
      </c>
    </row>
    <row r="191" spans="1:5" ht="191.25">
      <c r="A191" t="s">
        <v>58</v>
      </c>
      <c r="E191" s="37" t="s">
        <v>905</v>
      </c>
    </row>
    <row r="192" spans="1:16" ht="12.75">
      <c r="A192" s="26" t="s">
        <v>49</v>
      </c>
      <c r="B192" s="31" t="s">
        <v>576</v>
      </c>
      <c r="C192" s="31" t="s">
        <v>906</v>
      </c>
      <c r="D192" s="26" t="s">
        <v>51</v>
      </c>
      <c r="E192" s="32" t="s">
        <v>907</v>
      </c>
      <c r="F192" s="33" t="s">
        <v>187</v>
      </c>
      <c r="G192" s="34">
        <v>42.5</v>
      </c>
      <c r="H192" s="35">
        <v>0</v>
      </c>
      <c r="I192" s="35">
        <f>ROUND(ROUND(H192,2)*ROUND(G192,3),2)</f>
      </c>
      <c r="O192">
        <f>(I192*21)/100</f>
      </c>
      <c r="P192" t="s">
        <v>27</v>
      </c>
    </row>
    <row r="193" spans="1:5" ht="12.75">
      <c r="A193" s="36" t="s">
        <v>54</v>
      </c>
      <c r="E193" s="37" t="s">
        <v>51</v>
      </c>
    </row>
    <row r="194" spans="1:5" ht="140.25">
      <c r="A194" s="38" t="s">
        <v>56</v>
      </c>
      <c r="E194" s="39" t="s">
        <v>908</v>
      </c>
    </row>
    <row r="195" spans="1:5" ht="38.25">
      <c r="A195" t="s">
        <v>58</v>
      </c>
      <c r="E195" s="37" t="s">
        <v>909</v>
      </c>
    </row>
    <row r="196" spans="1:16" ht="12.75">
      <c r="A196" s="26" t="s">
        <v>49</v>
      </c>
      <c r="B196" s="31" t="s">
        <v>910</v>
      </c>
      <c r="C196" s="31" t="s">
        <v>911</v>
      </c>
      <c r="D196" s="26" t="s">
        <v>51</v>
      </c>
      <c r="E196" s="32" t="s">
        <v>912</v>
      </c>
      <c r="F196" s="33" t="s">
        <v>139</v>
      </c>
      <c r="G196" s="34">
        <v>106.8</v>
      </c>
      <c r="H196" s="35">
        <v>0</v>
      </c>
      <c r="I196" s="35">
        <f>ROUND(ROUND(H196,2)*ROUND(G196,3),2)</f>
      </c>
      <c r="O196">
        <f>(I196*21)/100</f>
      </c>
      <c r="P196" t="s">
        <v>27</v>
      </c>
    </row>
    <row r="197" spans="1:5" ht="12.75">
      <c r="A197" s="36" t="s">
        <v>54</v>
      </c>
      <c r="E197" s="37" t="s">
        <v>51</v>
      </c>
    </row>
    <row r="198" spans="1:5" ht="76.5">
      <c r="A198" s="38" t="s">
        <v>56</v>
      </c>
      <c r="E198" s="39" t="s">
        <v>913</v>
      </c>
    </row>
    <row r="199" spans="1:5" ht="63.75">
      <c r="A199" t="s">
        <v>58</v>
      </c>
      <c r="E199" s="37" t="s">
        <v>914</v>
      </c>
    </row>
    <row r="200" spans="1:16" ht="25.5">
      <c r="A200" s="26" t="s">
        <v>49</v>
      </c>
      <c r="B200" s="31" t="s">
        <v>915</v>
      </c>
      <c r="C200" s="31" t="s">
        <v>916</v>
      </c>
      <c r="D200" s="26" t="s">
        <v>51</v>
      </c>
      <c r="E200" s="32" t="s">
        <v>917</v>
      </c>
      <c r="F200" s="33" t="s">
        <v>73</v>
      </c>
      <c r="G200" s="34">
        <v>4</v>
      </c>
      <c r="H200" s="35">
        <v>0</v>
      </c>
      <c r="I200" s="35">
        <f>ROUND(ROUND(H200,2)*ROUND(G200,3),2)</f>
      </c>
      <c r="O200">
        <f>(I200*21)/100</f>
      </c>
      <c r="P200" t="s">
        <v>27</v>
      </c>
    </row>
    <row r="201" spans="1:5" ht="12.75">
      <c r="A201" s="36" t="s">
        <v>54</v>
      </c>
      <c r="E201" s="37" t="s">
        <v>51</v>
      </c>
    </row>
    <row r="202" spans="1:5" ht="63.75">
      <c r="A202" s="38" t="s">
        <v>56</v>
      </c>
      <c r="E202" s="39" t="s">
        <v>918</v>
      </c>
    </row>
    <row r="203" spans="1:5" ht="127.5">
      <c r="A203" t="s">
        <v>58</v>
      </c>
      <c r="E203" s="37" t="s">
        <v>919</v>
      </c>
    </row>
    <row r="204" spans="1:16" ht="12.75">
      <c r="A204" s="26" t="s">
        <v>49</v>
      </c>
      <c r="B204" s="31" t="s">
        <v>920</v>
      </c>
      <c r="C204" s="31" t="s">
        <v>921</v>
      </c>
      <c r="D204" s="26" t="s">
        <v>51</v>
      </c>
      <c r="E204" s="32" t="s">
        <v>922</v>
      </c>
      <c r="F204" s="33" t="s">
        <v>187</v>
      </c>
      <c r="G204" s="34">
        <v>950.39</v>
      </c>
      <c r="H204" s="35">
        <v>0</v>
      </c>
      <c r="I204" s="35">
        <f>ROUND(ROUND(H204,2)*ROUND(G204,3),2)</f>
      </c>
      <c r="O204">
        <f>(I204*21)/100</f>
      </c>
      <c r="P204" t="s">
        <v>27</v>
      </c>
    </row>
    <row r="205" spans="1:5" ht="12.75">
      <c r="A205" s="36" t="s">
        <v>54</v>
      </c>
      <c r="E205" s="37" t="s">
        <v>51</v>
      </c>
    </row>
    <row r="206" spans="1:5" ht="357">
      <c r="A206" s="38" t="s">
        <v>56</v>
      </c>
      <c r="E206" s="39" t="s">
        <v>923</v>
      </c>
    </row>
    <row r="207" spans="1:5" ht="51">
      <c r="A207" t="s">
        <v>58</v>
      </c>
      <c r="E207" s="37" t="s">
        <v>924</v>
      </c>
    </row>
    <row r="208" spans="1:16" ht="12.75">
      <c r="A208" s="26" t="s">
        <v>49</v>
      </c>
      <c r="B208" s="31" t="s">
        <v>925</v>
      </c>
      <c r="C208" s="31" t="s">
        <v>926</v>
      </c>
      <c r="D208" s="26" t="s">
        <v>51</v>
      </c>
      <c r="E208" s="32" t="s">
        <v>927</v>
      </c>
      <c r="F208" s="33" t="s">
        <v>187</v>
      </c>
      <c r="G208" s="34">
        <v>291.347</v>
      </c>
      <c r="H208" s="35">
        <v>0</v>
      </c>
      <c r="I208" s="35">
        <f>ROUND(ROUND(H208,2)*ROUND(G208,3),2)</f>
      </c>
      <c r="O208">
        <f>(I208*21)/100</f>
      </c>
      <c r="P208" t="s">
        <v>27</v>
      </c>
    </row>
    <row r="209" spans="1:5" ht="12.75">
      <c r="A209" s="36" t="s">
        <v>54</v>
      </c>
      <c r="E209" s="37" t="s">
        <v>51</v>
      </c>
    </row>
    <row r="210" spans="1:5" ht="178.5">
      <c r="A210" s="38" t="s">
        <v>56</v>
      </c>
      <c r="E210" s="39" t="s">
        <v>928</v>
      </c>
    </row>
    <row r="211" spans="1:5" ht="51">
      <c r="A211" t="s">
        <v>58</v>
      </c>
      <c r="E211" s="37" t="s">
        <v>924</v>
      </c>
    </row>
    <row r="212" spans="1:18" ht="12.75" customHeight="1">
      <c r="A212" s="6" t="s">
        <v>47</v>
      </c>
      <c r="B212" s="6"/>
      <c r="C212" s="42" t="s">
        <v>86</v>
      </c>
      <c r="D212" s="6"/>
      <c r="E212" s="29" t="s">
        <v>377</v>
      </c>
      <c r="F212" s="6"/>
      <c r="G212" s="6"/>
      <c r="H212" s="6"/>
      <c r="I212" s="43">
        <f>0+Q212</f>
      </c>
      <c r="O212">
        <f>0+R212</f>
      </c>
      <c r="Q212">
        <f>0+I213+I217+I221</f>
      </c>
      <c r="R212">
        <f>0+O213+O217+O221</f>
      </c>
    </row>
    <row r="213" spans="1:16" ht="12.75">
      <c r="A213" s="26" t="s">
        <v>49</v>
      </c>
      <c r="B213" s="31" t="s">
        <v>929</v>
      </c>
      <c r="C213" s="31" t="s">
        <v>930</v>
      </c>
      <c r="D213" s="26" t="s">
        <v>51</v>
      </c>
      <c r="E213" s="32" t="s">
        <v>931</v>
      </c>
      <c r="F213" s="33" t="s">
        <v>139</v>
      </c>
      <c r="G213" s="34">
        <v>181.15</v>
      </c>
      <c r="H213" s="35">
        <v>0</v>
      </c>
      <c r="I213" s="35">
        <f>ROUND(ROUND(H213,2)*ROUND(G213,3),2)</f>
      </c>
      <c r="O213">
        <f>(I213*21)/100</f>
      </c>
      <c r="P213" t="s">
        <v>27</v>
      </c>
    </row>
    <row r="214" spans="1:5" ht="12.75">
      <c r="A214" s="36" t="s">
        <v>54</v>
      </c>
      <c r="E214" s="37" t="s">
        <v>51</v>
      </c>
    </row>
    <row r="215" spans="1:5" ht="127.5">
      <c r="A215" s="38" t="s">
        <v>56</v>
      </c>
      <c r="E215" s="39" t="s">
        <v>932</v>
      </c>
    </row>
    <row r="216" spans="1:5" ht="242.25">
      <c r="A216" t="s">
        <v>58</v>
      </c>
      <c r="E216" s="37" t="s">
        <v>933</v>
      </c>
    </row>
    <row r="217" spans="1:16" ht="12.75">
      <c r="A217" s="26" t="s">
        <v>49</v>
      </c>
      <c r="B217" s="31" t="s">
        <v>934</v>
      </c>
      <c r="C217" s="31" t="s">
        <v>935</v>
      </c>
      <c r="D217" s="26" t="s">
        <v>51</v>
      </c>
      <c r="E217" s="32" t="s">
        <v>936</v>
      </c>
      <c r="F217" s="33" t="s">
        <v>139</v>
      </c>
      <c r="G217" s="34">
        <v>312</v>
      </c>
      <c r="H217" s="35">
        <v>0</v>
      </c>
      <c r="I217" s="35">
        <f>ROUND(ROUND(H217,2)*ROUND(G217,3),2)</f>
      </c>
      <c r="O217">
        <f>(I217*21)/100</f>
      </c>
      <c r="P217" t="s">
        <v>27</v>
      </c>
    </row>
    <row r="218" spans="1:5" ht="12.75">
      <c r="A218" s="36" t="s">
        <v>54</v>
      </c>
      <c r="E218" s="37" t="s">
        <v>51</v>
      </c>
    </row>
    <row r="219" spans="1:5" ht="89.25">
      <c r="A219" s="38" t="s">
        <v>56</v>
      </c>
      <c r="E219" s="39" t="s">
        <v>937</v>
      </c>
    </row>
    <row r="220" spans="1:5" ht="267.75">
      <c r="A220" t="s">
        <v>58</v>
      </c>
      <c r="E220" s="37" t="s">
        <v>938</v>
      </c>
    </row>
    <row r="221" spans="1:16" ht="12.75">
      <c r="A221" s="26" t="s">
        <v>49</v>
      </c>
      <c r="B221" s="31" t="s">
        <v>939</v>
      </c>
      <c r="C221" s="31" t="s">
        <v>940</v>
      </c>
      <c r="D221" s="26" t="s">
        <v>51</v>
      </c>
      <c r="E221" s="32" t="s">
        <v>941</v>
      </c>
      <c r="F221" s="33" t="s">
        <v>139</v>
      </c>
      <c r="G221" s="34">
        <v>39</v>
      </c>
      <c r="H221" s="35">
        <v>0</v>
      </c>
      <c r="I221" s="35">
        <f>ROUND(ROUND(H221,2)*ROUND(G221,3),2)</f>
      </c>
      <c r="O221">
        <f>(I221*21)/100</f>
      </c>
      <c r="P221" t="s">
        <v>27</v>
      </c>
    </row>
    <row r="222" spans="1:5" ht="12.75">
      <c r="A222" s="36" t="s">
        <v>54</v>
      </c>
      <c r="E222" s="37" t="s">
        <v>51</v>
      </c>
    </row>
    <row r="223" spans="1:5" ht="89.25">
      <c r="A223" s="38" t="s">
        <v>56</v>
      </c>
      <c r="E223" s="39" t="s">
        <v>942</v>
      </c>
    </row>
    <row r="224" spans="1:5" ht="242.25">
      <c r="A224" t="s">
        <v>58</v>
      </c>
      <c r="E224" s="37" t="s">
        <v>943</v>
      </c>
    </row>
    <row r="225" spans="1:18" ht="12.75" customHeight="1">
      <c r="A225" s="6" t="s">
        <v>47</v>
      </c>
      <c r="B225" s="6"/>
      <c r="C225" s="42" t="s">
        <v>43</v>
      </c>
      <c r="D225" s="6"/>
      <c r="E225" s="29" t="s">
        <v>143</v>
      </c>
      <c r="F225" s="6"/>
      <c r="G225" s="6"/>
      <c r="H225" s="6"/>
      <c r="I225" s="43">
        <f>0+Q225</f>
      </c>
      <c r="O225">
        <f>0+R225</f>
      </c>
      <c r="Q225">
        <f>0+I226+I230+I234+I238+I242+I246+I250+I254+I258+I262+I266+I270+I274+I278+I282+I286+I290+I294+I298</f>
      </c>
      <c r="R225">
        <f>0+O226+O230+O234+O238+O242+O246+O250+O254+O258+O262+O266+O270+O274+O278+O282+O286+O290+O294+O298</f>
      </c>
    </row>
    <row r="226" spans="1:16" ht="12.75">
      <c r="A226" s="26" t="s">
        <v>49</v>
      </c>
      <c r="B226" s="31" t="s">
        <v>944</v>
      </c>
      <c r="C226" s="31" t="s">
        <v>945</v>
      </c>
      <c r="D226" s="26" t="s">
        <v>51</v>
      </c>
      <c r="E226" s="32" t="s">
        <v>946</v>
      </c>
      <c r="F226" s="33" t="s">
        <v>139</v>
      </c>
      <c r="G226" s="34">
        <v>88.73</v>
      </c>
      <c r="H226" s="35">
        <v>0</v>
      </c>
      <c r="I226" s="35">
        <f>ROUND(ROUND(H226,2)*ROUND(G226,3),2)</f>
      </c>
      <c r="O226">
        <f>(I226*21)/100</f>
      </c>
      <c r="P226" t="s">
        <v>27</v>
      </c>
    </row>
    <row r="227" spans="1:5" ht="12.75">
      <c r="A227" s="36" t="s">
        <v>54</v>
      </c>
      <c r="E227" s="37" t="s">
        <v>51</v>
      </c>
    </row>
    <row r="228" spans="1:5" ht="178.5">
      <c r="A228" s="38" t="s">
        <v>56</v>
      </c>
      <c r="E228" s="39" t="s">
        <v>947</v>
      </c>
    </row>
    <row r="229" spans="1:5" ht="63.75">
      <c r="A229" t="s">
        <v>58</v>
      </c>
      <c r="E229" s="37" t="s">
        <v>948</v>
      </c>
    </row>
    <row r="230" spans="1:16" ht="12.75">
      <c r="A230" s="26" t="s">
        <v>49</v>
      </c>
      <c r="B230" s="31" t="s">
        <v>949</v>
      </c>
      <c r="C230" s="31" t="s">
        <v>950</v>
      </c>
      <c r="D230" s="26" t="s">
        <v>51</v>
      </c>
      <c r="E230" s="32" t="s">
        <v>951</v>
      </c>
      <c r="F230" s="33" t="s">
        <v>73</v>
      </c>
      <c r="G230" s="34">
        <v>2</v>
      </c>
      <c r="H230" s="35">
        <v>0</v>
      </c>
      <c r="I230" s="35">
        <f>ROUND(ROUND(H230,2)*ROUND(G230,3),2)</f>
      </c>
      <c r="O230">
        <f>(I230*21)/100</f>
      </c>
      <c r="P230" t="s">
        <v>27</v>
      </c>
    </row>
    <row r="231" spans="1:5" ht="12.75">
      <c r="A231" s="36" t="s">
        <v>54</v>
      </c>
      <c r="E231" s="37" t="s">
        <v>51</v>
      </c>
    </row>
    <row r="232" spans="1:5" ht="38.25">
      <c r="A232" s="38" t="s">
        <v>56</v>
      </c>
      <c r="E232" s="39" t="s">
        <v>952</v>
      </c>
    </row>
    <row r="233" spans="1:5" ht="25.5">
      <c r="A233" t="s">
        <v>58</v>
      </c>
      <c r="E233" s="37" t="s">
        <v>953</v>
      </c>
    </row>
    <row r="234" spans="1:16" ht="12.75">
      <c r="A234" s="26" t="s">
        <v>49</v>
      </c>
      <c r="B234" s="31" t="s">
        <v>954</v>
      </c>
      <c r="C234" s="31" t="s">
        <v>955</v>
      </c>
      <c r="D234" s="26" t="s">
        <v>51</v>
      </c>
      <c r="E234" s="32" t="s">
        <v>956</v>
      </c>
      <c r="F234" s="33" t="s">
        <v>139</v>
      </c>
      <c r="G234" s="34">
        <v>38</v>
      </c>
      <c r="H234" s="35">
        <v>0</v>
      </c>
      <c r="I234" s="35">
        <f>ROUND(ROUND(H234,2)*ROUND(G234,3),2)</f>
      </c>
      <c r="O234">
        <f>(I234*21)/100</f>
      </c>
      <c r="P234" t="s">
        <v>27</v>
      </c>
    </row>
    <row r="235" spans="1:5" ht="12.75">
      <c r="A235" s="36" t="s">
        <v>54</v>
      </c>
      <c r="E235" s="37" t="s">
        <v>51</v>
      </c>
    </row>
    <row r="236" spans="1:5" ht="89.25">
      <c r="A236" s="38" t="s">
        <v>56</v>
      </c>
      <c r="E236" s="39" t="s">
        <v>957</v>
      </c>
    </row>
    <row r="237" spans="1:5" ht="51">
      <c r="A237" t="s">
        <v>58</v>
      </c>
      <c r="E237" s="37" t="s">
        <v>958</v>
      </c>
    </row>
    <row r="238" spans="1:16" ht="12.75">
      <c r="A238" s="26" t="s">
        <v>49</v>
      </c>
      <c r="B238" s="31" t="s">
        <v>959</v>
      </c>
      <c r="C238" s="31" t="s">
        <v>960</v>
      </c>
      <c r="D238" s="26" t="s">
        <v>51</v>
      </c>
      <c r="E238" s="32" t="s">
        <v>961</v>
      </c>
      <c r="F238" s="33" t="s">
        <v>139</v>
      </c>
      <c r="G238" s="34">
        <v>38</v>
      </c>
      <c r="H238" s="35">
        <v>0</v>
      </c>
      <c r="I238" s="35">
        <f>ROUND(ROUND(H238,2)*ROUND(G238,3),2)</f>
      </c>
      <c r="O238">
        <f>(I238*21)/100</f>
      </c>
      <c r="P238" t="s">
        <v>27</v>
      </c>
    </row>
    <row r="239" spans="1:5" ht="12.75">
      <c r="A239" s="36" t="s">
        <v>54</v>
      </c>
      <c r="E239" s="37" t="s">
        <v>51</v>
      </c>
    </row>
    <row r="240" spans="1:5" ht="89.25">
      <c r="A240" s="38" t="s">
        <v>56</v>
      </c>
      <c r="E240" s="39" t="s">
        <v>962</v>
      </c>
    </row>
    <row r="241" spans="1:5" ht="63.75">
      <c r="A241" t="s">
        <v>58</v>
      </c>
      <c r="E241" s="37" t="s">
        <v>963</v>
      </c>
    </row>
    <row r="242" spans="1:16" ht="12.75">
      <c r="A242" s="26" t="s">
        <v>49</v>
      </c>
      <c r="B242" s="31" t="s">
        <v>964</v>
      </c>
      <c r="C242" s="31" t="s">
        <v>965</v>
      </c>
      <c r="D242" s="26" t="s">
        <v>51</v>
      </c>
      <c r="E242" s="32" t="s">
        <v>966</v>
      </c>
      <c r="F242" s="33" t="s">
        <v>139</v>
      </c>
      <c r="G242" s="34">
        <v>38</v>
      </c>
      <c r="H242" s="35">
        <v>0</v>
      </c>
      <c r="I242" s="35">
        <f>ROUND(ROUND(H242,2)*ROUND(G242,3),2)</f>
      </c>
      <c r="O242">
        <f>(I242*21)/100</f>
      </c>
      <c r="P242" t="s">
        <v>27</v>
      </c>
    </row>
    <row r="243" spans="1:5" ht="12.75">
      <c r="A243" s="36" t="s">
        <v>54</v>
      </c>
      <c r="E243" s="37" t="s">
        <v>51</v>
      </c>
    </row>
    <row r="244" spans="1:5" ht="89.25">
      <c r="A244" s="38" t="s">
        <v>56</v>
      </c>
      <c r="E244" s="39" t="s">
        <v>957</v>
      </c>
    </row>
    <row r="245" spans="1:5" ht="25.5">
      <c r="A245" t="s">
        <v>58</v>
      </c>
      <c r="E245" s="37" t="s">
        <v>967</v>
      </c>
    </row>
    <row r="246" spans="1:16" ht="12.75">
      <c r="A246" s="26" t="s">
        <v>49</v>
      </c>
      <c r="B246" s="31" t="s">
        <v>968</v>
      </c>
      <c r="C246" s="31" t="s">
        <v>969</v>
      </c>
      <c r="D246" s="26" t="s">
        <v>51</v>
      </c>
      <c r="E246" s="32" t="s">
        <v>970</v>
      </c>
      <c r="F246" s="33" t="s">
        <v>971</v>
      </c>
      <c r="G246" s="34">
        <v>9880</v>
      </c>
      <c r="H246" s="35">
        <v>0</v>
      </c>
      <c r="I246" s="35">
        <f>ROUND(ROUND(H246,2)*ROUND(G246,3),2)</f>
      </c>
      <c r="O246">
        <f>(I246*21)/100</f>
      </c>
      <c r="P246" t="s">
        <v>27</v>
      </c>
    </row>
    <row r="247" spans="1:5" ht="12.75">
      <c r="A247" s="36" t="s">
        <v>54</v>
      </c>
      <c r="E247" s="37" t="s">
        <v>51</v>
      </c>
    </row>
    <row r="248" spans="1:5" ht="89.25">
      <c r="A248" s="38" t="s">
        <v>56</v>
      </c>
      <c r="E248" s="39" t="s">
        <v>972</v>
      </c>
    </row>
    <row r="249" spans="1:5" ht="25.5">
      <c r="A249" t="s">
        <v>58</v>
      </c>
      <c r="E249" s="37" t="s">
        <v>973</v>
      </c>
    </row>
    <row r="250" spans="1:16" ht="25.5">
      <c r="A250" s="26" t="s">
        <v>49</v>
      </c>
      <c r="B250" s="31" t="s">
        <v>974</v>
      </c>
      <c r="C250" s="31" t="s">
        <v>975</v>
      </c>
      <c r="D250" s="26" t="s">
        <v>51</v>
      </c>
      <c r="E250" s="32" t="s">
        <v>976</v>
      </c>
      <c r="F250" s="33" t="s">
        <v>139</v>
      </c>
      <c r="G250" s="34">
        <v>9.9</v>
      </c>
      <c r="H250" s="35">
        <v>0</v>
      </c>
      <c r="I250" s="35">
        <f>ROUND(ROUND(H250,2)*ROUND(G250,3),2)</f>
      </c>
      <c r="O250">
        <f>(I250*21)/100</f>
      </c>
      <c r="P250" t="s">
        <v>27</v>
      </c>
    </row>
    <row r="251" spans="1:5" ht="12.75">
      <c r="A251" s="36" t="s">
        <v>54</v>
      </c>
      <c r="E251" s="37" t="s">
        <v>51</v>
      </c>
    </row>
    <row r="252" spans="1:5" ht="102">
      <c r="A252" s="38" t="s">
        <v>56</v>
      </c>
      <c r="E252" s="39" t="s">
        <v>977</v>
      </c>
    </row>
    <row r="253" spans="1:5" ht="25.5">
      <c r="A253" t="s">
        <v>58</v>
      </c>
      <c r="E253" s="37" t="s">
        <v>978</v>
      </c>
    </row>
    <row r="254" spans="1:16" ht="12.75">
      <c r="A254" s="26" t="s">
        <v>49</v>
      </c>
      <c r="B254" s="31" t="s">
        <v>979</v>
      </c>
      <c r="C254" s="31" t="s">
        <v>980</v>
      </c>
      <c r="D254" s="26" t="s">
        <v>51</v>
      </c>
      <c r="E254" s="32" t="s">
        <v>981</v>
      </c>
      <c r="F254" s="33" t="s">
        <v>139</v>
      </c>
      <c r="G254" s="34">
        <v>74.02</v>
      </c>
      <c r="H254" s="35">
        <v>0</v>
      </c>
      <c r="I254" s="35">
        <f>ROUND(ROUND(H254,2)*ROUND(G254,3),2)</f>
      </c>
      <c r="O254">
        <f>(I254*21)/100</f>
      </c>
      <c r="P254" t="s">
        <v>27</v>
      </c>
    </row>
    <row r="255" spans="1:5" ht="12.75">
      <c r="A255" s="36" t="s">
        <v>54</v>
      </c>
      <c r="E255" s="37" t="s">
        <v>51</v>
      </c>
    </row>
    <row r="256" spans="1:5" ht="63.75">
      <c r="A256" s="38" t="s">
        <v>56</v>
      </c>
      <c r="E256" s="39" t="s">
        <v>982</v>
      </c>
    </row>
    <row r="257" spans="1:5" ht="38.25">
      <c r="A257" t="s">
        <v>58</v>
      </c>
      <c r="E257" s="37" t="s">
        <v>983</v>
      </c>
    </row>
    <row r="258" spans="1:16" ht="12.75">
      <c r="A258" s="26" t="s">
        <v>49</v>
      </c>
      <c r="B258" s="31" t="s">
        <v>984</v>
      </c>
      <c r="C258" s="31" t="s">
        <v>985</v>
      </c>
      <c r="D258" s="26" t="s">
        <v>51</v>
      </c>
      <c r="E258" s="32" t="s">
        <v>986</v>
      </c>
      <c r="F258" s="33" t="s">
        <v>139</v>
      </c>
      <c r="G258" s="34">
        <v>9.9</v>
      </c>
      <c r="H258" s="35">
        <v>0</v>
      </c>
      <c r="I258" s="35">
        <f>ROUND(ROUND(H258,2)*ROUND(G258,3),2)</f>
      </c>
      <c r="O258">
        <f>(I258*21)/100</f>
      </c>
      <c r="P258" t="s">
        <v>27</v>
      </c>
    </row>
    <row r="259" spans="1:5" ht="12.75">
      <c r="A259" s="36" t="s">
        <v>54</v>
      </c>
      <c r="E259" s="37" t="s">
        <v>51</v>
      </c>
    </row>
    <row r="260" spans="1:5" ht="63.75">
      <c r="A260" s="38" t="s">
        <v>56</v>
      </c>
      <c r="E260" s="39" t="s">
        <v>987</v>
      </c>
    </row>
    <row r="261" spans="1:5" ht="38.25">
      <c r="A261" t="s">
        <v>58</v>
      </c>
      <c r="E261" s="37" t="s">
        <v>983</v>
      </c>
    </row>
    <row r="262" spans="1:16" ht="25.5">
      <c r="A262" s="26" t="s">
        <v>49</v>
      </c>
      <c r="B262" s="31" t="s">
        <v>988</v>
      </c>
      <c r="C262" s="31" t="s">
        <v>989</v>
      </c>
      <c r="D262" s="26" t="s">
        <v>51</v>
      </c>
      <c r="E262" s="32" t="s">
        <v>990</v>
      </c>
      <c r="F262" s="33" t="s">
        <v>139</v>
      </c>
      <c r="G262" s="34">
        <v>9.9</v>
      </c>
      <c r="H262" s="35">
        <v>0</v>
      </c>
      <c r="I262" s="35">
        <f>ROUND(ROUND(H262,2)*ROUND(G262,3),2)</f>
      </c>
      <c r="O262">
        <f>(I262*21)/100</f>
      </c>
      <c r="P262" t="s">
        <v>27</v>
      </c>
    </row>
    <row r="263" spans="1:5" ht="12.75">
      <c r="A263" s="36" t="s">
        <v>54</v>
      </c>
      <c r="E263" s="37" t="s">
        <v>51</v>
      </c>
    </row>
    <row r="264" spans="1:5" ht="89.25">
      <c r="A264" s="38" t="s">
        <v>56</v>
      </c>
      <c r="E264" s="39" t="s">
        <v>991</v>
      </c>
    </row>
    <row r="265" spans="1:5" ht="38.25">
      <c r="A265" t="s">
        <v>58</v>
      </c>
      <c r="E265" s="37" t="s">
        <v>992</v>
      </c>
    </row>
    <row r="266" spans="1:16" ht="12.75">
      <c r="A266" s="26" t="s">
        <v>49</v>
      </c>
      <c r="B266" s="31" t="s">
        <v>993</v>
      </c>
      <c r="C266" s="31" t="s">
        <v>994</v>
      </c>
      <c r="D266" s="26" t="s">
        <v>51</v>
      </c>
      <c r="E266" s="32" t="s">
        <v>995</v>
      </c>
      <c r="F266" s="33" t="s">
        <v>139</v>
      </c>
      <c r="G266" s="34">
        <v>35.71</v>
      </c>
      <c r="H266" s="35">
        <v>0</v>
      </c>
      <c r="I266" s="35">
        <f>ROUND(ROUND(H266,2)*ROUND(G266,3),2)</f>
      </c>
      <c r="O266">
        <f>(I266*21)/100</f>
      </c>
      <c r="P266" t="s">
        <v>27</v>
      </c>
    </row>
    <row r="267" spans="1:5" ht="12.75">
      <c r="A267" s="36" t="s">
        <v>54</v>
      </c>
      <c r="E267" s="37" t="s">
        <v>51</v>
      </c>
    </row>
    <row r="268" spans="1:5" ht="140.25">
      <c r="A268" s="38" t="s">
        <v>56</v>
      </c>
      <c r="E268" s="39" t="s">
        <v>996</v>
      </c>
    </row>
    <row r="269" spans="1:5" ht="280.5">
      <c r="A269" t="s">
        <v>58</v>
      </c>
      <c r="E269" s="37" t="s">
        <v>997</v>
      </c>
    </row>
    <row r="270" spans="1:16" ht="12.75">
      <c r="A270" s="26" t="s">
        <v>49</v>
      </c>
      <c r="B270" s="31" t="s">
        <v>998</v>
      </c>
      <c r="C270" s="31" t="s">
        <v>999</v>
      </c>
      <c r="D270" s="26" t="s">
        <v>51</v>
      </c>
      <c r="E270" s="32" t="s">
        <v>1000</v>
      </c>
      <c r="F270" s="33" t="s">
        <v>162</v>
      </c>
      <c r="G270" s="34">
        <v>0.712</v>
      </c>
      <c r="H270" s="35">
        <v>0</v>
      </c>
      <c r="I270" s="35">
        <f>ROUND(ROUND(H270,2)*ROUND(G270,3),2)</f>
      </c>
      <c r="O270">
        <f>(I270*21)/100</f>
      </c>
      <c r="P270" t="s">
        <v>27</v>
      </c>
    </row>
    <row r="271" spans="1:5" ht="12.75">
      <c r="A271" s="36" t="s">
        <v>54</v>
      </c>
      <c r="E271" s="37" t="s">
        <v>51</v>
      </c>
    </row>
    <row r="272" spans="1:5" ht="165.75">
      <c r="A272" s="38" t="s">
        <v>56</v>
      </c>
      <c r="E272" s="39" t="s">
        <v>1001</v>
      </c>
    </row>
    <row r="273" spans="1:5" ht="229.5">
      <c r="A273" t="s">
        <v>58</v>
      </c>
      <c r="E273" s="37" t="s">
        <v>1002</v>
      </c>
    </row>
    <row r="274" spans="1:16" ht="12.75">
      <c r="A274" s="26" t="s">
        <v>49</v>
      </c>
      <c r="B274" s="31" t="s">
        <v>1003</v>
      </c>
      <c r="C274" s="31" t="s">
        <v>1004</v>
      </c>
      <c r="D274" s="26" t="s">
        <v>51</v>
      </c>
      <c r="E274" s="32" t="s">
        <v>1005</v>
      </c>
      <c r="F274" s="33" t="s">
        <v>850</v>
      </c>
      <c r="G274" s="34">
        <v>1511.824</v>
      </c>
      <c r="H274" s="35">
        <v>0</v>
      </c>
      <c r="I274" s="35">
        <f>ROUND(ROUND(H274,2)*ROUND(G274,3),2)</f>
      </c>
      <c r="O274">
        <f>(I274*21)/100</f>
      </c>
      <c r="P274" t="s">
        <v>27</v>
      </c>
    </row>
    <row r="275" spans="1:5" ht="12.75">
      <c r="A275" s="36" t="s">
        <v>54</v>
      </c>
      <c r="E275" s="37" t="s">
        <v>51</v>
      </c>
    </row>
    <row r="276" spans="1:5" ht="293.25">
      <c r="A276" s="38" t="s">
        <v>56</v>
      </c>
      <c r="E276" s="39" t="s">
        <v>1006</v>
      </c>
    </row>
    <row r="277" spans="1:5" ht="409.5">
      <c r="A277" t="s">
        <v>58</v>
      </c>
      <c r="E277" s="37" t="s">
        <v>1007</v>
      </c>
    </row>
    <row r="278" spans="1:16" ht="12.75">
      <c r="A278" s="26" t="s">
        <v>49</v>
      </c>
      <c r="B278" s="31" t="s">
        <v>1008</v>
      </c>
      <c r="C278" s="31" t="s">
        <v>1009</v>
      </c>
      <c r="D278" s="26" t="s">
        <v>51</v>
      </c>
      <c r="E278" s="32" t="s">
        <v>1010</v>
      </c>
      <c r="F278" s="33" t="s">
        <v>850</v>
      </c>
      <c r="G278" s="34">
        <v>175.352</v>
      </c>
      <c r="H278" s="35">
        <v>0</v>
      </c>
      <c r="I278" s="35">
        <f>ROUND(ROUND(H278,2)*ROUND(G278,3),2)</f>
      </c>
      <c r="O278">
        <f>(I278*21)/100</f>
      </c>
      <c r="P278" t="s">
        <v>27</v>
      </c>
    </row>
    <row r="279" spans="1:5" ht="12.75">
      <c r="A279" s="36" t="s">
        <v>54</v>
      </c>
      <c r="E279" s="37" t="s">
        <v>51</v>
      </c>
    </row>
    <row r="280" spans="1:5" ht="409.5">
      <c r="A280" s="38" t="s">
        <v>56</v>
      </c>
      <c r="E280" s="39" t="s">
        <v>1011</v>
      </c>
    </row>
    <row r="281" spans="1:5" ht="357">
      <c r="A281" t="s">
        <v>58</v>
      </c>
      <c r="E281" s="37" t="s">
        <v>1012</v>
      </c>
    </row>
    <row r="282" spans="1:16" ht="12.75">
      <c r="A282" s="26" t="s">
        <v>49</v>
      </c>
      <c r="B282" s="31" t="s">
        <v>1013</v>
      </c>
      <c r="C282" s="31" t="s">
        <v>1014</v>
      </c>
      <c r="D282" s="26" t="s">
        <v>51</v>
      </c>
      <c r="E282" s="32" t="s">
        <v>1015</v>
      </c>
      <c r="F282" s="33" t="s">
        <v>187</v>
      </c>
      <c r="G282" s="34">
        <v>610.82</v>
      </c>
      <c r="H282" s="35">
        <v>0</v>
      </c>
      <c r="I282" s="35">
        <f>ROUND(ROUND(H282,2)*ROUND(G282,3),2)</f>
      </c>
      <c r="O282">
        <f>(I282*21)/100</f>
      </c>
      <c r="P282" t="s">
        <v>27</v>
      </c>
    </row>
    <row r="283" spans="1:5" ht="12.75">
      <c r="A283" s="36" t="s">
        <v>54</v>
      </c>
      <c r="E283" s="37" t="s">
        <v>51</v>
      </c>
    </row>
    <row r="284" spans="1:5" ht="216.75">
      <c r="A284" s="38" t="s">
        <v>56</v>
      </c>
      <c r="E284" s="39" t="s">
        <v>1016</v>
      </c>
    </row>
    <row r="285" spans="1:5" ht="25.5">
      <c r="A285" t="s">
        <v>58</v>
      </c>
      <c r="E285" s="37" t="s">
        <v>1017</v>
      </c>
    </row>
    <row r="286" spans="1:16" ht="12.75">
      <c r="A286" s="26" t="s">
        <v>49</v>
      </c>
      <c r="B286" s="31" t="s">
        <v>1018</v>
      </c>
      <c r="C286" s="31" t="s">
        <v>1019</v>
      </c>
      <c r="D286" s="26" t="s">
        <v>51</v>
      </c>
      <c r="E286" s="32" t="s">
        <v>1020</v>
      </c>
      <c r="F286" s="33" t="s">
        <v>187</v>
      </c>
      <c r="G286" s="34">
        <v>155.88</v>
      </c>
      <c r="H286" s="35">
        <v>0</v>
      </c>
      <c r="I286" s="35">
        <f>ROUND(ROUND(H286,2)*ROUND(G286,3),2)</f>
      </c>
      <c r="O286">
        <f>(I286*21)/100</f>
      </c>
      <c r="P286" t="s">
        <v>27</v>
      </c>
    </row>
    <row r="287" spans="1:5" ht="12.75">
      <c r="A287" s="36" t="s">
        <v>54</v>
      </c>
      <c r="E287" s="37" t="s">
        <v>51</v>
      </c>
    </row>
    <row r="288" spans="1:5" ht="178.5">
      <c r="A288" s="38" t="s">
        <v>56</v>
      </c>
      <c r="E288" s="39" t="s">
        <v>1021</v>
      </c>
    </row>
    <row r="289" spans="1:5" ht="25.5">
      <c r="A289" t="s">
        <v>58</v>
      </c>
      <c r="E289" s="37" t="s">
        <v>1017</v>
      </c>
    </row>
    <row r="290" spans="1:16" ht="12.75">
      <c r="A290" s="26" t="s">
        <v>49</v>
      </c>
      <c r="B290" s="31" t="s">
        <v>1022</v>
      </c>
      <c r="C290" s="31" t="s">
        <v>1023</v>
      </c>
      <c r="D290" s="26" t="s">
        <v>51</v>
      </c>
      <c r="E290" s="32" t="s">
        <v>1024</v>
      </c>
      <c r="F290" s="33" t="s">
        <v>187</v>
      </c>
      <c r="G290" s="34">
        <v>610.5</v>
      </c>
      <c r="H290" s="35">
        <v>0</v>
      </c>
      <c r="I290" s="35">
        <f>ROUND(ROUND(H290,2)*ROUND(G290,3),2)</f>
      </c>
      <c r="O290">
        <f>(I290*21)/100</f>
      </c>
      <c r="P290" t="s">
        <v>27</v>
      </c>
    </row>
    <row r="291" spans="1:5" ht="12.75">
      <c r="A291" s="36" t="s">
        <v>54</v>
      </c>
      <c r="E291" s="37" t="s">
        <v>51</v>
      </c>
    </row>
    <row r="292" spans="1:5" ht="140.25">
      <c r="A292" s="38" t="s">
        <v>56</v>
      </c>
      <c r="E292" s="39" t="s">
        <v>1025</v>
      </c>
    </row>
    <row r="293" spans="1:5" ht="25.5">
      <c r="A293" t="s">
        <v>58</v>
      </c>
      <c r="E293" s="37" t="s">
        <v>1017</v>
      </c>
    </row>
    <row r="294" spans="1:16" ht="12.75">
      <c r="A294" s="26" t="s">
        <v>49</v>
      </c>
      <c r="B294" s="31" t="s">
        <v>1026</v>
      </c>
      <c r="C294" s="31" t="s">
        <v>1027</v>
      </c>
      <c r="D294" s="26" t="s">
        <v>51</v>
      </c>
      <c r="E294" s="32" t="s">
        <v>1028</v>
      </c>
      <c r="F294" s="33" t="s">
        <v>1029</v>
      </c>
      <c r="G294" s="34">
        <v>2318</v>
      </c>
      <c r="H294" s="35">
        <v>0</v>
      </c>
      <c r="I294" s="35">
        <f>ROUND(ROUND(H294,2)*ROUND(G294,3),2)</f>
      </c>
      <c r="O294">
        <f>(I294*21)/100</f>
      </c>
      <c r="P294" t="s">
        <v>27</v>
      </c>
    </row>
    <row r="295" spans="1:5" ht="12.75">
      <c r="A295" s="36" t="s">
        <v>54</v>
      </c>
      <c r="E295" s="37" t="s">
        <v>51</v>
      </c>
    </row>
    <row r="296" spans="1:5" ht="242.25">
      <c r="A296" s="38" t="s">
        <v>56</v>
      </c>
      <c r="E296" s="39" t="s">
        <v>1030</v>
      </c>
    </row>
    <row r="297" spans="1:5" ht="25.5">
      <c r="A297" t="s">
        <v>58</v>
      </c>
      <c r="E297" s="37" t="s">
        <v>1031</v>
      </c>
    </row>
    <row r="298" spans="1:16" ht="25.5">
      <c r="A298" s="26" t="s">
        <v>49</v>
      </c>
      <c r="B298" s="31" t="s">
        <v>1032</v>
      </c>
      <c r="C298" s="31" t="s">
        <v>1033</v>
      </c>
      <c r="D298" s="26" t="s">
        <v>51</v>
      </c>
      <c r="E298" s="32" t="s">
        <v>1034</v>
      </c>
      <c r="F298" s="33" t="s">
        <v>162</v>
      </c>
      <c r="G298" s="34">
        <v>14.029</v>
      </c>
      <c r="H298" s="35">
        <v>0</v>
      </c>
      <c r="I298" s="35">
        <f>ROUND(ROUND(H298,2)*ROUND(G298,3),2)</f>
      </c>
      <c r="O298">
        <f>(I298*21)/100</f>
      </c>
      <c r="P298" t="s">
        <v>27</v>
      </c>
    </row>
    <row r="299" spans="1:5" ht="12.75">
      <c r="A299" s="36" t="s">
        <v>54</v>
      </c>
      <c r="E299" s="37" t="s">
        <v>51</v>
      </c>
    </row>
    <row r="300" spans="1:5" ht="204">
      <c r="A300" s="38" t="s">
        <v>56</v>
      </c>
      <c r="E300" s="39" t="s">
        <v>1035</v>
      </c>
    </row>
    <row r="301" spans="1:5" ht="76.5">
      <c r="A301" t="s">
        <v>58</v>
      </c>
      <c r="E301" s="37" t="s">
        <v>1036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1037</v>
      </c>
      <c r="I3" s="40">
        <f>0+I9</f>
      </c>
      <c r="O3" t="s">
        <v>23</v>
      </c>
      <c r="P3" t="s">
        <v>27</v>
      </c>
    </row>
    <row r="4" spans="1:16" ht="15" customHeight="1">
      <c r="A4" t="s">
        <v>17</v>
      </c>
      <c r="B4" s="12" t="s">
        <v>18</v>
      </c>
      <c r="C4" s="13" t="s">
        <v>1037</v>
      </c>
      <c r="D4" s="1"/>
      <c r="E4" s="14" t="s">
        <v>1038</v>
      </c>
      <c r="F4" s="1"/>
      <c r="G4" s="1"/>
      <c r="H4" s="11"/>
      <c r="I4" s="11"/>
      <c r="O4" t="s">
        <v>24</v>
      </c>
      <c r="P4" t="s">
        <v>27</v>
      </c>
    </row>
    <row r="5" spans="1:16" ht="12.75" customHeight="1">
      <c r="A5" t="s">
        <v>21</v>
      </c>
      <c r="B5" s="16" t="s">
        <v>22</v>
      </c>
      <c r="C5" s="17" t="s">
        <v>1037</v>
      </c>
      <c r="D5" s="6"/>
      <c r="E5" s="18" t="s">
        <v>1039</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43</v>
      </c>
      <c r="D9" s="27"/>
      <c r="E9" s="29" t="s">
        <v>143</v>
      </c>
      <c r="F9" s="27"/>
      <c r="G9" s="27"/>
      <c r="H9" s="27"/>
      <c r="I9" s="30">
        <f>0+Q9</f>
      </c>
      <c r="O9">
        <f>0+R9</f>
      </c>
      <c r="Q9">
        <f>0+I10</f>
      </c>
      <c r="R9">
        <f>0+O10</f>
      </c>
    </row>
    <row r="10" spans="1:16" ht="12.75">
      <c r="A10" s="26" t="s">
        <v>49</v>
      </c>
      <c r="B10" s="31" t="s">
        <v>32</v>
      </c>
      <c r="C10" s="31" t="s">
        <v>1041</v>
      </c>
      <c r="D10" s="26" t="s">
        <v>51</v>
      </c>
      <c r="E10" s="32" t="s">
        <v>1042</v>
      </c>
      <c r="F10" s="33" t="s">
        <v>62</v>
      </c>
      <c r="G10" s="34">
        <v>1</v>
      </c>
      <c r="H10" s="35">
        <v>0</v>
      </c>
      <c r="I10" s="35">
        <f>ROUND(ROUND(H10,2)*ROUND(G10,3),2)</f>
      </c>
      <c r="O10">
        <f>(I10*21)/100</f>
      </c>
      <c r="P10" t="s">
        <v>27</v>
      </c>
    </row>
    <row r="11" spans="1:5" ht="12.75">
      <c r="A11" s="36" t="s">
        <v>54</v>
      </c>
      <c r="E11" s="37" t="s">
        <v>51</v>
      </c>
    </row>
    <row r="12" spans="1:5" ht="89.25">
      <c r="A12" s="38" t="s">
        <v>56</v>
      </c>
      <c r="E12" s="39" t="s">
        <v>1043</v>
      </c>
    </row>
    <row r="13" spans="1:5" ht="12.75">
      <c r="A13" t="s">
        <v>58</v>
      </c>
      <c r="E13" s="37" t="s">
        <v>119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1046</v>
      </c>
      <c r="I3" s="40">
        <f>0+I9</f>
      </c>
      <c r="O3" t="s">
        <v>23</v>
      </c>
      <c r="P3" t="s">
        <v>27</v>
      </c>
    </row>
    <row r="4" spans="1:16" ht="15" customHeight="1">
      <c r="A4" t="s">
        <v>17</v>
      </c>
      <c r="B4" s="12" t="s">
        <v>18</v>
      </c>
      <c r="C4" s="13" t="s">
        <v>1044</v>
      </c>
      <c r="D4" s="1"/>
      <c r="E4" s="14" t="s">
        <v>1045</v>
      </c>
      <c r="F4" s="1"/>
      <c r="G4" s="1"/>
      <c r="H4" s="11"/>
      <c r="I4" s="11"/>
      <c r="O4" t="s">
        <v>24</v>
      </c>
      <c r="P4" t="s">
        <v>27</v>
      </c>
    </row>
    <row r="5" spans="1:16" ht="12.75" customHeight="1">
      <c r="A5" t="s">
        <v>21</v>
      </c>
      <c r="B5" s="16" t="s">
        <v>22</v>
      </c>
      <c r="C5" s="17" t="s">
        <v>1046</v>
      </c>
      <c r="D5" s="6"/>
      <c r="E5" s="18" t="s">
        <v>1047</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32</v>
      </c>
      <c r="D9" s="27"/>
      <c r="E9" s="29" t="s">
        <v>136</v>
      </c>
      <c r="F9" s="27"/>
      <c r="G9" s="27"/>
      <c r="H9" s="27"/>
      <c r="I9" s="30">
        <f>0+Q9</f>
      </c>
      <c r="O9">
        <f>0+R9</f>
      </c>
      <c r="Q9">
        <f>0+I10+I14+I18+I22+I26</f>
      </c>
      <c r="R9">
        <f>0+O10+O14+O18+O22+O26</f>
      </c>
    </row>
    <row r="10" spans="1:16" ht="12.75">
      <c r="A10" s="26" t="s">
        <v>49</v>
      </c>
      <c r="B10" s="31" t="s">
        <v>32</v>
      </c>
      <c r="C10" s="31" t="s">
        <v>1049</v>
      </c>
      <c r="D10" s="26" t="s">
        <v>51</v>
      </c>
      <c r="E10" s="32" t="s">
        <v>1050</v>
      </c>
      <c r="F10" s="33" t="s">
        <v>187</v>
      </c>
      <c r="G10" s="34">
        <v>42.5</v>
      </c>
      <c r="H10" s="35">
        <v>0</v>
      </c>
      <c r="I10" s="35">
        <f>ROUND(ROUND(H10,2)*ROUND(G10,3),2)</f>
      </c>
      <c r="O10">
        <f>(I10*21)/100</f>
      </c>
      <c r="P10" t="s">
        <v>27</v>
      </c>
    </row>
    <row r="11" spans="1:5" ht="12.75">
      <c r="A11" s="36" t="s">
        <v>54</v>
      </c>
      <c r="E11" s="37" t="s">
        <v>1051</v>
      </c>
    </row>
    <row r="12" spans="1:5" ht="76.5">
      <c r="A12" s="38" t="s">
        <v>56</v>
      </c>
      <c r="E12" s="39" t="s">
        <v>1052</v>
      </c>
    </row>
    <row r="13" spans="1:5" ht="38.25">
      <c r="A13" t="s">
        <v>58</v>
      </c>
      <c r="E13" s="37" t="s">
        <v>1053</v>
      </c>
    </row>
    <row r="14" spans="1:16" ht="25.5">
      <c r="A14" s="26" t="s">
        <v>49</v>
      </c>
      <c r="B14" s="31" t="s">
        <v>27</v>
      </c>
      <c r="C14" s="31" t="s">
        <v>1054</v>
      </c>
      <c r="D14" s="26" t="s">
        <v>51</v>
      </c>
      <c r="E14" s="32" t="s">
        <v>1055</v>
      </c>
      <c r="F14" s="33" t="s">
        <v>162</v>
      </c>
      <c r="G14" s="34">
        <v>10.625</v>
      </c>
      <c r="H14" s="35">
        <v>0</v>
      </c>
      <c r="I14" s="35">
        <f>ROUND(ROUND(H14,2)*ROUND(G14,3),2)</f>
      </c>
      <c r="O14">
        <f>(I14*21)/100</f>
      </c>
      <c r="P14" t="s">
        <v>27</v>
      </c>
    </row>
    <row r="15" spans="1:5" ht="12.75">
      <c r="A15" s="36" t="s">
        <v>54</v>
      </c>
      <c r="E15" s="37" t="s">
        <v>1056</v>
      </c>
    </row>
    <row r="16" spans="1:5" ht="76.5">
      <c r="A16" s="38" t="s">
        <v>56</v>
      </c>
      <c r="E16" s="39" t="s">
        <v>1057</v>
      </c>
    </row>
    <row r="17" spans="1:5" ht="38.25">
      <c r="A17" t="s">
        <v>58</v>
      </c>
      <c r="E17" s="37" t="s">
        <v>803</v>
      </c>
    </row>
    <row r="18" spans="1:16" ht="12.75">
      <c r="A18" s="26" t="s">
        <v>49</v>
      </c>
      <c r="B18" s="31" t="s">
        <v>26</v>
      </c>
      <c r="C18" s="31" t="s">
        <v>1058</v>
      </c>
      <c r="D18" s="26" t="s">
        <v>51</v>
      </c>
      <c r="E18" s="32" t="s">
        <v>1059</v>
      </c>
      <c r="F18" s="33" t="s">
        <v>162</v>
      </c>
      <c r="G18" s="34">
        <v>4.25</v>
      </c>
      <c r="H18" s="35">
        <v>0</v>
      </c>
      <c r="I18" s="35">
        <f>ROUND(ROUND(H18,2)*ROUND(G18,3),2)</f>
      </c>
      <c r="O18">
        <f>(I18*21)/100</f>
      </c>
      <c r="P18" t="s">
        <v>27</v>
      </c>
    </row>
    <row r="19" spans="1:5" ht="12.75">
      <c r="A19" s="36" t="s">
        <v>54</v>
      </c>
      <c r="E19" s="37" t="s">
        <v>1060</v>
      </c>
    </row>
    <row r="20" spans="1:5" ht="89.25">
      <c r="A20" s="38" t="s">
        <v>56</v>
      </c>
      <c r="E20" s="39" t="s">
        <v>1061</v>
      </c>
    </row>
    <row r="21" spans="1:5" ht="229.5">
      <c r="A21" t="s">
        <v>58</v>
      </c>
      <c r="E21" s="37" t="s">
        <v>1062</v>
      </c>
    </row>
    <row r="22" spans="1:16" ht="12.75">
      <c r="A22" s="26" t="s">
        <v>49</v>
      </c>
      <c r="B22" s="31" t="s">
        <v>36</v>
      </c>
      <c r="C22" s="31" t="s">
        <v>1063</v>
      </c>
      <c r="D22" s="26" t="s">
        <v>51</v>
      </c>
      <c r="E22" s="32" t="s">
        <v>1064</v>
      </c>
      <c r="F22" s="33" t="s">
        <v>187</v>
      </c>
      <c r="G22" s="34">
        <v>42.5</v>
      </c>
      <c r="H22" s="35">
        <v>0</v>
      </c>
      <c r="I22" s="35">
        <f>ROUND(ROUND(H22,2)*ROUND(G22,3),2)</f>
      </c>
      <c r="O22">
        <f>(I22*21)/100</f>
      </c>
      <c r="P22" t="s">
        <v>27</v>
      </c>
    </row>
    <row r="23" spans="1:5" ht="12.75">
      <c r="A23" s="36" t="s">
        <v>54</v>
      </c>
      <c r="E23" s="37" t="s">
        <v>1065</v>
      </c>
    </row>
    <row r="24" spans="1:5" ht="76.5">
      <c r="A24" s="38" t="s">
        <v>56</v>
      </c>
      <c r="E24" s="39" t="s">
        <v>1066</v>
      </c>
    </row>
    <row r="25" spans="1:5" ht="38.25">
      <c r="A25" t="s">
        <v>58</v>
      </c>
      <c r="E25" s="37" t="s">
        <v>1067</v>
      </c>
    </row>
    <row r="26" spans="1:16" ht="12.75">
      <c r="A26" s="26" t="s">
        <v>49</v>
      </c>
      <c r="B26" s="31" t="s">
        <v>38</v>
      </c>
      <c r="C26" s="31" t="s">
        <v>1068</v>
      </c>
      <c r="D26" s="26" t="s">
        <v>51</v>
      </c>
      <c r="E26" s="32" t="s">
        <v>1069</v>
      </c>
      <c r="F26" s="33" t="s">
        <v>73</v>
      </c>
      <c r="G26" s="34">
        <v>14</v>
      </c>
      <c r="H26" s="35">
        <v>0</v>
      </c>
      <c r="I26" s="35">
        <f>ROUND(ROUND(H26,2)*ROUND(G26,3),2)</f>
      </c>
      <c r="O26">
        <f>(I26*21)/100</f>
      </c>
      <c r="P26" t="s">
        <v>27</v>
      </c>
    </row>
    <row r="27" spans="1:5" ht="12.75">
      <c r="A27" s="36" t="s">
        <v>54</v>
      </c>
      <c r="E27" s="37" t="s">
        <v>51</v>
      </c>
    </row>
    <row r="28" spans="1:5" ht="76.5">
      <c r="A28" s="38" t="s">
        <v>56</v>
      </c>
      <c r="E28" s="39" t="s">
        <v>1070</v>
      </c>
    </row>
    <row r="29" spans="1:5" ht="89.25">
      <c r="A29" t="s">
        <v>58</v>
      </c>
      <c r="E29" s="37" t="s">
        <v>1071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114</v>
      </c>
      <c r="I3" s="40">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114</v>
      </c>
      <c r="D5" s="6"/>
      <c r="E5" s="18" t="s">
        <v>20</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116</v>
      </c>
      <c r="D10" s="26" t="s">
        <v>51</v>
      </c>
      <c r="E10" s="32" t="s">
        <v>117</v>
      </c>
      <c r="F10" s="33" t="s">
        <v>62</v>
      </c>
      <c r="G10" s="34">
        <v>1</v>
      </c>
      <c r="H10" s="35">
        <v>0</v>
      </c>
      <c r="I10" s="35">
        <f>ROUND(ROUND(H10,2)*ROUND(G10,3),2)</f>
      </c>
      <c r="O10">
        <f>(I10*21)/100</f>
      </c>
      <c r="P10" t="s">
        <v>27</v>
      </c>
    </row>
    <row r="11" spans="1:5" ht="76.5">
      <c r="A11" s="36" t="s">
        <v>54</v>
      </c>
      <c r="E11" s="37" t="s">
        <v>118</v>
      </c>
    </row>
    <row r="12" spans="1:5" ht="12.75">
      <c r="A12" s="38" t="s">
        <v>56</v>
      </c>
      <c r="E12" s="39" t="s">
        <v>57</v>
      </c>
    </row>
    <row r="13" spans="1:5" ht="12.75">
      <c r="A13" t="s">
        <v>58</v>
      </c>
      <c r="E13" s="37" t="s">
        <v>119</v>
      </c>
    </row>
    <row r="14" spans="1:16" ht="12.75">
      <c r="A14" s="26" t="s">
        <v>49</v>
      </c>
      <c r="B14" s="31" t="s">
        <v>27</v>
      </c>
      <c r="C14" s="31" t="s">
        <v>120</v>
      </c>
      <c r="D14" s="26" t="s">
        <v>51</v>
      </c>
      <c r="E14" s="32" t="s">
        <v>121</v>
      </c>
      <c r="F14" s="33" t="s">
        <v>73</v>
      </c>
      <c r="G14" s="34">
        <v>1</v>
      </c>
      <c r="H14" s="35">
        <v>0</v>
      </c>
      <c r="I14" s="35">
        <f>ROUND(ROUND(H14,2)*ROUND(G14,3),2)</f>
      </c>
      <c r="O14">
        <f>(I14*21)/100</f>
      </c>
      <c r="P14" t="s">
        <v>27</v>
      </c>
    </row>
    <row r="15" spans="1:5" ht="12.75">
      <c r="A15" s="36" t="s">
        <v>54</v>
      </c>
      <c r="E15" s="37" t="s">
        <v>122</v>
      </c>
    </row>
    <row r="16" spans="1:5" ht="12.75">
      <c r="A16" s="38" t="s">
        <v>56</v>
      </c>
      <c r="E16" s="39" t="s">
        <v>57</v>
      </c>
    </row>
    <row r="17" spans="1:5" ht="12.75">
      <c r="A17" t="s">
        <v>58</v>
      </c>
      <c r="E17" s="37" t="s">
        <v>70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1072</v>
      </c>
      <c r="I3" s="40">
        <f>0+I9</f>
      </c>
      <c r="O3" t="s">
        <v>23</v>
      </c>
      <c r="P3" t="s">
        <v>27</v>
      </c>
    </row>
    <row r="4" spans="1:16" ht="15" customHeight="1">
      <c r="A4" t="s">
        <v>17</v>
      </c>
      <c r="B4" s="12" t="s">
        <v>18</v>
      </c>
      <c r="C4" s="13" t="s">
        <v>1044</v>
      </c>
      <c r="D4" s="1"/>
      <c r="E4" s="14" t="s">
        <v>1045</v>
      </c>
      <c r="F4" s="1"/>
      <c r="G4" s="1"/>
      <c r="H4" s="11"/>
      <c r="I4" s="11"/>
      <c r="O4" t="s">
        <v>24</v>
      </c>
      <c r="P4" t="s">
        <v>27</v>
      </c>
    </row>
    <row r="5" spans="1:16" ht="12.75" customHeight="1">
      <c r="A5" t="s">
        <v>21</v>
      </c>
      <c r="B5" s="16" t="s">
        <v>22</v>
      </c>
      <c r="C5" s="17" t="s">
        <v>1072</v>
      </c>
      <c r="D5" s="6"/>
      <c r="E5" s="18" t="s">
        <v>1047</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32</v>
      </c>
      <c r="D9" s="27"/>
      <c r="E9" s="29" t="s">
        <v>136</v>
      </c>
      <c r="F9" s="27"/>
      <c r="G9" s="27"/>
      <c r="H9" s="27"/>
      <c r="I9" s="30">
        <f>0+Q9</f>
      </c>
      <c r="O9">
        <f>0+R9</f>
      </c>
      <c r="Q9">
        <f>0+I10+I14+I18+I22+I26</f>
      </c>
      <c r="R9">
        <f>0+O10+O14+O18+O22+O26</f>
      </c>
    </row>
    <row r="10" spans="1:16" ht="12.75">
      <c r="A10" s="26" t="s">
        <v>49</v>
      </c>
      <c r="B10" s="31" t="s">
        <v>32</v>
      </c>
      <c r="C10" s="31" t="s">
        <v>1049</v>
      </c>
      <c r="D10" s="26" t="s">
        <v>51</v>
      </c>
      <c r="E10" s="32" t="s">
        <v>1050</v>
      </c>
      <c r="F10" s="33" t="s">
        <v>187</v>
      </c>
      <c r="G10" s="34">
        <v>421.7</v>
      </c>
      <c r="H10" s="35">
        <v>0</v>
      </c>
      <c r="I10" s="35">
        <f>ROUND(ROUND(H10,2)*ROUND(G10,3),2)</f>
      </c>
      <c r="O10">
        <f>(I10*21)/100</f>
      </c>
      <c r="P10" t="s">
        <v>27</v>
      </c>
    </row>
    <row r="11" spans="1:5" ht="12.75">
      <c r="A11" s="36" t="s">
        <v>54</v>
      </c>
      <c r="E11" s="37" t="s">
        <v>1051</v>
      </c>
    </row>
    <row r="12" spans="1:5" ht="165.75">
      <c r="A12" s="38" t="s">
        <v>56</v>
      </c>
      <c r="E12" s="39" t="s">
        <v>1074</v>
      </c>
    </row>
    <row r="13" spans="1:5" ht="38.25">
      <c r="A13" t="s">
        <v>58</v>
      </c>
      <c r="E13" s="37" t="s">
        <v>1053</v>
      </c>
    </row>
    <row r="14" spans="1:16" ht="25.5">
      <c r="A14" s="26" t="s">
        <v>49</v>
      </c>
      <c r="B14" s="31" t="s">
        <v>27</v>
      </c>
      <c r="C14" s="31" t="s">
        <v>1054</v>
      </c>
      <c r="D14" s="26" t="s">
        <v>51</v>
      </c>
      <c r="E14" s="32" t="s">
        <v>1075</v>
      </c>
      <c r="F14" s="33" t="s">
        <v>162</v>
      </c>
      <c r="G14" s="34">
        <v>105.425</v>
      </c>
      <c r="H14" s="35">
        <v>0</v>
      </c>
      <c r="I14" s="35">
        <f>ROUND(ROUND(H14,2)*ROUND(G14,3),2)</f>
      </c>
      <c r="O14">
        <f>(I14*21)/100</f>
      </c>
      <c r="P14" t="s">
        <v>27</v>
      </c>
    </row>
    <row r="15" spans="1:5" ht="12.75">
      <c r="A15" s="36" t="s">
        <v>54</v>
      </c>
      <c r="E15" s="37" t="s">
        <v>1056</v>
      </c>
    </row>
    <row r="16" spans="1:5" ht="165.75">
      <c r="A16" s="38" t="s">
        <v>56</v>
      </c>
      <c r="E16" s="39" t="s">
        <v>1076</v>
      </c>
    </row>
    <row r="17" spans="1:5" ht="38.25">
      <c r="A17" t="s">
        <v>58</v>
      </c>
      <c r="E17" s="37" t="s">
        <v>803</v>
      </c>
    </row>
    <row r="18" spans="1:16" ht="12.75">
      <c r="A18" s="26" t="s">
        <v>49</v>
      </c>
      <c r="B18" s="31" t="s">
        <v>26</v>
      </c>
      <c r="C18" s="31" t="s">
        <v>1058</v>
      </c>
      <c r="D18" s="26" t="s">
        <v>51</v>
      </c>
      <c r="E18" s="32" t="s">
        <v>1059</v>
      </c>
      <c r="F18" s="33" t="s">
        <v>162</v>
      </c>
      <c r="G18" s="34">
        <v>42.17</v>
      </c>
      <c r="H18" s="35">
        <v>0</v>
      </c>
      <c r="I18" s="35">
        <f>ROUND(ROUND(H18,2)*ROUND(G18,3),2)</f>
      </c>
      <c r="O18">
        <f>(I18*21)/100</f>
      </c>
      <c r="P18" t="s">
        <v>27</v>
      </c>
    </row>
    <row r="19" spans="1:5" ht="12.75">
      <c r="A19" s="36" t="s">
        <v>54</v>
      </c>
      <c r="E19" s="37" t="s">
        <v>1060</v>
      </c>
    </row>
    <row r="20" spans="1:5" ht="165.75">
      <c r="A20" s="38" t="s">
        <v>56</v>
      </c>
      <c r="E20" s="39" t="s">
        <v>1077</v>
      </c>
    </row>
    <row r="21" spans="1:5" ht="229.5">
      <c r="A21" t="s">
        <v>58</v>
      </c>
      <c r="E21" s="37" t="s">
        <v>1062</v>
      </c>
    </row>
    <row r="22" spans="1:16" ht="12.75">
      <c r="A22" s="26" t="s">
        <v>49</v>
      </c>
      <c r="B22" s="31" t="s">
        <v>36</v>
      </c>
      <c r="C22" s="31" t="s">
        <v>1063</v>
      </c>
      <c r="D22" s="26" t="s">
        <v>51</v>
      </c>
      <c r="E22" s="32" t="s">
        <v>1064</v>
      </c>
      <c r="F22" s="33" t="s">
        <v>187</v>
      </c>
      <c r="G22" s="34">
        <v>421.7</v>
      </c>
      <c r="H22" s="35">
        <v>0</v>
      </c>
      <c r="I22" s="35">
        <f>ROUND(ROUND(H22,2)*ROUND(G22,3),2)</f>
      </c>
      <c r="O22">
        <f>(I22*21)/100</f>
      </c>
      <c r="P22" t="s">
        <v>27</v>
      </c>
    </row>
    <row r="23" spans="1:5" ht="12.75">
      <c r="A23" s="36" t="s">
        <v>54</v>
      </c>
      <c r="E23" s="37" t="s">
        <v>1065</v>
      </c>
    </row>
    <row r="24" spans="1:5" ht="165.75">
      <c r="A24" s="38" t="s">
        <v>56</v>
      </c>
      <c r="E24" s="39" t="s">
        <v>1078</v>
      </c>
    </row>
    <row r="25" spans="1:5" ht="38.25">
      <c r="A25" t="s">
        <v>58</v>
      </c>
      <c r="E25" s="37" t="s">
        <v>1079</v>
      </c>
    </row>
    <row r="26" spans="1:16" ht="12.75">
      <c r="A26" s="26" t="s">
        <v>49</v>
      </c>
      <c r="B26" s="31" t="s">
        <v>38</v>
      </c>
      <c r="C26" s="31" t="s">
        <v>1068</v>
      </c>
      <c r="D26" s="26" t="s">
        <v>51</v>
      </c>
      <c r="E26" s="32" t="s">
        <v>1069</v>
      </c>
      <c r="F26" s="33" t="s">
        <v>73</v>
      </c>
      <c r="G26" s="34">
        <v>258</v>
      </c>
      <c r="H26" s="35">
        <v>0</v>
      </c>
      <c r="I26" s="35">
        <f>ROUND(ROUND(H26,2)*ROUND(G26,3),2)</f>
      </c>
      <c r="O26">
        <f>(I26*21)/100</f>
      </c>
      <c r="P26" t="s">
        <v>27</v>
      </c>
    </row>
    <row r="27" spans="1:5" ht="12.75">
      <c r="A27" s="36" t="s">
        <v>54</v>
      </c>
      <c r="E27" s="37" t="s">
        <v>51</v>
      </c>
    </row>
    <row r="28" spans="1:5" ht="165.75">
      <c r="A28" s="38" t="s">
        <v>56</v>
      </c>
      <c r="E28" s="39" t="s">
        <v>1080</v>
      </c>
    </row>
    <row r="29" spans="1:5" ht="89.25">
      <c r="A29" t="s">
        <v>58</v>
      </c>
      <c r="E29" s="37" t="s">
        <v>1071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1.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1081</v>
      </c>
      <c r="I3" s="40">
        <f>0+I9</f>
      </c>
      <c r="O3" t="s">
        <v>23</v>
      </c>
      <c r="P3" t="s">
        <v>27</v>
      </c>
    </row>
    <row r="4" spans="1:16" ht="15" customHeight="1">
      <c r="A4" t="s">
        <v>17</v>
      </c>
      <c r="B4" s="12" t="s">
        <v>18</v>
      </c>
      <c r="C4" s="13" t="s">
        <v>1044</v>
      </c>
      <c r="D4" s="1"/>
      <c r="E4" s="14" t="s">
        <v>1045</v>
      </c>
      <c r="F4" s="1"/>
      <c r="G4" s="1"/>
      <c r="H4" s="11"/>
      <c r="I4" s="11"/>
      <c r="O4" t="s">
        <v>24</v>
      </c>
      <c r="P4" t="s">
        <v>27</v>
      </c>
    </row>
    <row r="5" spans="1:16" ht="12.75" customHeight="1">
      <c r="A5" t="s">
        <v>21</v>
      </c>
      <c r="B5" s="16" t="s">
        <v>22</v>
      </c>
      <c r="C5" s="17" t="s">
        <v>1081</v>
      </c>
      <c r="D5" s="6"/>
      <c r="E5" s="18" t="s">
        <v>1047</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32</v>
      </c>
      <c r="D9" s="27"/>
      <c r="E9" s="29" t="s">
        <v>136</v>
      </c>
      <c r="F9" s="27"/>
      <c r="G9" s="27"/>
      <c r="H9" s="27"/>
      <c r="I9" s="30">
        <f>0+Q9</f>
      </c>
      <c r="O9">
        <f>0+R9</f>
      </c>
      <c r="Q9">
        <f>0+I10+I14+I18+I22+I26</f>
      </c>
      <c r="R9">
        <f>0+O10+O14+O18+O22+O26</f>
      </c>
    </row>
    <row r="10" spans="1:16" ht="12.75">
      <c r="A10" s="26" t="s">
        <v>49</v>
      </c>
      <c r="B10" s="31" t="s">
        <v>32</v>
      </c>
      <c r="C10" s="31" t="s">
        <v>1049</v>
      </c>
      <c r="D10" s="26" t="s">
        <v>51</v>
      </c>
      <c r="E10" s="32" t="s">
        <v>1050</v>
      </c>
      <c r="F10" s="33" t="s">
        <v>187</v>
      </c>
      <c r="G10" s="34">
        <v>40.2</v>
      </c>
      <c r="H10" s="35">
        <v>0</v>
      </c>
      <c r="I10" s="35">
        <f>ROUND(ROUND(H10,2)*ROUND(G10,3),2)</f>
      </c>
      <c r="O10">
        <f>(I10*21)/100</f>
      </c>
      <c r="P10" t="s">
        <v>27</v>
      </c>
    </row>
    <row r="11" spans="1:5" ht="12.75">
      <c r="A11" s="36" t="s">
        <v>54</v>
      </c>
      <c r="E11" s="37" t="s">
        <v>1051</v>
      </c>
    </row>
    <row r="12" spans="1:5" ht="63.75">
      <c r="A12" s="38" t="s">
        <v>56</v>
      </c>
      <c r="E12" s="39" t="s">
        <v>1083</v>
      </c>
    </row>
    <row r="13" spans="1:5" ht="38.25">
      <c r="A13" t="s">
        <v>58</v>
      </c>
      <c r="E13" s="37" t="s">
        <v>1053</v>
      </c>
    </row>
    <row r="14" spans="1:16" ht="25.5">
      <c r="A14" s="26" t="s">
        <v>49</v>
      </c>
      <c r="B14" s="31" t="s">
        <v>27</v>
      </c>
      <c r="C14" s="31" t="s">
        <v>1054</v>
      </c>
      <c r="D14" s="26" t="s">
        <v>51</v>
      </c>
      <c r="E14" s="32" t="s">
        <v>1075</v>
      </c>
      <c r="F14" s="33" t="s">
        <v>162</v>
      </c>
      <c r="G14" s="34">
        <v>10.05</v>
      </c>
      <c r="H14" s="35">
        <v>0</v>
      </c>
      <c r="I14" s="35">
        <f>ROUND(ROUND(H14,2)*ROUND(G14,3),2)</f>
      </c>
      <c r="O14">
        <f>(I14*21)/100</f>
      </c>
      <c r="P14" t="s">
        <v>27</v>
      </c>
    </row>
    <row r="15" spans="1:5" ht="12.75">
      <c r="A15" s="36" t="s">
        <v>54</v>
      </c>
      <c r="E15" s="37" t="s">
        <v>1056</v>
      </c>
    </row>
    <row r="16" spans="1:5" ht="63.75">
      <c r="A16" s="38" t="s">
        <v>56</v>
      </c>
      <c r="E16" s="39" t="s">
        <v>1084</v>
      </c>
    </row>
    <row r="17" spans="1:5" ht="38.25">
      <c r="A17" t="s">
        <v>58</v>
      </c>
      <c r="E17" s="37" t="s">
        <v>803</v>
      </c>
    </row>
    <row r="18" spans="1:16" ht="12.75">
      <c r="A18" s="26" t="s">
        <v>49</v>
      </c>
      <c r="B18" s="31" t="s">
        <v>26</v>
      </c>
      <c r="C18" s="31" t="s">
        <v>1058</v>
      </c>
      <c r="D18" s="26" t="s">
        <v>51</v>
      </c>
      <c r="E18" s="32" t="s">
        <v>1059</v>
      </c>
      <c r="F18" s="33" t="s">
        <v>162</v>
      </c>
      <c r="G18" s="34">
        <v>4.02</v>
      </c>
      <c r="H18" s="35">
        <v>0</v>
      </c>
      <c r="I18" s="35">
        <f>ROUND(ROUND(H18,2)*ROUND(G18,3),2)</f>
      </c>
      <c r="O18">
        <f>(I18*21)/100</f>
      </c>
      <c r="P18" t="s">
        <v>27</v>
      </c>
    </row>
    <row r="19" spans="1:5" ht="12.75">
      <c r="A19" s="36" t="s">
        <v>54</v>
      </c>
      <c r="E19" s="37" t="s">
        <v>1060</v>
      </c>
    </row>
    <row r="20" spans="1:5" ht="76.5">
      <c r="A20" s="38" t="s">
        <v>56</v>
      </c>
      <c r="E20" s="39" t="s">
        <v>1085</v>
      </c>
    </row>
    <row r="21" spans="1:5" ht="229.5">
      <c r="A21" t="s">
        <v>58</v>
      </c>
      <c r="E21" s="37" t="s">
        <v>1062</v>
      </c>
    </row>
    <row r="22" spans="1:16" ht="12.75">
      <c r="A22" s="26" t="s">
        <v>49</v>
      </c>
      <c r="B22" s="31" t="s">
        <v>36</v>
      </c>
      <c r="C22" s="31" t="s">
        <v>1063</v>
      </c>
      <c r="D22" s="26" t="s">
        <v>51</v>
      </c>
      <c r="E22" s="32" t="s">
        <v>1064</v>
      </c>
      <c r="F22" s="33" t="s">
        <v>187</v>
      </c>
      <c r="G22" s="34">
        <v>4.02</v>
      </c>
      <c r="H22" s="35">
        <v>0</v>
      </c>
      <c r="I22" s="35">
        <f>ROUND(ROUND(H22,2)*ROUND(G22,3),2)</f>
      </c>
      <c r="O22">
        <f>(I22*21)/100</f>
      </c>
      <c r="P22" t="s">
        <v>27</v>
      </c>
    </row>
    <row r="23" spans="1:5" ht="12.75">
      <c r="A23" s="36" t="s">
        <v>54</v>
      </c>
      <c r="E23" s="37" t="s">
        <v>1065</v>
      </c>
    </row>
    <row r="24" spans="1:5" ht="63.75">
      <c r="A24" s="38" t="s">
        <v>56</v>
      </c>
      <c r="E24" s="39" t="s">
        <v>1086</v>
      </c>
    </row>
    <row r="25" spans="1:5" ht="38.25">
      <c r="A25" t="s">
        <v>58</v>
      </c>
      <c r="E25" s="37" t="s">
        <v>1079</v>
      </c>
    </row>
    <row r="26" spans="1:16" ht="12.75">
      <c r="A26" s="26" t="s">
        <v>49</v>
      </c>
      <c r="B26" s="31" t="s">
        <v>38</v>
      </c>
      <c r="C26" s="31" t="s">
        <v>1068</v>
      </c>
      <c r="D26" s="26" t="s">
        <v>51</v>
      </c>
      <c r="E26" s="32" t="s">
        <v>1069</v>
      </c>
      <c r="F26" s="33" t="s">
        <v>73</v>
      </c>
      <c r="G26" s="34">
        <v>25</v>
      </c>
      <c r="H26" s="35">
        <v>0</v>
      </c>
      <c r="I26" s="35">
        <f>ROUND(ROUND(H26,2)*ROUND(G26,3),2)</f>
      </c>
      <c r="O26">
        <f>(I26*21)/100</f>
      </c>
      <c r="P26" t="s">
        <v>27</v>
      </c>
    </row>
    <row r="27" spans="1:5" ht="12.75">
      <c r="A27" s="36" t="s">
        <v>54</v>
      </c>
      <c r="E27" s="37" t="s">
        <v>51</v>
      </c>
    </row>
    <row r="28" spans="1:5" ht="63.75">
      <c r="A28" s="38" t="s">
        <v>56</v>
      </c>
      <c r="E28" s="39" t="s">
        <v>1087</v>
      </c>
    </row>
    <row r="29" spans="1:5" ht="89.25">
      <c r="A29" t="s">
        <v>58</v>
      </c>
      <c r="E29" s="37" t="s">
        <v>1071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2.xml><?xml version="1.0" encoding="utf-8"?>
<worksheet xmlns="http://schemas.openxmlformats.org/spreadsheetml/2006/main" xmlns:r="http://schemas.openxmlformats.org/officeDocument/2006/relationships">
  <sheetPr>
    <pageSetUpPr fitToPage="1"/>
  </sheetPr>
  <dimension ref="A1:R5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0+O9+O14</f>
      </c>
      <c r="P2" t="s">
        <v>26</v>
      </c>
    </row>
    <row r="3" spans="1:16" ht="15" customHeight="1">
      <c r="A3" t="s">
        <v>12</v>
      </c>
      <c r="B3" s="12" t="s">
        <v>14</v>
      </c>
      <c r="C3" s="13" t="s">
        <v>15</v>
      </c>
      <c r="D3" s="1"/>
      <c r="E3" s="14" t="s">
        <v>16</v>
      </c>
      <c r="F3" s="1"/>
      <c r="G3" s="9"/>
      <c r="H3" s="8" t="s">
        <v>1090</v>
      </c>
      <c r="I3" s="40">
        <f>0+I9+I14</f>
      </c>
      <c r="O3" t="s">
        <v>23</v>
      </c>
      <c r="P3" t="s">
        <v>27</v>
      </c>
    </row>
    <row r="4" spans="1:16" ht="15" customHeight="1">
      <c r="A4" t="s">
        <v>17</v>
      </c>
      <c r="B4" s="12" t="s">
        <v>18</v>
      </c>
      <c r="C4" s="13" t="s">
        <v>1088</v>
      </c>
      <c r="D4" s="1"/>
      <c r="E4" s="14" t="s">
        <v>1089</v>
      </c>
      <c r="F4" s="1"/>
      <c r="G4" s="1"/>
      <c r="H4" s="11"/>
      <c r="I4" s="11"/>
      <c r="O4" t="s">
        <v>24</v>
      </c>
      <c r="P4" t="s">
        <v>27</v>
      </c>
    </row>
    <row r="5" spans="1:16" ht="12.75" customHeight="1">
      <c r="A5" t="s">
        <v>21</v>
      </c>
      <c r="B5" s="16" t="s">
        <v>22</v>
      </c>
      <c r="C5" s="17" t="s">
        <v>1090</v>
      </c>
      <c r="D5" s="6"/>
      <c r="E5" s="18" t="s">
        <v>1091</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38</v>
      </c>
      <c r="D9" s="27"/>
      <c r="E9" s="29" t="s">
        <v>227</v>
      </c>
      <c r="F9" s="27"/>
      <c r="G9" s="27"/>
      <c r="H9" s="27"/>
      <c r="I9" s="30">
        <f>0+Q9</f>
      </c>
      <c r="O9">
        <f>0+R9</f>
      </c>
      <c r="Q9">
        <f>0+I10</f>
      </c>
      <c r="R9">
        <f>0+O10</f>
      </c>
    </row>
    <row r="10" spans="1:16" ht="12.75">
      <c r="A10" s="26" t="s">
        <v>49</v>
      </c>
      <c r="B10" s="31" t="s">
        <v>32</v>
      </c>
      <c r="C10" s="31" t="s">
        <v>1093</v>
      </c>
      <c r="D10" s="26" t="s">
        <v>51</v>
      </c>
      <c r="E10" s="32" t="s">
        <v>1094</v>
      </c>
      <c r="F10" s="33" t="s">
        <v>187</v>
      </c>
      <c r="G10" s="34">
        <v>52</v>
      </c>
      <c r="H10" s="35">
        <v>0</v>
      </c>
      <c r="I10" s="35">
        <f>ROUND(ROUND(H10,2)*ROUND(G10,3),2)</f>
      </c>
      <c r="O10">
        <f>(I10*21)/100</f>
      </c>
      <c r="P10" t="s">
        <v>27</v>
      </c>
    </row>
    <row r="11" spans="1:5" ht="12.75">
      <c r="A11" s="36" t="s">
        <v>54</v>
      </c>
      <c r="E11" s="37" t="s">
        <v>51</v>
      </c>
    </row>
    <row r="12" spans="1:5" ht="25.5">
      <c r="A12" s="38" t="s">
        <v>56</v>
      </c>
      <c r="E12" s="39" t="s">
        <v>1095</v>
      </c>
    </row>
    <row r="13" spans="1:5" ht="102">
      <c r="A13" t="s">
        <v>58</v>
      </c>
      <c r="E13" s="37" t="s">
        <v>1096</v>
      </c>
    </row>
    <row r="14" spans="1:18" ht="12.75" customHeight="1">
      <c r="A14" s="6" t="s">
        <v>47</v>
      </c>
      <c r="B14" s="6"/>
      <c r="C14" s="42" t="s">
        <v>43</v>
      </c>
      <c r="D14" s="6"/>
      <c r="E14" s="29" t="s">
        <v>143</v>
      </c>
      <c r="F14" s="6"/>
      <c r="G14" s="6"/>
      <c r="H14" s="6"/>
      <c r="I14" s="43">
        <f>0+Q14</f>
      </c>
      <c r="O14">
        <f>0+R14</f>
      </c>
      <c r="Q14">
        <f>0+I15+I19+I23+I27+I31+I35+I39+I43+I47+I51</f>
      </c>
      <c r="R14">
        <f>0+O15+O19+O23+O27+O31+O35+O39+O43+O47+O51</f>
      </c>
    </row>
    <row r="15" spans="1:16" ht="25.5">
      <c r="A15" s="26" t="s">
        <v>49</v>
      </c>
      <c r="B15" s="31" t="s">
        <v>27</v>
      </c>
      <c r="C15" s="31" t="s">
        <v>274</v>
      </c>
      <c r="D15" s="26" t="s">
        <v>51</v>
      </c>
      <c r="E15" s="32" t="s">
        <v>275</v>
      </c>
      <c r="F15" s="33" t="s">
        <v>187</v>
      </c>
      <c r="G15" s="34">
        <v>31.5</v>
      </c>
      <c r="H15" s="35">
        <v>0</v>
      </c>
      <c r="I15" s="35">
        <f>ROUND(ROUND(H15,2)*ROUND(G15,3),2)</f>
      </c>
      <c r="O15">
        <f>(I15*21)/100</f>
      </c>
      <c r="P15" t="s">
        <v>27</v>
      </c>
    </row>
    <row r="16" spans="1:5" ht="12.75">
      <c r="A16" s="36" t="s">
        <v>54</v>
      </c>
      <c r="E16" s="37" t="s">
        <v>51</v>
      </c>
    </row>
    <row r="17" spans="1:5" ht="25.5">
      <c r="A17" s="38" t="s">
        <v>56</v>
      </c>
      <c r="E17" s="39" t="s">
        <v>1097</v>
      </c>
    </row>
    <row r="18" spans="1:5" ht="38.25">
      <c r="A18" t="s">
        <v>58</v>
      </c>
      <c r="E18" s="37" t="s">
        <v>277</v>
      </c>
    </row>
    <row r="19" spans="1:16" ht="12.75">
      <c r="A19" s="26" t="s">
        <v>49</v>
      </c>
      <c r="B19" s="31" t="s">
        <v>26</v>
      </c>
      <c r="C19" s="31" t="s">
        <v>1098</v>
      </c>
      <c r="D19" s="26" t="s">
        <v>51</v>
      </c>
      <c r="E19" s="32" t="s">
        <v>1099</v>
      </c>
      <c r="F19" s="33" t="s">
        <v>73</v>
      </c>
      <c r="G19" s="34">
        <v>4</v>
      </c>
      <c r="H19" s="35">
        <v>0</v>
      </c>
      <c r="I19" s="35">
        <f>ROUND(ROUND(H19,2)*ROUND(G19,3),2)</f>
      </c>
      <c r="O19">
        <f>(I19*21)/100</f>
      </c>
      <c r="P19" t="s">
        <v>27</v>
      </c>
    </row>
    <row r="20" spans="1:5" ht="12.75">
      <c r="A20" s="36" t="s">
        <v>54</v>
      </c>
      <c r="E20" s="37" t="s">
        <v>1100</v>
      </c>
    </row>
    <row r="21" spans="1:5" ht="12.75">
      <c r="A21" s="38" t="s">
        <v>56</v>
      </c>
      <c r="E21" s="39" t="s">
        <v>1101</v>
      </c>
    </row>
    <row r="22" spans="1:5" ht="76.5">
      <c r="A22" t="s">
        <v>58</v>
      </c>
      <c r="E22" s="37" t="s">
        <v>1102</v>
      </c>
    </row>
    <row r="23" spans="1:16" ht="12.75">
      <c r="A23" s="26" t="s">
        <v>49</v>
      </c>
      <c r="B23" s="31" t="s">
        <v>36</v>
      </c>
      <c r="C23" s="31" t="s">
        <v>1103</v>
      </c>
      <c r="D23" s="26" t="s">
        <v>51</v>
      </c>
      <c r="E23" s="32" t="s">
        <v>1104</v>
      </c>
      <c r="F23" s="33" t="s">
        <v>73</v>
      </c>
      <c r="G23" s="34">
        <v>4</v>
      </c>
      <c r="H23" s="35">
        <v>0</v>
      </c>
      <c r="I23" s="35">
        <f>ROUND(ROUND(H23,2)*ROUND(G23,3),2)</f>
      </c>
      <c r="O23">
        <f>(I23*21)/100</f>
      </c>
      <c r="P23" t="s">
        <v>27</v>
      </c>
    </row>
    <row r="24" spans="1:5" ht="12.75">
      <c r="A24" s="36" t="s">
        <v>54</v>
      </c>
      <c r="E24" s="37" t="s">
        <v>1105</v>
      </c>
    </row>
    <row r="25" spans="1:5" ht="12.75">
      <c r="A25" s="38" t="s">
        <v>56</v>
      </c>
      <c r="E25" s="39" t="s">
        <v>1101</v>
      </c>
    </row>
    <row r="26" spans="1:5" ht="25.5">
      <c r="A26" t="s">
        <v>58</v>
      </c>
      <c r="E26" s="37" t="s">
        <v>967</v>
      </c>
    </row>
    <row r="27" spans="1:16" ht="12.75">
      <c r="A27" s="26" t="s">
        <v>49</v>
      </c>
      <c r="B27" s="31" t="s">
        <v>38</v>
      </c>
      <c r="C27" s="31" t="s">
        <v>1106</v>
      </c>
      <c r="D27" s="26" t="s">
        <v>51</v>
      </c>
      <c r="E27" s="32" t="s">
        <v>1107</v>
      </c>
      <c r="F27" s="33" t="s">
        <v>1108</v>
      </c>
      <c r="G27" s="34">
        <v>504</v>
      </c>
      <c r="H27" s="35">
        <v>0</v>
      </c>
      <c r="I27" s="35">
        <f>ROUND(ROUND(H27,2)*ROUND(G27,3),2)</f>
      </c>
      <c r="O27">
        <f>(I27*21)/100</f>
      </c>
      <c r="P27" t="s">
        <v>27</v>
      </c>
    </row>
    <row r="28" spans="1:5" ht="12.75">
      <c r="A28" s="36" t="s">
        <v>54</v>
      </c>
      <c r="E28" s="37" t="s">
        <v>1100</v>
      </c>
    </row>
    <row r="29" spans="1:5" ht="38.25">
      <c r="A29" s="38" t="s">
        <v>56</v>
      </c>
      <c r="E29" s="39" t="s">
        <v>1109</v>
      </c>
    </row>
    <row r="30" spans="1:5" ht="25.5">
      <c r="A30" t="s">
        <v>58</v>
      </c>
      <c r="E30" s="37" t="s">
        <v>1110</v>
      </c>
    </row>
    <row r="31" spans="1:16" ht="12.75">
      <c r="A31" s="26" t="s">
        <v>49</v>
      </c>
      <c r="B31" s="31" t="s">
        <v>40</v>
      </c>
      <c r="C31" s="31" t="s">
        <v>1111</v>
      </c>
      <c r="D31" s="26" t="s">
        <v>51</v>
      </c>
      <c r="E31" s="32" t="s">
        <v>1112</v>
      </c>
      <c r="F31" s="33" t="s">
        <v>73</v>
      </c>
      <c r="G31" s="34">
        <v>7</v>
      </c>
      <c r="H31" s="35">
        <v>0</v>
      </c>
      <c r="I31" s="35">
        <f>ROUND(ROUND(H31,2)*ROUND(G31,3),2)</f>
      </c>
      <c r="O31">
        <f>(I31*21)/100</f>
      </c>
      <c r="P31" t="s">
        <v>27</v>
      </c>
    </row>
    <row r="32" spans="1:5" ht="12.75">
      <c r="A32" s="36" t="s">
        <v>54</v>
      </c>
      <c r="E32" s="37" t="s">
        <v>51</v>
      </c>
    </row>
    <row r="33" spans="1:5" ht="12.75">
      <c r="A33" s="38" t="s">
        <v>56</v>
      </c>
      <c r="E33" s="39" t="s">
        <v>1113</v>
      </c>
    </row>
    <row r="34" spans="1:5" ht="51">
      <c r="A34" t="s">
        <v>58</v>
      </c>
      <c r="E34" s="37" t="s">
        <v>958</v>
      </c>
    </row>
    <row r="35" spans="1:16" ht="12.75">
      <c r="A35" s="26" t="s">
        <v>49</v>
      </c>
      <c r="B35" s="31" t="s">
        <v>81</v>
      </c>
      <c r="C35" s="31" t="s">
        <v>1114</v>
      </c>
      <c r="D35" s="26" t="s">
        <v>51</v>
      </c>
      <c r="E35" s="32" t="s">
        <v>1115</v>
      </c>
      <c r="F35" s="33" t="s">
        <v>73</v>
      </c>
      <c r="G35" s="34">
        <v>8</v>
      </c>
      <c r="H35" s="35">
        <v>0</v>
      </c>
      <c r="I35" s="35">
        <f>ROUND(ROUND(H35,2)*ROUND(G35,3),2)</f>
      </c>
      <c r="O35">
        <f>(I35*21)/100</f>
      </c>
      <c r="P35" t="s">
        <v>27</v>
      </c>
    </row>
    <row r="36" spans="1:5" ht="12.75">
      <c r="A36" s="36" t="s">
        <v>54</v>
      </c>
      <c r="E36" s="37" t="s">
        <v>1116</v>
      </c>
    </row>
    <row r="37" spans="1:5" ht="12.75">
      <c r="A37" s="38" t="s">
        <v>56</v>
      </c>
      <c r="E37" s="39" t="s">
        <v>1117</v>
      </c>
    </row>
    <row r="38" spans="1:5" ht="25.5">
      <c r="A38" t="s">
        <v>58</v>
      </c>
      <c r="E38" s="37" t="s">
        <v>967</v>
      </c>
    </row>
    <row r="39" spans="1:16" ht="12.75">
      <c r="A39" s="26" t="s">
        <v>49</v>
      </c>
      <c r="B39" s="31" t="s">
        <v>86</v>
      </c>
      <c r="C39" s="31" t="s">
        <v>1118</v>
      </c>
      <c r="D39" s="26" t="s">
        <v>51</v>
      </c>
      <c r="E39" s="32" t="s">
        <v>1119</v>
      </c>
      <c r="F39" s="33" t="s">
        <v>1108</v>
      </c>
      <c r="G39" s="34">
        <v>2555</v>
      </c>
      <c r="H39" s="35">
        <v>0</v>
      </c>
      <c r="I39" s="35">
        <f>ROUND(ROUND(H39,2)*ROUND(G39,3),2)</f>
      </c>
      <c r="O39">
        <f>(I39*21)/100</f>
      </c>
      <c r="P39" t="s">
        <v>27</v>
      </c>
    </row>
    <row r="40" spans="1:5" ht="12.75">
      <c r="A40" s="36" t="s">
        <v>54</v>
      </c>
      <c r="E40" s="37" t="s">
        <v>51</v>
      </c>
    </row>
    <row r="41" spans="1:5" ht="38.25">
      <c r="A41" s="38" t="s">
        <v>56</v>
      </c>
      <c r="E41" s="39" t="s">
        <v>1120</v>
      </c>
    </row>
    <row r="42" spans="1:5" ht="25.5">
      <c r="A42" t="s">
        <v>58</v>
      </c>
      <c r="E42" s="37" t="s">
        <v>1110</v>
      </c>
    </row>
    <row r="43" spans="1:16" ht="12.75">
      <c r="A43" s="26" t="s">
        <v>49</v>
      </c>
      <c r="B43" s="31" t="s">
        <v>43</v>
      </c>
      <c r="C43" s="31" t="s">
        <v>1121</v>
      </c>
      <c r="D43" s="26" t="s">
        <v>51</v>
      </c>
      <c r="E43" s="32" t="s">
        <v>1122</v>
      </c>
      <c r="F43" s="33" t="s">
        <v>73</v>
      </c>
      <c r="G43" s="34">
        <v>1</v>
      </c>
      <c r="H43" s="35">
        <v>0</v>
      </c>
      <c r="I43" s="35">
        <f>ROUND(ROUND(H43,2)*ROUND(G43,3),2)</f>
      </c>
      <c r="O43">
        <f>(I43*21)/100</f>
      </c>
      <c r="P43" t="s">
        <v>27</v>
      </c>
    </row>
    <row r="44" spans="1:5" ht="12.75">
      <c r="A44" s="36" t="s">
        <v>54</v>
      </c>
      <c r="E44" s="37" t="s">
        <v>51</v>
      </c>
    </row>
    <row r="45" spans="1:5" ht="12.75">
      <c r="A45" s="38" t="s">
        <v>56</v>
      </c>
      <c r="E45" s="39" t="s">
        <v>57</v>
      </c>
    </row>
    <row r="46" spans="1:5" ht="51">
      <c r="A46" t="s">
        <v>58</v>
      </c>
      <c r="E46" s="37" t="s">
        <v>958</v>
      </c>
    </row>
    <row r="47" spans="1:16" ht="12.75">
      <c r="A47" s="26" t="s">
        <v>49</v>
      </c>
      <c r="B47" s="31" t="s">
        <v>45</v>
      </c>
      <c r="C47" s="31" t="s">
        <v>1123</v>
      </c>
      <c r="D47" s="26" t="s">
        <v>51</v>
      </c>
      <c r="E47" s="32" t="s">
        <v>1124</v>
      </c>
      <c r="F47" s="33" t="s">
        <v>73</v>
      </c>
      <c r="G47" s="34">
        <v>1</v>
      </c>
      <c r="H47" s="35">
        <v>0</v>
      </c>
      <c r="I47" s="35">
        <f>ROUND(ROUND(H47,2)*ROUND(G47,3),2)</f>
      </c>
      <c r="O47">
        <f>(I47*21)/100</f>
      </c>
      <c r="P47" t="s">
        <v>27</v>
      </c>
    </row>
    <row r="48" spans="1:5" ht="12.75">
      <c r="A48" s="36" t="s">
        <v>54</v>
      </c>
      <c r="E48" s="37" t="s">
        <v>1116</v>
      </c>
    </row>
    <row r="49" spans="1:5" ht="12.75">
      <c r="A49" s="38" t="s">
        <v>56</v>
      </c>
      <c r="E49" s="39" t="s">
        <v>57</v>
      </c>
    </row>
    <row r="50" spans="1:5" ht="25.5">
      <c r="A50" t="s">
        <v>58</v>
      </c>
      <c r="E50" s="37" t="s">
        <v>967</v>
      </c>
    </row>
    <row r="51" spans="1:16" ht="12.75">
      <c r="A51" s="26" t="s">
        <v>49</v>
      </c>
      <c r="B51" s="31" t="s">
        <v>97</v>
      </c>
      <c r="C51" s="31" t="s">
        <v>1125</v>
      </c>
      <c r="D51" s="26" t="s">
        <v>51</v>
      </c>
      <c r="E51" s="32" t="s">
        <v>1126</v>
      </c>
      <c r="F51" s="33" t="s">
        <v>1108</v>
      </c>
      <c r="G51" s="34">
        <v>365</v>
      </c>
      <c r="H51" s="35">
        <v>0</v>
      </c>
      <c r="I51" s="35">
        <f>ROUND(ROUND(H51,2)*ROUND(G51,3),2)</f>
      </c>
      <c r="O51">
        <f>(I51*21)/100</f>
      </c>
      <c r="P51" t="s">
        <v>27</v>
      </c>
    </row>
    <row r="52" spans="1:5" ht="12.75">
      <c r="A52" s="36" t="s">
        <v>54</v>
      </c>
      <c r="E52" s="37" t="s">
        <v>51</v>
      </c>
    </row>
    <row r="53" spans="1:5" ht="12.75">
      <c r="A53" s="38" t="s">
        <v>56</v>
      </c>
      <c r="E53" s="39" t="s">
        <v>1127</v>
      </c>
    </row>
    <row r="54" spans="1:5" ht="25.5">
      <c r="A54" t="s">
        <v>58</v>
      </c>
      <c r="E54" s="37" t="s">
        <v>1110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3.xml><?xml version="1.0" encoding="utf-8"?>
<worksheet xmlns="http://schemas.openxmlformats.org/spreadsheetml/2006/main" xmlns:r="http://schemas.openxmlformats.org/officeDocument/2006/relationships">
  <sheetPr>
    <pageSetUpPr fitToPage="1"/>
  </sheetPr>
  <dimension ref="A1:R5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0+O9+O14+O19</f>
      </c>
      <c r="P2" t="s">
        <v>26</v>
      </c>
    </row>
    <row r="3" spans="1:16" ht="15" customHeight="1">
      <c r="A3" t="s">
        <v>12</v>
      </c>
      <c r="B3" s="12" t="s">
        <v>14</v>
      </c>
      <c r="C3" s="13" t="s">
        <v>15</v>
      </c>
      <c r="D3" s="1"/>
      <c r="E3" s="14" t="s">
        <v>16</v>
      </c>
      <c r="F3" s="1"/>
      <c r="G3" s="9"/>
      <c r="H3" s="8" t="s">
        <v>1128</v>
      </c>
      <c r="I3" s="40">
        <f>0+I9+I14+I19</f>
      </c>
      <c r="O3" t="s">
        <v>23</v>
      </c>
      <c r="P3" t="s">
        <v>27</v>
      </c>
    </row>
    <row r="4" spans="1:16" ht="15" customHeight="1">
      <c r="A4" t="s">
        <v>17</v>
      </c>
      <c r="B4" s="12" t="s">
        <v>18</v>
      </c>
      <c r="C4" s="13" t="s">
        <v>1088</v>
      </c>
      <c r="D4" s="1"/>
      <c r="E4" s="14" t="s">
        <v>1089</v>
      </c>
      <c r="F4" s="1"/>
      <c r="G4" s="1"/>
      <c r="H4" s="11"/>
      <c r="I4" s="11"/>
      <c r="O4" t="s">
        <v>24</v>
      </c>
      <c r="P4" t="s">
        <v>27</v>
      </c>
    </row>
    <row r="5" spans="1:16" ht="12.75" customHeight="1">
      <c r="A5" t="s">
        <v>21</v>
      </c>
      <c r="B5" s="16" t="s">
        <v>22</v>
      </c>
      <c r="C5" s="17" t="s">
        <v>1128</v>
      </c>
      <c r="D5" s="6"/>
      <c r="E5" s="18" t="s">
        <v>1129</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f>
      </c>
      <c r="R9">
        <f>0+O10</f>
      </c>
    </row>
    <row r="10" spans="1:16" ht="12.75">
      <c r="A10" s="26" t="s">
        <v>49</v>
      </c>
      <c r="B10" s="31" t="s">
        <v>32</v>
      </c>
      <c r="C10" s="31" t="s">
        <v>125</v>
      </c>
      <c r="D10" s="26" t="s">
        <v>36</v>
      </c>
      <c r="E10" s="32" t="s">
        <v>126</v>
      </c>
      <c r="F10" s="33" t="s">
        <v>127</v>
      </c>
      <c r="G10" s="34">
        <v>24.96</v>
      </c>
      <c r="H10" s="35">
        <v>0</v>
      </c>
      <c r="I10" s="35">
        <f>ROUND(ROUND(H10,2)*ROUND(G10,3),2)</f>
      </c>
      <c r="O10">
        <f>(I10*21)/100</f>
      </c>
      <c r="P10" t="s">
        <v>27</v>
      </c>
    </row>
    <row r="11" spans="1:5" ht="12.75">
      <c r="A11" s="36" t="s">
        <v>54</v>
      </c>
      <c r="E11" s="37" t="s">
        <v>766</v>
      </c>
    </row>
    <row r="12" spans="1:5" ht="76.5">
      <c r="A12" s="38" t="s">
        <v>56</v>
      </c>
      <c r="E12" s="39" t="s">
        <v>1131</v>
      </c>
    </row>
    <row r="13" spans="1:5" ht="25.5">
      <c r="A13" t="s">
        <v>58</v>
      </c>
      <c r="E13" s="37" t="s">
        <v>130</v>
      </c>
    </row>
    <row r="14" spans="1:18" ht="12.75" customHeight="1">
      <c r="A14" s="6" t="s">
        <v>47</v>
      </c>
      <c r="B14" s="6"/>
      <c r="C14" s="42" t="s">
        <v>32</v>
      </c>
      <c r="D14" s="6"/>
      <c r="E14" s="29" t="s">
        <v>136</v>
      </c>
      <c r="F14" s="6"/>
      <c r="G14" s="6"/>
      <c r="H14" s="6"/>
      <c r="I14" s="43">
        <f>0+Q14</f>
      </c>
      <c r="O14">
        <f>0+R14</f>
      </c>
      <c r="Q14">
        <f>0+I15</f>
      </c>
      <c r="R14">
        <f>0+O15</f>
      </c>
    </row>
    <row r="15" spans="1:16" ht="25.5">
      <c r="A15" s="26" t="s">
        <v>49</v>
      </c>
      <c r="B15" s="31" t="s">
        <v>27</v>
      </c>
      <c r="C15" s="31" t="s">
        <v>200</v>
      </c>
      <c r="D15" s="26" t="s">
        <v>51</v>
      </c>
      <c r="E15" s="32" t="s">
        <v>201</v>
      </c>
      <c r="F15" s="33" t="s">
        <v>162</v>
      </c>
      <c r="G15" s="34">
        <v>10.4</v>
      </c>
      <c r="H15" s="35">
        <v>0</v>
      </c>
      <c r="I15" s="35">
        <f>ROUND(ROUND(H15,2)*ROUND(G15,3),2)</f>
      </c>
      <c r="O15">
        <f>(I15*21)/100</f>
      </c>
      <c r="P15" t="s">
        <v>27</v>
      </c>
    </row>
    <row r="16" spans="1:5" ht="12.75">
      <c r="A16" s="36" t="s">
        <v>54</v>
      </c>
      <c r="E16" s="37" t="s">
        <v>51</v>
      </c>
    </row>
    <row r="17" spans="1:5" ht="51">
      <c r="A17" s="38" t="s">
        <v>56</v>
      </c>
      <c r="E17" s="39" t="s">
        <v>1132</v>
      </c>
    </row>
    <row r="18" spans="1:5" ht="63.75">
      <c r="A18" t="s">
        <v>58</v>
      </c>
      <c r="E18" s="37" t="s">
        <v>142</v>
      </c>
    </row>
    <row r="19" spans="1:18" ht="12.75" customHeight="1">
      <c r="A19" s="6" t="s">
        <v>47</v>
      </c>
      <c r="B19" s="6"/>
      <c r="C19" s="42" t="s">
        <v>43</v>
      </c>
      <c r="D19" s="6"/>
      <c r="E19" s="29" t="s">
        <v>143</v>
      </c>
      <c r="F19" s="6"/>
      <c r="G19" s="6"/>
      <c r="H19" s="6"/>
      <c r="I19" s="43">
        <f>0+Q19</f>
      </c>
      <c r="O19">
        <f>0+R19</f>
      </c>
      <c r="Q19">
        <f>0+I20+I24+I28+I32+I36+I40+I44+I48+I52+I56</f>
      </c>
      <c r="R19">
        <f>0+O20+O24+O28+O32+O36+O40+O44+O48+O52+O56</f>
      </c>
    </row>
    <row r="20" spans="1:16" ht="12.75">
      <c r="A20" s="26" t="s">
        <v>49</v>
      </c>
      <c r="B20" s="31" t="s">
        <v>26</v>
      </c>
      <c r="C20" s="31" t="s">
        <v>1133</v>
      </c>
      <c r="D20" s="26" t="s">
        <v>51</v>
      </c>
      <c r="E20" s="32" t="s">
        <v>1134</v>
      </c>
      <c r="F20" s="33" t="s">
        <v>187</v>
      </c>
      <c r="G20" s="34">
        <v>31.5</v>
      </c>
      <c r="H20" s="35">
        <v>0</v>
      </c>
      <c r="I20" s="35">
        <f>ROUND(ROUND(H20,2)*ROUND(G20,3),2)</f>
      </c>
      <c r="O20">
        <f>(I20*21)/100</f>
      </c>
      <c r="P20" t="s">
        <v>27</v>
      </c>
    </row>
    <row r="21" spans="1:5" ht="12.75">
      <c r="A21" s="36" t="s">
        <v>54</v>
      </c>
      <c r="E21" s="37" t="s">
        <v>51</v>
      </c>
    </row>
    <row r="22" spans="1:5" ht="25.5">
      <c r="A22" s="38" t="s">
        <v>56</v>
      </c>
      <c r="E22" s="39" t="s">
        <v>1097</v>
      </c>
    </row>
    <row r="23" spans="1:5" ht="25.5">
      <c r="A23" t="s">
        <v>58</v>
      </c>
      <c r="E23" s="37" t="s">
        <v>1135</v>
      </c>
    </row>
    <row r="24" spans="1:16" ht="12.75">
      <c r="A24" s="26" t="s">
        <v>49</v>
      </c>
      <c r="B24" s="31" t="s">
        <v>36</v>
      </c>
      <c r="C24" s="31" t="s">
        <v>1098</v>
      </c>
      <c r="D24" s="26" t="s">
        <v>51</v>
      </c>
      <c r="E24" s="32" t="s">
        <v>1099</v>
      </c>
      <c r="F24" s="33" t="s">
        <v>73</v>
      </c>
      <c r="G24" s="34">
        <v>4</v>
      </c>
      <c r="H24" s="35">
        <v>0</v>
      </c>
      <c r="I24" s="35">
        <f>ROUND(ROUND(H24,2)*ROUND(G24,3),2)</f>
      </c>
      <c r="O24">
        <f>(I24*21)/100</f>
      </c>
      <c r="P24" t="s">
        <v>27</v>
      </c>
    </row>
    <row r="25" spans="1:5" ht="12.75">
      <c r="A25" s="36" t="s">
        <v>54</v>
      </c>
      <c r="E25" s="37" t="s">
        <v>1100</v>
      </c>
    </row>
    <row r="26" spans="1:5" ht="12.75">
      <c r="A26" s="38" t="s">
        <v>56</v>
      </c>
      <c r="E26" s="39" t="s">
        <v>1101</v>
      </c>
    </row>
    <row r="27" spans="1:5" ht="76.5">
      <c r="A27" t="s">
        <v>58</v>
      </c>
      <c r="E27" s="37" t="s">
        <v>1102</v>
      </c>
    </row>
    <row r="28" spans="1:16" ht="12.75">
      <c r="A28" s="26" t="s">
        <v>49</v>
      </c>
      <c r="B28" s="31" t="s">
        <v>38</v>
      </c>
      <c r="C28" s="31" t="s">
        <v>1103</v>
      </c>
      <c r="D28" s="26" t="s">
        <v>51</v>
      </c>
      <c r="E28" s="32" t="s">
        <v>1104</v>
      </c>
      <c r="F28" s="33" t="s">
        <v>73</v>
      </c>
      <c r="G28" s="34">
        <v>4</v>
      </c>
      <c r="H28" s="35">
        <v>0</v>
      </c>
      <c r="I28" s="35">
        <f>ROUND(ROUND(H28,2)*ROUND(G28,3),2)</f>
      </c>
      <c r="O28">
        <f>(I28*21)/100</f>
      </c>
      <c r="P28" t="s">
        <v>27</v>
      </c>
    </row>
    <row r="29" spans="1:5" ht="12.75">
      <c r="A29" s="36" t="s">
        <v>54</v>
      </c>
      <c r="E29" s="37" t="s">
        <v>1105</v>
      </c>
    </row>
    <row r="30" spans="1:5" ht="12.75">
      <c r="A30" s="38" t="s">
        <v>56</v>
      </c>
      <c r="E30" s="39" t="s">
        <v>1101</v>
      </c>
    </row>
    <row r="31" spans="1:5" ht="25.5">
      <c r="A31" t="s">
        <v>58</v>
      </c>
      <c r="E31" s="37" t="s">
        <v>967</v>
      </c>
    </row>
    <row r="32" spans="1:16" ht="12.75">
      <c r="A32" s="26" t="s">
        <v>49</v>
      </c>
      <c r="B32" s="31" t="s">
        <v>40</v>
      </c>
      <c r="C32" s="31" t="s">
        <v>1106</v>
      </c>
      <c r="D32" s="26" t="s">
        <v>51</v>
      </c>
      <c r="E32" s="32" t="s">
        <v>1107</v>
      </c>
      <c r="F32" s="33" t="s">
        <v>1108</v>
      </c>
      <c r="G32" s="34">
        <v>504</v>
      </c>
      <c r="H32" s="35">
        <v>0</v>
      </c>
      <c r="I32" s="35">
        <f>ROUND(ROUND(H32,2)*ROUND(G32,3),2)</f>
      </c>
      <c r="O32">
        <f>(I32*21)/100</f>
      </c>
      <c r="P32" t="s">
        <v>27</v>
      </c>
    </row>
    <row r="33" spans="1:5" ht="12.75">
      <c r="A33" s="36" t="s">
        <v>54</v>
      </c>
      <c r="E33" s="37" t="s">
        <v>1100</v>
      </c>
    </row>
    <row r="34" spans="1:5" ht="38.25">
      <c r="A34" s="38" t="s">
        <v>56</v>
      </c>
      <c r="E34" s="39" t="s">
        <v>1109</v>
      </c>
    </row>
    <row r="35" spans="1:5" ht="25.5">
      <c r="A35" t="s">
        <v>58</v>
      </c>
      <c r="E35" s="37" t="s">
        <v>1110</v>
      </c>
    </row>
    <row r="36" spans="1:16" ht="12.75">
      <c r="A36" s="26" t="s">
        <v>49</v>
      </c>
      <c r="B36" s="31" t="s">
        <v>81</v>
      </c>
      <c r="C36" s="31" t="s">
        <v>1111</v>
      </c>
      <c r="D36" s="26" t="s">
        <v>51</v>
      </c>
      <c r="E36" s="32" t="s">
        <v>1112</v>
      </c>
      <c r="F36" s="33" t="s">
        <v>73</v>
      </c>
      <c r="G36" s="34">
        <v>8</v>
      </c>
      <c r="H36" s="35">
        <v>0</v>
      </c>
      <c r="I36" s="35">
        <f>ROUND(ROUND(H36,2)*ROUND(G36,3),2)</f>
      </c>
      <c r="O36">
        <f>(I36*21)/100</f>
      </c>
      <c r="P36" t="s">
        <v>27</v>
      </c>
    </row>
    <row r="37" spans="1:5" ht="12.75">
      <c r="A37" s="36" t="s">
        <v>54</v>
      </c>
      <c r="E37" s="37" t="s">
        <v>51</v>
      </c>
    </row>
    <row r="38" spans="1:5" ht="12.75">
      <c r="A38" s="38" t="s">
        <v>56</v>
      </c>
      <c r="E38" s="39" t="s">
        <v>1117</v>
      </c>
    </row>
    <row r="39" spans="1:5" ht="51">
      <c r="A39" t="s">
        <v>58</v>
      </c>
      <c r="E39" s="37" t="s">
        <v>958</v>
      </c>
    </row>
    <row r="40" spans="1:16" ht="12.75">
      <c r="A40" s="26" t="s">
        <v>49</v>
      </c>
      <c r="B40" s="31" t="s">
        <v>86</v>
      </c>
      <c r="C40" s="31" t="s">
        <v>1114</v>
      </c>
      <c r="D40" s="26" t="s">
        <v>51</v>
      </c>
      <c r="E40" s="32" t="s">
        <v>1115</v>
      </c>
      <c r="F40" s="33" t="s">
        <v>73</v>
      </c>
      <c r="G40" s="34">
        <v>8</v>
      </c>
      <c r="H40" s="35">
        <v>0</v>
      </c>
      <c r="I40" s="35">
        <f>ROUND(ROUND(H40,2)*ROUND(G40,3),2)</f>
      </c>
      <c r="O40">
        <f>(I40*21)/100</f>
      </c>
      <c r="P40" t="s">
        <v>27</v>
      </c>
    </row>
    <row r="41" spans="1:5" ht="12.75">
      <c r="A41" s="36" t="s">
        <v>54</v>
      </c>
      <c r="E41" s="37" t="s">
        <v>1116</v>
      </c>
    </row>
    <row r="42" spans="1:5" ht="12.75">
      <c r="A42" s="38" t="s">
        <v>56</v>
      </c>
      <c r="E42" s="39" t="s">
        <v>1117</v>
      </c>
    </row>
    <row r="43" spans="1:5" ht="25.5">
      <c r="A43" t="s">
        <v>58</v>
      </c>
      <c r="E43" s="37" t="s">
        <v>967</v>
      </c>
    </row>
    <row r="44" spans="1:16" ht="12.75">
      <c r="A44" s="26" t="s">
        <v>49</v>
      </c>
      <c r="B44" s="31" t="s">
        <v>43</v>
      </c>
      <c r="C44" s="31" t="s">
        <v>1118</v>
      </c>
      <c r="D44" s="26" t="s">
        <v>51</v>
      </c>
      <c r="E44" s="32" t="s">
        <v>1119</v>
      </c>
      <c r="F44" s="33" t="s">
        <v>1108</v>
      </c>
      <c r="G44" s="34">
        <v>2920</v>
      </c>
      <c r="H44" s="35">
        <v>0</v>
      </c>
      <c r="I44" s="35">
        <f>ROUND(ROUND(H44,2)*ROUND(G44,3),2)</f>
      </c>
      <c r="O44">
        <f>(I44*21)/100</f>
      </c>
      <c r="P44" t="s">
        <v>27</v>
      </c>
    </row>
    <row r="45" spans="1:5" ht="12.75">
      <c r="A45" s="36" t="s">
        <v>54</v>
      </c>
      <c r="E45" s="37" t="s">
        <v>51</v>
      </c>
    </row>
    <row r="46" spans="1:5" ht="38.25">
      <c r="A46" s="38" t="s">
        <v>56</v>
      </c>
      <c r="E46" s="39" t="s">
        <v>1136</v>
      </c>
    </row>
    <row r="47" spans="1:5" ht="25.5">
      <c r="A47" t="s">
        <v>58</v>
      </c>
      <c r="E47" s="37" t="s">
        <v>1110</v>
      </c>
    </row>
    <row r="48" spans="1:16" ht="12.75">
      <c r="A48" s="26" t="s">
        <v>49</v>
      </c>
      <c r="B48" s="31" t="s">
        <v>45</v>
      </c>
      <c r="C48" s="31" t="s">
        <v>1121</v>
      </c>
      <c r="D48" s="26" t="s">
        <v>51</v>
      </c>
      <c r="E48" s="32" t="s">
        <v>1122</v>
      </c>
      <c r="F48" s="33" t="s">
        <v>73</v>
      </c>
      <c r="G48" s="34">
        <v>1</v>
      </c>
      <c r="H48" s="35">
        <v>0</v>
      </c>
      <c r="I48" s="35">
        <f>ROUND(ROUND(H48,2)*ROUND(G48,3),2)</f>
      </c>
      <c r="O48">
        <f>(I48*21)/100</f>
      </c>
      <c r="P48" t="s">
        <v>27</v>
      </c>
    </row>
    <row r="49" spans="1:5" ht="12.75">
      <c r="A49" s="36" t="s">
        <v>54</v>
      </c>
      <c r="E49" s="37" t="s">
        <v>51</v>
      </c>
    </row>
    <row r="50" spans="1:5" ht="12.75">
      <c r="A50" s="38" t="s">
        <v>56</v>
      </c>
      <c r="E50" s="39" t="s">
        <v>57</v>
      </c>
    </row>
    <row r="51" spans="1:5" ht="51">
      <c r="A51" t="s">
        <v>58</v>
      </c>
      <c r="E51" s="37" t="s">
        <v>958</v>
      </c>
    </row>
    <row r="52" spans="1:16" ht="12.75">
      <c r="A52" s="26" t="s">
        <v>49</v>
      </c>
      <c r="B52" s="31" t="s">
        <v>97</v>
      </c>
      <c r="C52" s="31" t="s">
        <v>1123</v>
      </c>
      <c r="D52" s="26" t="s">
        <v>51</v>
      </c>
      <c r="E52" s="32" t="s">
        <v>1124</v>
      </c>
      <c r="F52" s="33" t="s">
        <v>73</v>
      </c>
      <c r="G52" s="34">
        <v>1</v>
      </c>
      <c r="H52" s="35">
        <v>0</v>
      </c>
      <c r="I52" s="35">
        <f>ROUND(ROUND(H52,2)*ROUND(G52,3),2)</f>
      </c>
      <c r="O52">
        <f>(I52*21)/100</f>
      </c>
      <c r="P52" t="s">
        <v>27</v>
      </c>
    </row>
    <row r="53" spans="1:5" ht="12.75">
      <c r="A53" s="36" t="s">
        <v>54</v>
      </c>
      <c r="E53" s="37" t="s">
        <v>1116</v>
      </c>
    </row>
    <row r="54" spans="1:5" ht="12.75">
      <c r="A54" s="38" t="s">
        <v>56</v>
      </c>
      <c r="E54" s="39" t="s">
        <v>57</v>
      </c>
    </row>
    <row r="55" spans="1:5" ht="25.5">
      <c r="A55" t="s">
        <v>58</v>
      </c>
      <c r="E55" s="37" t="s">
        <v>967</v>
      </c>
    </row>
    <row r="56" spans="1:16" ht="12.75">
      <c r="A56" s="26" t="s">
        <v>49</v>
      </c>
      <c r="B56" s="31" t="s">
        <v>104</v>
      </c>
      <c r="C56" s="31" t="s">
        <v>1125</v>
      </c>
      <c r="D56" s="26" t="s">
        <v>51</v>
      </c>
      <c r="E56" s="32" t="s">
        <v>1126</v>
      </c>
      <c r="F56" s="33" t="s">
        <v>1108</v>
      </c>
      <c r="G56" s="34">
        <v>365</v>
      </c>
      <c r="H56" s="35">
        <v>0</v>
      </c>
      <c r="I56" s="35">
        <f>ROUND(ROUND(H56,2)*ROUND(G56,3),2)</f>
      </c>
      <c r="O56">
        <f>(I56*21)/100</f>
      </c>
      <c r="P56" t="s">
        <v>27</v>
      </c>
    </row>
    <row r="57" spans="1:5" ht="12.75">
      <c r="A57" s="36" t="s">
        <v>54</v>
      </c>
      <c r="E57" s="37" t="s">
        <v>51</v>
      </c>
    </row>
    <row r="58" spans="1:5" ht="12.75">
      <c r="A58" s="38" t="s">
        <v>56</v>
      </c>
      <c r="E58" s="39" t="s">
        <v>1127</v>
      </c>
    </row>
    <row r="59" spans="1:5" ht="25.5">
      <c r="A59" t="s">
        <v>58</v>
      </c>
      <c r="E59" s="37" t="s">
        <v>1110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4.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1137</v>
      </c>
      <c r="I3" s="40">
        <f>0+I9</f>
      </c>
      <c r="O3" t="s">
        <v>23</v>
      </c>
      <c r="P3" t="s">
        <v>27</v>
      </c>
    </row>
    <row r="4" spans="1:16" ht="15" customHeight="1">
      <c r="A4" t="s">
        <v>17</v>
      </c>
      <c r="B4" s="12" t="s">
        <v>18</v>
      </c>
      <c r="C4" s="13" t="s">
        <v>1088</v>
      </c>
      <c r="D4" s="1"/>
      <c r="E4" s="14" t="s">
        <v>1089</v>
      </c>
      <c r="F4" s="1"/>
      <c r="G4" s="1"/>
      <c r="H4" s="11"/>
      <c r="I4" s="11"/>
      <c r="O4" t="s">
        <v>24</v>
      </c>
      <c r="P4" t="s">
        <v>27</v>
      </c>
    </row>
    <row r="5" spans="1:16" ht="12.75" customHeight="1">
      <c r="A5" t="s">
        <v>21</v>
      </c>
      <c r="B5" s="16" t="s">
        <v>22</v>
      </c>
      <c r="C5" s="17" t="s">
        <v>1137</v>
      </c>
      <c r="D5" s="6"/>
      <c r="E5" s="18" t="s">
        <v>1138</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36</v>
      </c>
      <c r="D9" s="27"/>
      <c r="E9" s="29" t="s">
        <v>853</v>
      </c>
      <c r="F9" s="27"/>
      <c r="G9" s="27"/>
      <c r="H9" s="27"/>
      <c r="I9" s="30">
        <f>0+Q9</f>
      </c>
      <c r="O9">
        <f>0+R9</f>
      </c>
      <c r="Q9">
        <f>0+I10</f>
      </c>
      <c r="R9">
        <f>0+O10</f>
      </c>
    </row>
    <row r="10" spans="1:16" ht="12.75">
      <c r="A10" s="26" t="s">
        <v>49</v>
      </c>
      <c r="B10" s="31" t="s">
        <v>32</v>
      </c>
      <c r="C10" s="31" t="s">
        <v>1140</v>
      </c>
      <c r="D10" s="26" t="s">
        <v>51</v>
      </c>
      <c r="E10" s="32" t="s">
        <v>1141</v>
      </c>
      <c r="F10" s="33" t="s">
        <v>162</v>
      </c>
      <c r="G10" s="34">
        <v>10</v>
      </c>
      <c r="H10" s="35">
        <v>0</v>
      </c>
      <c r="I10" s="35">
        <f>ROUND(ROUND(H10,2)*ROUND(G10,3),2)</f>
      </c>
      <c r="O10">
        <f>(I10*21)/100</f>
      </c>
      <c r="P10" t="s">
        <v>27</v>
      </c>
    </row>
    <row r="11" spans="1:5" ht="25.5">
      <c r="A11" s="36" t="s">
        <v>54</v>
      </c>
      <c r="E11" s="37" t="s">
        <v>224</v>
      </c>
    </row>
    <row r="12" spans="1:5" ht="38.25">
      <c r="A12" s="38" t="s">
        <v>56</v>
      </c>
      <c r="E12" s="39" t="s">
        <v>1142</v>
      </c>
    </row>
    <row r="13" spans="1:5" ht="369.75">
      <c r="A13" t="s">
        <v>58</v>
      </c>
      <c r="E13" s="37" t="s">
        <v>857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7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0+O8+O21+O26</f>
      </c>
      <c r="P2" t="s">
        <v>26</v>
      </c>
    </row>
    <row r="3" spans="1:16" ht="15" customHeight="1">
      <c r="A3" t="s">
        <v>12</v>
      </c>
      <c r="B3" s="12" t="s">
        <v>14</v>
      </c>
      <c r="C3" s="13" t="s">
        <v>15</v>
      </c>
      <c r="D3" s="1"/>
      <c r="E3" s="14" t="s">
        <v>16</v>
      </c>
      <c r="F3" s="1"/>
      <c r="G3" s="9"/>
      <c r="H3" s="8" t="s">
        <v>123</v>
      </c>
      <c r="I3" s="40">
        <f>0+I8+I21+I26</f>
      </c>
      <c r="O3" t="s">
        <v>23</v>
      </c>
      <c r="P3" t="s">
        <v>27</v>
      </c>
    </row>
    <row r="4" spans="1:16" ht="15" customHeight="1">
      <c r="A4" t="s">
        <v>17</v>
      </c>
      <c r="B4" s="16" t="s">
        <v>22</v>
      </c>
      <c r="C4" s="17" t="s">
        <v>123</v>
      </c>
      <c r="D4" s="6"/>
      <c r="E4" s="18" t="s">
        <v>124</v>
      </c>
      <c r="F4" s="6"/>
      <c r="G4" s="6"/>
      <c r="H4" s="27"/>
      <c r="I4" s="27"/>
      <c r="O4" t="s">
        <v>24</v>
      </c>
      <c r="P4" t="s">
        <v>27</v>
      </c>
    </row>
    <row r="5" spans="1:16" ht="12.75" customHeight="1">
      <c r="A5" s="15" t="s">
        <v>29</v>
      </c>
      <c r="B5" s="15" t="s">
        <v>31</v>
      </c>
      <c r="C5" s="15" t="s">
        <v>33</v>
      </c>
      <c r="D5" s="15" t="s">
        <v>34</v>
      </c>
      <c r="E5" s="15" t="s">
        <v>35</v>
      </c>
      <c r="F5" s="15" t="s">
        <v>37</v>
      </c>
      <c r="G5" s="15" t="s">
        <v>39</v>
      </c>
      <c r="H5" s="15" t="s">
        <v>41</v>
      </c>
      <c r="I5" s="15"/>
      <c r="O5" t="s">
        <v>25</v>
      </c>
      <c r="P5" t="s">
        <v>27</v>
      </c>
    </row>
    <row r="6" spans="1:9" ht="12.75" customHeight="1">
      <c r="A6" s="15"/>
      <c r="B6" s="15"/>
      <c r="C6" s="15"/>
      <c r="D6" s="15"/>
      <c r="E6" s="15"/>
      <c r="F6" s="15"/>
      <c r="G6" s="15"/>
      <c r="H6" s="15" t="s">
        <v>42</v>
      </c>
      <c r="I6" s="15" t="s">
        <v>44</v>
      </c>
    </row>
    <row r="7" spans="1:9" ht="12.75" customHeight="1">
      <c r="A7" s="15" t="s">
        <v>30</v>
      </c>
      <c r="B7" s="15" t="s">
        <v>32</v>
      </c>
      <c r="C7" s="15" t="s">
        <v>27</v>
      </c>
      <c r="D7" s="15" t="s">
        <v>26</v>
      </c>
      <c r="E7" s="15" t="s">
        <v>36</v>
      </c>
      <c r="F7" s="15" t="s">
        <v>38</v>
      </c>
      <c r="G7" s="15" t="s">
        <v>40</v>
      </c>
      <c r="H7" s="15" t="s">
        <v>43</v>
      </c>
      <c r="I7" s="15" t="s">
        <v>45</v>
      </c>
    </row>
    <row r="8" spans="1:18" ht="12.75" customHeight="1">
      <c r="A8" s="27" t="s">
        <v>47</v>
      </c>
      <c r="B8" s="27"/>
      <c r="C8" s="28" t="s">
        <v>30</v>
      </c>
      <c r="D8" s="27"/>
      <c r="E8" s="29" t="s">
        <v>48</v>
      </c>
      <c r="F8" s="27"/>
      <c r="G8" s="27"/>
      <c r="H8" s="27"/>
      <c r="I8" s="30">
        <f>0+Q8</f>
      </c>
      <c r="O8">
        <f>0+R8</f>
      </c>
      <c r="Q8">
        <f>0+I9+I13+I17</f>
      </c>
      <c r="R8">
        <f>0+O9+O13+O17</f>
      </c>
    </row>
    <row r="9" spans="1:16" ht="12.75">
      <c r="A9" s="26" t="s">
        <v>49</v>
      </c>
      <c r="B9" s="31" t="s">
        <v>32</v>
      </c>
      <c r="C9" s="31" t="s">
        <v>125</v>
      </c>
      <c r="D9" s="26" t="s">
        <v>32</v>
      </c>
      <c r="E9" s="32" t="s">
        <v>126</v>
      </c>
      <c r="F9" s="33" t="s">
        <v>127</v>
      </c>
      <c r="G9" s="34">
        <v>167.2</v>
      </c>
      <c r="H9" s="35">
        <v>0</v>
      </c>
      <c r="I9" s="35">
        <f>ROUND(ROUND(H9,2)*ROUND(G9,3),2)</f>
      </c>
      <c r="O9">
        <f>(I9*21)/100</f>
      </c>
      <c r="P9" t="s">
        <v>27</v>
      </c>
    </row>
    <row r="10" spans="1:5" ht="38.25">
      <c r="A10" s="36" t="s">
        <v>54</v>
      </c>
      <c r="E10" s="37" t="s">
        <v>128</v>
      </c>
    </row>
    <row r="11" spans="1:5" ht="89.25">
      <c r="A11" s="38" t="s">
        <v>56</v>
      </c>
      <c r="E11" s="39" t="s">
        <v>129</v>
      </c>
    </row>
    <row r="12" spans="1:5" ht="25.5">
      <c r="A12" t="s">
        <v>58</v>
      </c>
      <c r="E12" s="37" t="s">
        <v>130</v>
      </c>
    </row>
    <row r="13" spans="1:16" ht="12.75">
      <c r="A13" s="26" t="s">
        <v>49</v>
      </c>
      <c r="B13" s="31" t="s">
        <v>27</v>
      </c>
      <c r="C13" s="31" t="s">
        <v>125</v>
      </c>
      <c r="D13" s="26" t="s">
        <v>26</v>
      </c>
      <c r="E13" s="32" t="s">
        <v>126</v>
      </c>
      <c r="F13" s="33" t="s">
        <v>127</v>
      </c>
      <c r="G13" s="34">
        <v>428.793</v>
      </c>
      <c r="H13" s="35">
        <v>0</v>
      </c>
      <c r="I13" s="35">
        <f>ROUND(ROUND(H13,2)*ROUND(G13,3),2)</f>
      </c>
      <c r="O13">
        <f>(I13*21)/100</f>
      </c>
      <c r="P13" t="s">
        <v>27</v>
      </c>
    </row>
    <row r="14" spans="1:5" ht="12.75">
      <c r="A14" s="36" t="s">
        <v>54</v>
      </c>
      <c r="E14" s="37" t="s">
        <v>131</v>
      </c>
    </row>
    <row r="15" spans="1:5" ht="102">
      <c r="A15" s="38" t="s">
        <v>56</v>
      </c>
      <c r="E15" s="39" t="s">
        <v>132</v>
      </c>
    </row>
    <row r="16" spans="1:5" ht="25.5">
      <c r="A16" t="s">
        <v>58</v>
      </c>
      <c r="E16" s="37" t="s">
        <v>130</v>
      </c>
    </row>
    <row r="17" spans="1:16" ht="12.75">
      <c r="A17" s="26" t="s">
        <v>49</v>
      </c>
      <c r="B17" s="31" t="s">
        <v>26</v>
      </c>
      <c r="C17" s="31" t="s">
        <v>133</v>
      </c>
      <c r="D17" s="26" t="s">
        <v>51</v>
      </c>
      <c r="E17" s="32" t="s">
        <v>134</v>
      </c>
      <c r="F17" s="33" t="s">
        <v>127</v>
      </c>
      <c r="G17" s="34">
        <v>22.875</v>
      </c>
      <c r="H17" s="35">
        <v>0</v>
      </c>
      <c r="I17" s="35">
        <f>ROUND(ROUND(H17,2)*ROUND(G17,3),2)</f>
      </c>
      <c r="O17">
        <f>(I17*21)/100</f>
      </c>
      <c r="P17" t="s">
        <v>27</v>
      </c>
    </row>
    <row r="18" spans="1:5" ht="12.75">
      <c r="A18" s="36" t="s">
        <v>54</v>
      </c>
      <c r="E18" s="37" t="s">
        <v>51</v>
      </c>
    </row>
    <row r="19" spans="1:5" ht="127.5">
      <c r="A19" s="38" t="s">
        <v>56</v>
      </c>
      <c r="E19" s="39" t="s">
        <v>135</v>
      </c>
    </row>
    <row r="20" spans="1:5" ht="25.5">
      <c r="A20" t="s">
        <v>58</v>
      </c>
      <c r="E20" s="37" t="s">
        <v>130</v>
      </c>
    </row>
    <row r="21" spans="1:18" ht="12.75" customHeight="1">
      <c r="A21" s="6" t="s">
        <v>47</v>
      </c>
      <c r="B21" s="6"/>
      <c r="C21" s="42" t="s">
        <v>32</v>
      </c>
      <c r="D21" s="6"/>
      <c r="E21" s="29" t="s">
        <v>136</v>
      </c>
      <c r="F21" s="6"/>
      <c r="G21" s="6"/>
      <c r="H21" s="6"/>
      <c r="I21" s="43">
        <f>0+Q21</f>
      </c>
      <c r="O21">
        <f>0+R21</f>
      </c>
      <c r="Q21">
        <f>0+I22</f>
      </c>
      <c r="R21">
        <f>0+O22</f>
      </c>
    </row>
    <row r="22" spans="1:16" ht="25.5">
      <c r="A22" s="26" t="s">
        <v>49</v>
      </c>
      <c r="B22" s="31" t="s">
        <v>36</v>
      </c>
      <c r="C22" s="31" t="s">
        <v>137</v>
      </c>
      <c r="D22" s="26" t="s">
        <v>51</v>
      </c>
      <c r="E22" s="32" t="s">
        <v>138</v>
      </c>
      <c r="F22" s="33" t="s">
        <v>139</v>
      </c>
      <c r="G22" s="34">
        <v>76</v>
      </c>
      <c r="H22" s="35">
        <v>0</v>
      </c>
      <c r="I22" s="35">
        <f>ROUND(ROUND(H22,2)*ROUND(G22,3),2)</f>
      </c>
      <c r="O22">
        <f>(I22*21)/100</f>
      </c>
      <c r="P22" t="s">
        <v>27</v>
      </c>
    </row>
    <row r="23" spans="1:5" ht="12.75">
      <c r="A23" s="36" t="s">
        <v>54</v>
      </c>
      <c r="E23" s="37" t="s">
        <v>140</v>
      </c>
    </row>
    <row r="24" spans="1:5" ht="114.75">
      <c r="A24" s="38" t="s">
        <v>56</v>
      </c>
      <c r="E24" s="39" t="s">
        <v>141</v>
      </c>
    </row>
    <row r="25" spans="1:5" ht="63.75">
      <c r="A25" t="s">
        <v>58</v>
      </c>
      <c r="E25" s="37" t="s">
        <v>142</v>
      </c>
    </row>
    <row r="26" spans="1:18" ht="12.75" customHeight="1">
      <c r="A26" s="6" t="s">
        <v>47</v>
      </c>
      <c r="B26" s="6"/>
      <c r="C26" s="42" t="s">
        <v>43</v>
      </c>
      <c r="D26" s="6"/>
      <c r="E26" s="29" t="s">
        <v>143</v>
      </c>
      <c r="F26" s="6"/>
      <c r="G26" s="6"/>
      <c r="H26" s="6"/>
      <c r="I26" s="43">
        <f>0+Q26</f>
      </c>
      <c r="O26">
        <f>0+R26</f>
      </c>
      <c r="Q26">
        <f>0+I27+I31+I35+I39+I43+I47+I51+I55+I59+I63+I67</f>
      </c>
      <c r="R26">
        <f>0+O27+O31+O35+O39+O43+O47+O51+O55+O59+O63+O67</f>
      </c>
    </row>
    <row r="27" spans="1:16" ht="25.5">
      <c r="A27" s="26" t="s">
        <v>49</v>
      </c>
      <c r="B27" s="31" t="s">
        <v>38</v>
      </c>
      <c r="C27" s="31" t="s">
        <v>144</v>
      </c>
      <c r="D27" s="26" t="s">
        <v>51</v>
      </c>
      <c r="E27" s="32" t="s">
        <v>145</v>
      </c>
      <c r="F27" s="33" t="s">
        <v>139</v>
      </c>
      <c r="G27" s="34">
        <v>142.54</v>
      </c>
      <c r="H27" s="35">
        <v>0</v>
      </c>
      <c r="I27" s="35">
        <f>ROUND(ROUND(H27,2)*ROUND(G27,3),2)</f>
      </c>
      <c r="O27">
        <f>(I27*21)/100</f>
      </c>
      <c r="P27" t="s">
        <v>27</v>
      </c>
    </row>
    <row r="28" spans="1:5" ht="12.75">
      <c r="A28" s="36" t="s">
        <v>54</v>
      </c>
      <c r="E28" s="37" t="s">
        <v>51</v>
      </c>
    </row>
    <row r="29" spans="1:5" ht="165.75">
      <c r="A29" s="38" t="s">
        <v>56</v>
      </c>
      <c r="E29" s="39" t="s">
        <v>146</v>
      </c>
    </row>
    <row r="30" spans="1:5" ht="38.25">
      <c r="A30" t="s">
        <v>58</v>
      </c>
      <c r="E30" s="37" t="s">
        <v>147</v>
      </c>
    </row>
    <row r="31" spans="1:16" ht="12.75">
      <c r="A31" s="26" t="s">
        <v>49</v>
      </c>
      <c r="B31" s="31" t="s">
        <v>40</v>
      </c>
      <c r="C31" s="31" t="s">
        <v>148</v>
      </c>
      <c r="D31" s="26" t="s">
        <v>51</v>
      </c>
      <c r="E31" s="32" t="s">
        <v>149</v>
      </c>
      <c r="F31" s="33" t="s">
        <v>139</v>
      </c>
      <c r="G31" s="34">
        <v>76</v>
      </c>
      <c r="H31" s="35">
        <v>0</v>
      </c>
      <c r="I31" s="35">
        <f>ROUND(ROUND(H31,2)*ROUND(G31,3),2)</f>
      </c>
      <c r="O31">
        <f>(I31*21)/100</f>
      </c>
      <c r="P31" t="s">
        <v>27</v>
      </c>
    </row>
    <row r="32" spans="1:5" ht="12.75">
      <c r="A32" s="36" t="s">
        <v>54</v>
      </c>
      <c r="E32" s="37" t="s">
        <v>51</v>
      </c>
    </row>
    <row r="33" spans="1:5" ht="89.25">
      <c r="A33" s="38" t="s">
        <v>56</v>
      </c>
      <c r="E33" s="39" t="s">
        <v>150</v>
      </c>
    </row>
    <row r="34" spans="1:5" ht="25.5">
      <c r="A34" t="s">
        <v>58</v>
      </c>
      <c r="E34" s="37" t="s">
        <v>151</v>
      </c>
    </row>
    <row r="35" spans="1:16" ht="12.75">
      <c r="A35" s="26" t="s">
        <v>49</v>
      </c>
      <c r="B35" s="31" t="s">
        <v>81</v>
      </c>
      <c r="C35" s="31" t="s">
        <v>152</v>
      </c>
      <c r="D35" s="26" t="s">
        <v>51</v>
      </c>
      <c r="E35" s="32" t="s">
        <v>153</v>
      </c>
      <c r="F35" s="33" t="s">
        <v>139</v>
      </c>
      <c r="G35" s="34">
        <v>76</v>
      </c>
      <c r="H35" s="35">
        <v>0</v>
      </c>
      <c r="I35" s="35">
        <f>ROUND(ROUND(H35,2)*ROUND(G35,3),2)</f>
      </c>
      <c r="O35">
        <f>(I35*21)/100</f>
      </c>
      <c r="P35" t="s">
        <v>27</v>
      </c>
    </row>
    <row r="36" spans="1:5" ht="12.75">
      <c r="A36" s="36" t="s">
        <v>54</v>
      </c>
      <c r="E36" s="37" t="s">
        <v>51</v>
      </c>
    </row>
    <row r="37" spans="1:5" ht="114.75">
      <c r="A37" s="38" t="s">
        <v>56</v>
      </c>
      <c r="E37" s="39" t="s">
        <v>154</v>
      </c>
    </row>
    <row r="38" spans="1:5" ht="25.5">
      <c r="A38" t="s">
        <v>58</v>
      </c>
      <c r="E38" s="37" t="s">
        <v>155</v>
      </c>
    </row>
    <row r="39" spans="1:16" ht="12.75">
      <c r="A39" s="26" t="s">
        <v>49</v>
      </c>
      <c r="B39" s="31" t="s">
        <v>86</v>
      </c>
      <c r="C39" s="31" t="s">
        <v>156</v>
      </c>
      <c r="D39" s="26" t="s">
        <v>51</v>
      </c>
      <c r="E39" s="32" t="s">
        <v>157</v>
      </c>
      <c r="F39" s="33" t="s">
        <v>73</v>
      </c>
      <c r="G39" s="34">
        <v>59</v>
      </c>
      <c r="H39" s="35">
        <v>0</v>
      </c>
      <c r="I39" s="35">
        <f>ROUND(ROUND(H39,2)*ROUND(G39,3),2)</f>
      </c>
      <c r="O39">
        <f>(I39*21)/100</f>
      </c>
      <c r="P39" t="s">
        <v>27</v>
      </c>
    </row>
    <row r="40" spans="1:5" ht="12.75">
      <c r="A40" s="36" t="s">
        <v>54</v>
      </c>
      <c r="E40" s="37" t="s">
        <v>51</v>
      </c>
    </row>
    <row r="41" spans="1:5" ht="63.75">
      <c r="A41" s="38" t="s">
        <v>56</v>
      </c>
      <c r="E41" s="39" t="s">
        <v>158</v>
      </c>
    </row>
    <row r="42" spans="1:5" ht="25.5">
      <c r="A42" t="s">
        <v>58</v>
      </c>
      <c r="E42" s="37" t="s">
        <v>159</v>
      </c>
    </row>
    <row r="43" spans="1:16" ht="25.5">
      <c r="A43" s="26" t="s">
        <v>49</v>
      </c>
      <c r="B43" s="31" t="s">
        <v>43</v>
      </c>
      <c r="C43" s="31" t="s">
        <v>160</v>
      </c>
      <c r="D43" s="26" t="s">
        <v>51</v>
      </c>
      <c r="E43" s="32" t="s">
        <v>161</v>
      </c>
      <c r="F43" s="33" t="s">
        <v>162</v>
      </c>
      <c r="G43" s="34">
        <v>36.118</v>
      </c>
      <c r="H43" s="35">
        <v>0</v>
      </c>
      <c r="I43" s="35">
        <f>ROUND(ROUND(H43,2)*ROUND(G43,3),2)</f>
      </c>
      <c r="O43">
        <f>(I43*21)/100</f>
      </c>
      <c r="P43" t="s">
        <v>27</v>
      </c>
    </row>
    <row r="44" spans="1:5" ht="12.75">
      <c r="A44" s="36" t="s">
        <v>54</v>
      </c>
      <c r="E44" s="37" t="s">
        <v>51</v>
      </c>
    </row>
    <row r="45" spans="1:5" ht="255">
      <c r="A45" s="38" t="s">
        <v>56</v>
      </c>
      <c r="E45" s="39" t="s">
        <v>163</v>
      </c>
    </row>
    <row r="46" spans="1:5" ht="102">
      <c r="A46" t="s">
        <v>58</v>
      </c>
      <c r="E46" s="37" t="s">
        <v>164</v>
      </c>
    </row>
    <row r="47" spans="1:16" ht="25.5">
      <c r="A47" s="26" t="s">
        <v>49</v>
      </c>
      <c r="B47" s="31" t="s">
        <v>45</v>
      </c>
      <c r="C47" s="31" t="s">
        <v>165</v>
      </c>
      <c r="D47" s="26" t="s">
        <v>51</v>
      </c>
      <c r="E47" s="32" t="s">
        <v>166</v>
      </c>
      <c r="F47" s="33" t="s">
        <v>127</v>
      </c>
      <c r="G47" s="34">
        <v>0.72</v>
      </c>
      <c r="H47" s="35">
        <v>0</v>
      </c>
      <c r="I47" s="35">
        <f>ROUND(ROUND(H47,2)*ROUND(G47,3),2)</f>
      </c>
      <c r="O47">
        <f>(I47*21)/100</f>
      </c>
      <c r="P47" t="s">
        <v>27</v>
      </c>
    </row>
    <row r="48" spans="1:5" ht="12.75">
      <c r="A48" s="36" t="s">
        <v>54</v>
      </c>
      <c r="E48" s="37" t="s">
        <v>51</v>
      </c>
    </row>
    <row r="49" spans="1:5" ht="191.25">
      <c r="A49" s="38" t="s">
        <v>56</v>
      </c>
      <c r="E49" s="39" t="s">
        <v>167</v>
      </c>
    </row>
    <row r="50" spans="1:5" ht="102">
      <c r="A50" t="s">
        <v>58</v>
      </c>
      <c r="E50" s="37" t="s">
        <v>168</v>
      </c>
    </row>
    <row r="51" spans="1:16" ht="25.5">
      <c r="A51" s="26" t="s">
        <v>49</v>
      </c>
      <c r="B51" s="31" t="s">
        <v>97</v>
      </c>
      <c r="C51" s="31" t="s">
        <v>169</v>
      </c>
      <c r="D51" s="26" t="s">
        <v>51</v>
      </c>
      <c r="E51" s="32" t="s">
        <v>170</v>
      </c>
      <c r="F51" s="33" t="s">
        <v>162</v>
      </c>
      <c r="G51" s="34">
        <v>34.878</v>
      </c>
      <c r="H51" s="35">
        <v>0</v>
      </c>
      <c r="I51" s="35">
        <f>ROUND(ROUND(H51,2)*ROUND(G51,3),2)</f>
      </c>
      <c r="O51">
        <f>(I51*21)/100</f>
      </c>
      <c r="P51" t="s">
        <v>27</v>
      </c>
    </row>
    <row r="52" spans="1:5" ht="12.75">
      <c r="A52" s="36" t="s">
        <v>54</v>
      </c>
      <c r="E52" s="37" t="s">
        <v>51</v>
      </c>
    </row>
    <row r="53" spans="1:5" ht="89.25">
      <c r="A53" s="38" t="s">
        <v>56</v>
      </c>
      <c r="E53" s="39" t="s">
        <v>171</v>
      </c>
    </row>
    <row r="54" spans="1:5" ht="76.5">
      <c r="A54" t="s">
        <v>58</v>
      </c>
      <c r="E54" s="37" t="s">
        <v>172</v>
      </c>
    </row>
    <row r="55" spans="1:16" ht="25.5">
      <c r="A55" s="26" t="s">
        <v>49</v>
      </c>
      <c r="B55" s="31" t="s">
        <v>104</v>
      </c>
      <c r="C55" s="31" t="s">
        <v>173</v>
      </c>
      <c r="D55" s="26" t="s">
        <v>51</v>
      </c>
      <c r="E55" s="32" t="s">
        <v>174</v>
      </c>
      <c r="F55" s="33" t="s">
        <v>139</v>
      </c>
      <c r="G55" s="34">
        <v>34</v>
      </c>
      <c r="H55" s="35">
        <v>0</v>
      </c>
      <c r="I55" s="35">
        <f>ROUND(ROUND(H55,2)*ROUND(G55,3),2)</f>
      </c>
      <c r="O55">
        <f>(I55*21)/100</f>
      </c>
      <c r="P55" t="s">
        <v>27</v>
      </c>
    </row>
    <row r="56" spans="1:5" ht="12.75">
      <c r="A56" s="36" t="s">
        <v>54</v>
      </c>
      <c r="E56" s="37" t="s">
        <v>51</v>
      </c>
    </row>
    <row r="57" spans="1:5" ht="127.5">
      <c r="A57" s="38" t="s">
        <v>56</v>
      </c>
      <c r="E57" s="39" t="s">
        <v>175</v>
      </c>
    </row>
    <row r="58" spans="1:5" ht="89.25">
      <c r="A58" t="s">
        <v>58</v>
      </c>
      <c r="E58" s="37" t="s">
        <v>176</v>
      </c>
    </row>
    <row r="59" spans="1:16" ht="12.75">
      <c r="A59" s="26" t="s">
        <v>49</v>
      </c>
      <c r="B59" s="31" t="s">
        <v>108</v>
      </c>
      <c r="C59" s="31" t="s">
        <v>177</v>
      </c>
      <c r="D59" s="26" t="s">
        <v>51</v>
      </c>
      <c r="E59" s="32" t="s">
        <v>178</v>
      </c>
      <c r="F59" s="33" t="s">
        <v>73</v>
      </c>
      <c r="G59" s="34">
        <v>64</v>
      </c>
      <c r="H59" s="35">
        <v>0</v>
      </c>
      <c r="I59" s="35">
        <f>ROUND(ROUND(H59,2)*ROUND(G59,3),2)</f>
      </c>
      <c r="O59">
        <f>(I59*21)/100</f>
      </c>
      <c r="P59" t="s">
        <v>27</v>
      </c>
    </row>
    <row r="60" spans="1:5" ht="12.75">
      <c r="A60" s="36" t="s">
        <v>54</v>
      </c>
      <c r="E60" s="37" t="s">
        <v>51</v>
      </c>
    </row>
    <row r="61" spans="1:5" ht="114.75">
      <c r="A61" s="38" t="s">
        <v>56</v>
      </c>
      <c r="E61" s="39" t="s">
        <v>179</v>
      </c>
    </row>
    <row r="62" spans="1:5" ht="76.5">
      <c r="A62" t="s">
        <v>58</v>
      </c>
      <c r="E62" s="37" t="s">
        <v>172</v>
      </c>
    </row>
    <row r="63" spans="1:16" ht="12.75">
      <c r="A63" s="26" t="s">
        <v>49</v>
      </c>
      <c r="B63" s="31" t="s">
        <v>180</v>
      </c>
      <c r="C63" s="31" t="s">
        <v>181</v>
      </c>
      <c r="D63" s="26" t="s">
        <v>51</v>
      </c>
      <c r="E63" s="32" t="s">
        <v>182</v>
      </c>
      <c r="F63" s="33" t="s">
        <v>162</v>
      </c>
      <c r="G63" s="34">
        <v>100.521</v>
      </c>
      <c r="H63" s="35">
        <v>0</v>
      </c>
      <c r="I63" s="35">
        <f>ROUND(ROUND(H63,2)*ROUND(G63,3),2)</f>
      </c>
      <c r="O63">
        <f>(I63*21)/100</f>
      </c>
      <c r="P63" t="s">
        <v>27</v>
      </c>
    </row>
    <row r="64" spans="1:5" ht="12.75">
      <c r="A64" s="36" t="s">
        <v>54</v>
      </c>
      <c r="E64" s="37" t="s">
        <v>51</v>
      </c>
    </row>
    <row r="65" spans="1:5" ht="204">
      <c r="A65" s="38" t="s">
        <v>56</v>
      </c>
      <c r="E65" s="39" t="s">
        <v>183</v>
      </c>
    </row>
    <row r="66" spans="1:5" ht="76.5">
      <c r="A66" t="s">
        <v>58</v>
      </c>
      <c r="E66" s="37" t="s">
        <v>172</v>
      </c>
    </row>
    <row r="67" spans="1:16" ht="25.5">
      <c r="A67" s="26" t="s">
        <v>49</v>
      </c>
      <c r="B67" s="31" t="s">
        <v>184</v>
      </c>
      <c r="C67" s="31" t="s">
        <v>185</v>
      </c>
      <c r="D67" s="26" t="s">
        <v>51</v>
      </c>
      <c r="E67" s="32" t="s">
        <v>186</v>
      </c>
      <c r="F67" s="33" t="s">
        <v>187</v>
      </c>
      <c r="G67" s="34">
        <v>709.5</v>
      </c>
      <c r="H67" s="35">
        <v>0</v>
      </c>
      <c r="I67" s="35">
        <f>ROUND(ROUND(H67,2)*ROUND(G67,3),2)</f>
      </c>
      <c r="O67">
        <f>(I67*21)/100</f>
      </c>
      <c r="P67" t="s">
        <v>27</v>
      </c>
    </row>
    <row r="68" spans="1:5" ht="12.75">
      <c r="A68" s="36" t="s">
        <v>54</v>
      </c>
      <c r="E68" s="37" t="s">
        <v>51</v>
      </c>
    </row>
    <row r="69" spans="1:5" ht="114.75">
      <c r="A69" s="38" t="s">
        <v>56</v>
      </c>
      <c r="E69" s="39" t="s">
        <v>188</v>
      </c>
    </row>
    <row r="70" spans="1:5" ht="76.5">
      <c r="A70" t="s">
        <v>58</v>
      </c>
      <c r="E70" s="37" t="s">
        <v>172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0+O9+O22+O47+O52+O97</f>
      </c>
      <c r="P2" t="s">
        <v>26</v>
      </c>
    </row>
    <row r="3" spans="1:16" ht="15" customHeight="1">
      <c r="A3" t="s">
        <v>12</v>
      </c>
      <c r="B3" s="12" t="s">
        <v>14</v>
      </c>
      <c r="C3" s="13" t="s">
        <v>15</v>
      </c>
      <c r="D3" s="1"/>
      <c r="E3" s="14" t="s">
        <v>16</v>
      </c>
      <c r="F3" s="1"/>
      <c r="G3" s="9"/>
      <c r="H3" s="8" t="s">
        <v>191</v>
      </c>
      <c r="I3" s="40">
        <f>0+I9+I22+I47+I52+I97</f>
      </c>
      <c r="O3" t="s">
        <v>23</v>
      </c>
      <c r="P3" t="s">
        <v>27</v>
      </c>
    </row>
    <row r="4" spans="1:16" ht="15" customHeight="1">
      <c r="A4" t="s">
        <v>17</v>
      </c>
      <c r="B4" s="12" t="s">
        <v>18</v>
      </c>
      <c r="C4" s="13" t="s">
        <v>189</v>
      </c>
      <c r="D4" s="1"/>
      <c r="E4" s="14" t="s">
        <v>190</v>
      </c>
      <c r="F4" s="1"/>
      <c r="G4" s="1"/>
      <c r="H4" s="11"/>
      <c r="I4" s="11"/>
      <c r="O4" t="s">
        <v>24</v>
      </c>
      <c r="P4" t="s">
        <v>27</v>
      </c>
    </row>
    <row r="5" spans="1:16" ht="12.75" customHeight="1">
      <c r="A5" t="s">
        <v>21</v>
      </c>
      <c r="B5" s="16" t="s">
        <v>22</v>
      </c>
      <c r="C5" s="17" t="s">
        <v>191</v>
      </c>
      <c r="D5" s="6"/>
      <c r="E5" s="18" t="s">
        <v>192</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0+I10+I14+I18</f>
      </c>
      <c r="R9">
        <f>0+O10+O14+O18</f>
      </c>
    </row>
    <row r="10" spans="1:16" ht="12.75">
      <c r="A10" s="26" t="s">
        <v>49</v>
      </c>
      <c r="B10" s="31" t="s">
        <v>32</v>
      </c>
      <c r="C10" s="31" t="s">
        <v>125</v>
      </c>
      <c r="D10" s="26" t="s">
        <v>32</v>
      </c>
      <c r="E10" s="32" t="s">
        <v>126</v>
      </c>
      <c r="F10" s="33" t="s">
        <v>127</v>
      </c>
      <c r="G10" s="34">
        <v>1088.525</v>
      </c>
      <c r="H10" s="35">
        <v>0</v>
      </c>
      <c r="I10" s="35">
        <f>ROUND(ROUND(H10,2)*ROUND(G10,3),2)</f>
      </c>
      <c r="O10">
        <f>(I10*21)/100</f>
      </c>
      <c r="P10" t="s">
        <v>27</v>
      </c>
    </row>
    <row r="11" spans="1:5" ht="25.5">
      <c r="A11" s="36" t="s">
        <v>54</v>
      </c>
      <c r="E11" s="37" t="s">
        <v>194</v>
      </c>
    </row>
    <row r="12" spans="1:5" ht="191.25">
      <c r="A12" s="38" t="s">
        <v>56</v>
      </c>
      <c r="E12" s="39" t="s">
        <v>195</v>
      </c>
    </row>
    <row r="13" spans="1:5" ht="25.5">
      <c r="A13" t="s">
        <v>58</v>
      </c>
      <c r="E13" s="37" t="s">
        <v>130</v>
      </c>
    </row>
    <row r="14" spans="1:16" ht="12.75">
      <c r="A14" s="26" t="s">
        <v>49</v>
      </c>
      <c r="B14" s="31" t="s">
        <v>27</v>
      </c>
      <c r="C14" s="31" t="s">
        <v>125</v>
      </c>
      <c r="D14" s="26" t="s">
        <v>27</v>
      </c>
      <c r="E14" s="32" t="s">
        <v>126</v>
      </c>
      <c r="F14" s="33" t="s">
        <v>127</v>
      </c>
      <c r="G14" s="34">
        <v>84.882</v>
      </c>
      <c r="H14" s="35">
        <v>0</v>
      </c>
      <c r="I14" s="35">
        <f>ROUND(ROUND(H14,2)*ROUND(G14,3),2)</f>
      </c>
      <c r="O14">
        <f>(I14*21)/100</f>
      </c>
      <c r="P14" t="s">
        <v>27</v>
      </c>
    </row>
    <row r="15" spans="1:5" ht="12.75">
      <c r="A15" s="36" t="s">
        <v>54</v>
      </c>
      <c r="E15" s="37" t="s">
        <v>196</v>
      </c>
    </row>
    <row r="16" spans="1:5" ht="63.75">
      <c r="A16" s="38" t="s">
        <v>56</v>
      </c>
      <c r="E16" s="39" t="s">
        <v>197</v>
      </c>
    </row>
    <row r="17" spans="1:5" ht="25.5">
      <c r="A17" t="s">
        <v>58</v>
      </c>
      <c r="E17" s="37" t="s">
        <v>130</v>
      </c>
    </row>
    <row r="18" spans="1:16" ht="12.75">
      <c r="A18" s="26" t="s">
        <v>49</v>
      </c>
      <c r="B18" s="31" t="s">
        <v>26</v>
      </c>
      <c r="C18" s="31" t="s">
        <v>125</v>
      </c>
      <c r="D18" s="26" t="s">
        <v>36</v>
      </c>
      <c r="E18" s="32" t="s">
        <v>126</v>
      </c>
      <c r="F18" s="33" t="s">
        <v>127</v>
      </c>
      <c r="G18" s="34">
        <v>453.158</v>
      </c>
      <c r="H18" s="35">
        <v>0</v>
      </c>
      <c r="I18" s="35">
        <f>ROUND(ROUND(H18,2)*ROUND(G18,3),2)</f>
      </c>
      <c r="O18">
        <f>(I18*21)/100</f>
      </c>
      <c r="P18" t="s">
        <v>27</v>
      </c>
    </row>
    <row r="19" spans="1:5" ht="12.75">
      <c r="A19" s="36" t="s">
        <v>54</v>
      </c>
      <c r="E19" s="37" t="s">
        <v>198</v>
      </c>
    </row>
    <row r="20" spans="1:5" ht="204">
      <c r="A20" s="38" t="s">
        <v>56</v>
      </c>
      <c r="E20" s="39" t="s">
        <v>199</v>
      </c>
    </row>
    <row r="21" spans="1:5" ht="25.5">
      <c r="A21" t="s">
        <v>58</v>
      </c>
      <c r="E21" s="37" t="s">
        <v>130</v>
      </c>
    </row>
    <row r="22" spans="1:18" ht="12.75" customHeight="1">
      <c r="A22" s="6" t="s">
        <v>47</v>
      </c>
      <c r="B22" s="6"/>
      <c r="C22" s="42" t="s">
        <v>32</v>
      </c>
      <c r="D22" s="6"/>
      <c r="E22" s="29" t="s">
        <v>136</v>
      </c>
      <c r="F22" s="6"/>
      <c r="G22" s="6"/>
      <c r="H22" s="6"/>
      <c r="I22" s="43">
        <f>0+Q22</f>
      </c>
      <c r="O22">
        <f>0+R22</f>
      </c>
      <c r="Q22">
        <f>0+I23+I27+I31+I35+I39+I43</f>
      </c>
      <c r="R22">
        <f>0+O23+O27+O31+O35+O39+O43</f>
      </c>
    </row>
    <row r="23" spans="1:16" ht="25.5">
      <c r="A23" s="26" t="s">
        <v>49</v>
      </c>
      <c r="B23" s="31" t="s">
        <v>36</v>
      </c>
      <c r="C23" s="31" t="s">
        <v>200</v>
      </c>
      <c r="D23" s="26" t="s">
        <v>51</v>
      </c>
      <c r="E23" s="32" t="s">
        <v>201</v>
      </c>
      <c r="F23" s="33" t="s">
        <v>162</v>
      </c>
      <c r="G23" s="34">
        <v>120.096</v>
      </c>
      <c r="H23" s="35">
        <v>0</v>
      </c>
      <c r="I23" s="35">
        <f>ROUND(ROUND(H23,2)*ROUND(G23,3),2)</f>
      </c>
      <c r="O23">
        <f>(I23*21)/100</f>
      </c>
      <c r="P23" t="s">
        <v>27</v>
      </c>
    </row>
    <row r="24" spans="1:5" ht="38.25">
      <c r="A24" s="36" t="s">
        <v>54</v>
      </c>
      <c r="E24" s="37" t="s">
        <v>202</v>
      </c>
    </row>
    <row r="25" spans="1:5" ht="89.25">
      <c r="A25" s="38" t="s">
        <v>56</v>
      </c>
      <c r="E25" s="39" t="s">
        <v>203</v>
      </c>
    </row>
    <row r="26" spans="1:5" ht="63.75">
      <c r="A26" t="s">
        <v>58</v>
      </c>
      <c r="E26" s="37" t="s">
        <v>142</v>
      </c>
    </row>
    <row r="27" spans="1:16" ht="25.5">
      <c r="A27" s="26" t="s">
        <v>49</v>
      </c>
      <c r="B27" s="31" t="s">
        <v>38</v>
      </c>
      <c r="C27" s="31" t="s">
        <v>204</v>
      </c>
      <c r="D27" s="26" t="s">
        <v>51</v>
      </c>
      <c r="E27" s="32" t="s">
        <v>205</v>
      </c>
      <c r="F27" s="33" t="s">
        <v>162</v>
      </c>
      <c r="G27" s="34">
        <v>218.784</v>
      </c>
      <c r="H27" s="35">
        <v>0</v>
      </c>
      <c r="I27" s="35">
        <f>ROUND(ROUND(H27,2)*ROUND(G27,3),2)</f>
      </c>
      <c r="O27">
        <f>(I27*21)/100</f>
      </c>
      <c r="P27" t="s">
        <v>27</v>
      </c>
    </row>
    <row r="28" spans="1:5" ht="38.25">
      <c r="A28" s="36" t="s">
        <v>54</v>
      </c>
      <c r="E28" s="37" t="s">
        <v>202</v>
      </c>
    </row>
    <row r="29" spans="1:5" ht="153">
      <c r="A29" s="38" t="s">
        <v>56</v>
      </c>
      <c r="E29" s="39" t="s">
        <v>206</v>
      </c>
    </row>
    <row r="30" spans="1:5" ht="63.75">
      <c r="A30" t="s">
        <v>58</v>
      </c>
      <c r="E30" s="37" t="s">
        <v>142</v>
      </c>
    </row>
    <row r="31" spans="1:16" ht="25.5">
      <c r="A31" s="26" t="s">
        <v>49</v>
      </c>
      <c r="B31" s="31" t="s">
        <v>40</v>
      </c>
      <c r="C31" s="31" t="s">
        <v>207</v>
      </c>
      <c r="D31" s="26" t="s">
        <v>51</v>
      </c>
      <c r="E31" s="32" t="s">
        <v>208</v>
      </c>
      <c r="F31" s="33" t="s">
        <v>139</v>
      </c>
      <c r="G31" s="34">
        <v>147.62</v>
      </c>
      <c r="H31" s="35">
        <v>0</v>
      </c>
      <c r="I31" s="35">
        <f>ROUND(ROUND(H31,2)*ROUND(G31,3),2)</f>
      </c>
      <c r="O31">
        <f>(I31*21)/100</f>
      </c>
      <c r="P31" t="s">
        <v>27</v>
      </c>
    </row>
    <row r="32" spans="1:5" ht="38.25">
      <c r="A32" s="36" t="s">
        <v>54</v>
      </c>
      <c r="E32" s="37" t="s">
        <v>202</v>
      </c>
    </row>
    <row r="33" spans="1:5" ht="102">
      <c r="A33" s="38" t="s">
        <v>56</v>
      </c>
      <c r="E33" s="39" t="s">
        <v>209</v>
      </c>
    </row>
    <row r="34" spans="1:5" ht="63.75">
      <c r="A34" t="s">
        <v>58</v>
      </c>
      <c r="E34" s="37" t="s">
        <v>142</v>
      </c>
    </row>
    <row r="35" spans="1:16" ht="25.5">
      <c r="A35" s="26" t="s">
        <v>49</v>
      </c>
      <c r="B35" s="31" t="s">
        <v>81</v>
      </c>
      <c r="C35" s="31" t="s">
        <v>210</v>
      </c>
      <c r="D35" s="26" t="s">
        <v>51</v>
      </c>
      <c r="E35" s="32" t="s">
        <v>211</v>
      </c>
      <c r="F35" s="33" t="s">
        <v>162</v>
      </c>
      <c r="G35" s="34">
        <v>68.72</v>
      </c>
      <c r="H35" s="35">
        <v>0</v>
      </c>
      <c r="I35" s="35">
        <f>ROUND(ROUND(H35,2)*ROUND(G35,3),2)</f>
      </c>
      <c r="O35">
        <f>(I35*21)/100</f>
      </c>
      <c r="P35" t="s">
        <v>27</v>
      </c>
    </row>
    <row r="36" spans="1:5" ht="38.25">
      <c r="A36" s="36" t="s">
        <v>54</v>
      </c>
      <c r="E36" s="37" t="s">
        <v>202</v>
      </c>
    </row>
    <row r="37" spans="1:5" ht="153">
      <c r="A37" s="38" t="s">
        <v>56</v>
      </c>
      <c r="E37" s="39" t="s">
        <v>212</v>
      </c>
    </row>
    <row r="38" spans="1:5" ht="63.75">
      <c r="A38" t="s">
        <v>58</v>
      </c>
      <c r="E38" s="37" t="s">
        <v>142</v>
      </c>
    </row>
    <row r="39" spans="1:16" ht="25.5">
      <c r="A39" s="26" t="s">
        <v>49</v>
      </c>
      <c r="B39" s="31" t="s">
        <v>86</v>
      </c>
      <c r="C39" s="31" t="s">
        <v>213</v>
      </c>
      <c r="D39" s="26" t="s">
        <v>51</v>
      </c>
      <c r="E39" s="32" t="s">
        <v>214</v>
      </c>
      <c r="F39" s="33" t="s">
        <v>162</v>
      </c>
      <c r="G39" s="34">
        <v>333.6</v>
      </c>
      <c r="H39" s="35">
        <v>0</v>
      </c>
      <c r="I39" s="35">
        <f>ROUND(ROUND(H39,2)*ROUND(G39,3),2)</f>
      </c>
      <c r="O39">
        <f>(I39*21)/100</f>
      </c>
      <c r="P39" t="s">
        <v>27</v>
      </c>
    </row>
    <row r="40" spans="1:5" ht="38.25">
      <c r="A40" s="36" t="s">
        <v>54</v>
      </c>
      <c r="E40" s="37" t="s">
        <v>202</v>
      </c>
    </row>
    <row r="41" spans="1:5" ht="89.25">
      <c r="A41" s="38" t="s">
        <v>56</v>
      </c>
      <c r="E41" s="39" t="s">
        <v>215</v>
      </c>
    </row>
    <row r="42" spans="1:5" ht="369.75">
      <c r="A42" t="s">
        <v>58</v>
      </c>
      <c r="E42" s="37" t="s">
        <v>216</v>
      </c>
    </row>
    <row r="43" spans="1:16" ht="12.75">
      <c r="A43" s="26" t="s">
        <v>49</v>
      </c>
      <c r="B43" s="31" t="s">
        <v>43</v>
      </c>
      <c r="C43" s="31" t="s">
        <v>217</v>
      </c>
      <c r="D43" s="26" t="s">
        <v>51</v>
      </c>
      <c r="E43" s="32" t="s">
        <v>218</v>
      </c>
      <c r="F43" s="33" t="s">
        <v>187</v>
      </c>
      <c r="G43" s="34">
        <v>667.2</v>
      </c>
      <c r="H43" s="35">
        <v>0</v>
      </c>
      <c r="I43" s="35">
        <f>ROUND(ROUND(H43,2)*ROUND(G43,3),2)</f>
      </c>
      <c r="O43">
        <f>(I43*21)/100</f>
      </c>
      <c r="P43" t="s">
        <v>27</v>
      </c>
    </row>
    <row r="44" spans="1:5" ht="12.75">
      <c r="A44" s="36" t="s">
        <v>54</v>
      </c>
      <c r="E44" s="37" t="s">
        <v>51</v>
      </c>
    </row>
    <row r="45" spans="1:5" ht="114.75">
      <c r="A45" s="38" t="s">
        <v>56</v>
      </c>
      <c r="E45" s="39" t="s">
        <v>219</v>
      </c>
    </row>
    <row r="46" spans="1:5" ht="25.5">
      <c r="A46" t="s">
        <v>58</v>
      </c>
      <c r="E46" s="37" t="s">
        <v>220</v>
      </c>
    </row>
    <row r="47" spans="1:18" ht="12.75" customHeight="1">
      <c r="A47" s="6" t="s">
        <v>47</v>
      </c>
      <c r="B47" s="6"/>
      <c r="C47" s="42" t="s">
        <v>27</v>
      </c>
      <c r="D47" s="6"/>
      <c r="E47" s="29" t="s">
        <v>221</v>
      </c>
      <c r="F47" s="6"/>
      <c r="G47" s="6"/>
      <c r="H47" s="6"/>
      <c r="I47" s="43">
        <f>0+Q47</f>
      </c>
      <c r="O47">
        <f>0+R47</f>
      </c>
      <c r="Q47">
        <f>0+I48</f>
      </c>
      <c r="R47">
        <f>0+O48</f>
      </c>
    </row>
    <row r="48" spans="1:16" ht="12.75">
      <c r="A48" s="26" t="s">
        <v>49</v>
      </c>
      <c r="B48" s="31" t="s">
        <v>45</v>
      </c>
      <c r="C48" s="31" t="s">
        <v>222</v>
      </c>
      <c r="D48" s="26" t="s">
        <v>51</v>
      </c>
      <c r="E48" s="32" t="s">
        <v>223</v>
      </c>
      <c r="F48" s="33" t="s">
        <v>187</v>
      </c>
      <c r="G48" s="34">
        <v>656.853</v>
      </c>
      <c r="H48" s="35">
        <v>0</v>
      </c>
      <c r="I48" s="35">
        <f>ROUND(ROUND(H48,2)*ROUND(G48,3),2)</f>
      </c>
      <c r="O48">
        <f>(I48*21)/100</f>
      </c>
      <c r="P48" t="s">
        <v>27</v>
      </c>
    </row>
    <row r="49" spans="1:5" ht="25.5">
      <c r="A49" s="36" t="s">
        <v>54</v>
      </c>
      <c r="E49" s="37" t="s">
        <v>224</v>
      </c>
    </row>
    <row r="50" spans="1:5" ht="63.75">
      <c r="A50" s="38" t="s">
        <v>56</v>
      </c>
      <c r="E50" s="39" t="s">
        <v>225</v>
      </c>
    </row>
    <row r="51" spans="1:5" ht="102">
      <c r="A51" t="s">
        <v>58</v>
      </c>
      <c r="E51" s="37" t="s">
        <v>226</v>
      </c>
    </row>
    <row r="52" spans="1:18" ht="12.75" customHeight="1">
      <c r="A52" s="6" t="s">
        <v>47</v>
      </c>
      <c r="B52" s="6"/>
      <c r="C52" s="42" t="s">
        <v>38</v>
      </c>
      <c r="D52" s="6"/>
      <c r="E52" s="29" t="s">
        <v>227</v>
      </c>
      <c r="F52" s="6"/>
      <c r="G52" s="6"/>
      <c r="H52" s="6"/>
      <c r="I52" s="43">
        <f>0+Q52</f>
      </c>
      <c r="O52">
        <f>0+R52</f>
      </c>
      <c r="Q52">
        <f>0+I53+I57+I61+I65+I69+I73+I77+I81+I85+I89+I93</f>
      </c>
      <c r="R52">
        <f>0+O53+O57+O61+O65+O69+O73+O77+O81+O85+O89+O93</f>
      </c>
    </row>
    <row r="53" spans="1:16" ht="12.75">
      <c r="A53" s="26" t="s">
        <v>49</v>
      </c>
      <c r="B53" s="31" t="s">
        <v>97</v>
      </c>
      <c r="C53" s="31" t="s">
        <v>228</v>
      </c>
      <c r="D53" s="26" t="s">
        <v>51</v>
      </c>
      <c r="E53" s="32" t="s">
        <v>229</v>
      </c>
      <c r="F53" s="33" t="s">
        <v>187</v>
      </c>
      <c r="G53" s="34">
        <v>667.2</v>
      </c>
      <c r="H53" s="35">
        <v>0</v>
      </c>
      <c r="I53" s="35">
        <f>ROUND(ROUND(H53,2)*ROUND(G53,3),2)</f>
      </c>
      <c r="O53">
        <f>(I53*21)/100</f>
      </c>
      <c r="P53" t="s">
        <v>27</v>
      </c>
    </row>
    <row r="54" spans="1:5" ht="25.5">
      <c r="A54" s="36" t="s">
        <v>54</v>
      </c>
      <c r="E54" s="37" t="s">
        <v>224</v>
      </c>
    </row>
    <row r="55" spans="1:5" ht="76.5">
      <c r="A55" s="38" t="s">
        <v>56</v>
      </c>
      <c r="E55" s="39" t="s">
        <v>230</v>
      </c>
    </row>
    <row r="56" spans="1:5" ht="127.5">
      <c r="A56" t="s">
        <v>58</v>
      </c>
      <c r="E56" s="37" t="s">
        <v>231</v>
      </c>
    </row>
    <row r="57" spans="1:16" ht="12.75">
      <c r="A57" s="26" t="s">
        <v>49</v>
      </c>
      <c r="B57" s="31" t="s">
        <v>104</v>
      </c>
      <c r="C57" s="31" t="s">
        <v>232</v>
      </c>
      <c r="D57" s="26" t="s">
        <v>51</v>
      </c>
      <c r="E57" s="32" t="s">
        <v>233</v>
      </c>
      <c r="F57" s="33" t="s">
        <v>187</v>
      </c>
      <c r="G57" s="34">
        <v>667.2</v>
      </c>
      <c r="H57" s="35">
        <v>0</v>
      </c>
      <c r="I57" s="35">
        <f>ROUND(ROUND(H57,2)*ROUND(G57,3),2)</f>
      </c>
      <c r="O57">
        <f>(I57*21)/100</f>
      </c>
      <c r="P57" t="s">
        <v>27</v>
      </c>
    </row>
    <row r="58" spans="1:5" ht="25.5">
      <c r="A58" s="36" t="s">
        <v>54</v>
      </c>
      <c r="E58" s="37" t="s">
        <v>224</v>
      </c>
    </row>
    <row r="59" spans="1:5" ht="76.5">
      <c r="A59" s="38" t="s">
        <v>56</v>
      </c>
      <c r="E59" s="39" t="s">
        <v>234</v>
      </c>
    </row>
    <row r="60" spans="1:5" ht="51">
      <c r="A60" t="s">
        <v>58</v>
      </c>
      <c r="E60" s="37" t="s">
        <v>235</v>
      </c>
    </row>
    <row r="61" spans="1:16" ht="12.75">
      <c r="A61" s="26" t="s">
        <v>49</v>
      </c>
      <c r="B61" s="31" t="s">
        <v>108</v>
      </c>
      <c r="C61" s="31" t="s">
        <v>236</v>
      </c>
      <c r="D61" s="26" t="s">
        <v>51</v>
      </c>
      <c r="E61" s="32" t="s">
        <v>237</v>
      </c>
      <c r="F61" s="33" t="s">
        <v>187</v>
      </c>
      <c r="G61" s="34">
        <v>739.2</v>
      </c>
      <c r="H61" s="35">
        <v>0</v>
      </c>
      <c r="I61" s="35">
        <f>ROUND(ROUND(H61,2)*ROUND(G61,3),2)</f>
      </c>
      <c r="O61">
        <f>(I61*21)/100</f>
      </c>
      <c r="P61" t="s">
        <v>27</v>
      </c>
    </row>
    <row r="62" spans="1:5" ht="25.5">
      <c r="A62" s="36" t="s">
        <v>54</v>
      </c>
      <c r="E62" s="37" t="s">
        <v>224</v>
      </c>
    </row>
    <row r="63" spans="1:5" ht="153">
      <c r="A63" s="38" t="s">
        <v>56</v>
      </c>
      <c r="E63" s="39" t="s">
        <v>238</v>
      </c>
    </row>
    <row r="64" spans="1:5" ht="51">
      <c r="A64" t="s">
        <v>58</v>
      </c>
      <c r="E64" s="37" t="s">
        <v>235</v>
      </c>
    </row>
    <row r="65" spans="1:16" ht="12.75">
      <c r="A65" s="26" t="s">
        <v>49</v>
      </c>
      <c r="B65" s="31" t="s">
        <v>180</v>
      </c>
      <c r="C65" s="31" t="s">
        <v>239</v>
      </c>
      <c r="D65" s="26" t="s">
        <v>51</v>
      </c>
      <c r="E65" s="32" t="s">
        <v>240</v>
      </c>
      <c r="F65" s="33" t="s">
        <v>187</v>
      </c>
      <c r="G65" s="34">
        <v>739.2</v>
      </c>
      <c r="H65" s="35">
        <v>0</v>
      </c>
      <c r="I65" s="35">
        <f>ROUND(ROUND(H65,2)*ROUND(G65,3),2)</f>
      </c>
      <c r="O65">
        <f>(I65*21)/100</f>
      </c>
      <c r="P65" t="s">
        <v>27</v>
      </c>
    </row>
    <row r="66" spans="1:5" ht="25.5">
      <c r="A66" s="36" t="s">
        <v>54</v>
      </c>
      <c r="E66" s="37" t="s">
        <v>224</v>
      </c>
    </row>
    <row r="67" spans="1:5" ht="153">
      <c r="A67" s="38" t="s">
        <v>56</v>
      </c>
      <c r="E67" s="39" t="s">
        <v>241</v>
      </c>
    </row>
    <row r="68" spans="1:5" ht="51">
      <c r="A68" t="s">
        <v>58</v>
      </c>
      <c r="E68" s="37" t="s">
        <v>235</v>
      </c>
    </row>
    <row r="69" spans="1:16" ht="12.75">
      <c r="A69" s="26" t="s">
        <v>49</v>
      </c>
      <c r="B69" s="31" t="s">
        <v>184</v>
      </c>
      <c r="C69" s="31" t="s">
        <v>242</v>
      </c>
      <c r="D69" s="26" t="s">
        <v>51</v>
      </c>
      <c r="E69" s="32" t="s">
        <v>243</v>
      </c>
      <c r="F69" s="33" t="s">
        <v>187</v>
      </c>
      <c r="G69" s="34">
        <v>667.2</v>
      </c>
      <c r="H69" s="35">
        <v>0</v>
      </c>
      <c r="I69" s="35">
        <f>ROUND(ROUND(H69,2)*ROUND(G69,3),2)</f>
      </c>
      <c r="O69">
        <f>(I69*21)/100</f>
      </c>
      <c r="P69" t="s">
        <v>27</v>
      </c>
    </row>
    <row r="70" spans="1:5" ht="25.5">
      <c r="A70" s="36" t="s">
        <v>54</v>
      </c>
      <c r="E70" s="37" t="s">
        <v>224</v>
      </c>
    </row>
    <row r="71" spans="1:5" ht="63.75">
      <c r="A71" s="38" t="s">
        <v>56</v>
      </c>
      <c r="E71" s="39" t="s">
        <v>244</v>
      </c>
    </row>
    <row r="72" spans="1:5" ht="51">
      <c r="A72" t="s">
        <v>58</v>
      </c>
      <c r="E72" s="37" t="s">
        <v>245</v>
      </c>
    </row>
    <row r="73" spans="1:16" ht="12.75">
      <c r="A73" s="26" t="s">
        <v>49</v>
      </c>
      <c r="B73" s="31" t="s">
        <v>246</v>
      </c>
      <c r="C73" s="31" t="s">
        <v>247</v>
      </c>
      <c r="D73" s="26" t="s">
        <v>51</v>
      </c>
      <c r="E73" s="32" t="s">
        <v>248</v>
      </c>
      <c r="F73" s="33" t="s">
        <v>187</v>
      </c>
      <c r="G73" s="34">
        <v>1334.4</v>
      </c>
      <c r="H73" s="35">
        <v>0</v>
      </c>
      <c r="I73" s="35">
        <f>ROUND(ROUND(H73,2)*ROUND(G73,3),2)</f>
      </c>
      <c r="O73">
        <f>(I73*21)/100</f>
      </c>
      <c r="P73" t="s">
        <v>27</v>
      </c>
    </row>
    <row r="74" spans="1:5" ht="25.5">
      <c r="A74" s="36" t="s">
        <v>54</v>
      </c>
      <c r="E74" s="37" t="s">
        <v>224</v>
      </c>
    </row>
    <row r="75" spans="1:5" ht="76.5">
      <c r="A75" s="38" t="s">
        <v>56</v>
      </c>
      <c r="E75" s="39" t="s">
        <v>249</v>
      </c>
    </row>
    <row r="76" spans="1:5" ht="51">
      <c r="A76" t="s">
        <v>58</v>
      </c>
      <c r="E76" s="37" t="s">
        <v>245</v>
      </c>
    </row>
    <row r="77" spans="1:16" ht="12.75">
      <c r="A77" s="26" t="s">
        <v>49</v>
      </c>
      <c r="B77" s="31" t="s">
        <v>250</v>
      </c>
      <c r="C77" s="31" t="s">
        <v>251</v>
      </c>
      <c r="D77" s="26" t="s">
        <v>51</v>
      </c>
      <c r="E77" s="32" t="s">
        <v>252</v>
      </c>
      <c r="F77" s="33" t="s">
        <v>187</v>
      </c>
      <c r="G77" s="34">
        <v>21.1</v>
      </c>
      <c r="H77" s="35">
        <v>0</v>
      </c>
      <c r="I77" s="35">
        <f>ROUND(ROUND(H77,2)*ROUND(G77,3),2)</f>
      </c>
      <c r="O77">
        <f>(I77*21)/100</f>
      </c>
      <c r="P77" t="s">
        <v>27</v>
      </c>
    </row>
    <row r="78" spans="1:5" ht="12.75">
      <c r="A78" s="36" t="s">
        <v>54</v>
      </c>
      <c r="E78" s="37" t="s">
        <v>51</v>
      </c>
    </row>
    <row r="79" spans="1:5" ht="140.25">
      <c r="A79" s="38" t="s">
        <v>56</v>
      </c>
      <c r="E79" s="39" t="s">
        <v>253</v>
      </c>
    </row>
    <row r="80" spans="1:5" ht="51">
      <c r="A80" t="s">
        <v>58</v>
      </c>
      <c r="E80" s="37" t="s">
        <v>254</v>
      </c>
    </row>
    <row r="81" spans="1:16" ht="12.75">
      <c r="A81" s="26" t="s">
        <v>49</v>
      </c>
      <c r="B81" s="31" t="s">
        <v>255</v>
      </c>
      <c r="C81" s="31" t="s">
        <v>256</v>
      </c>
      <c r="D81" s="26" t="s">
        <v>51</v>
      </c>
      <c r="E81" s="32" t="s">
        <v>257</v>
      </c>
      <c r="F81" s="33" t="s">
        <v>187</v>
      </c>
      <c r="G81" s="34">
        <v>667.2</v>
      </c>
      <c r="H81" s="35">
        <v>0</v>
      </c>
      <c r="I81" s="35">
        <f>ROUND(ROUND(H81,2)*ROUND(G81,3),2)</f>
      </c>
      <c r="O81">
        <f>(I81*21)/100</f>
      </c>
      <c r="P81" t="s">
        <v>27</v>
      </c>
    </row>
    <row r="82" spans="1:5" ht="25.5">
      <c r="A82" s="36" t="s">
        <v>54</v>
      </c>
      <c r="E82" s="37" t="s">
        <v>224</v>
      </c>
    </row>
    <row r="83" spans="1:5" ht="63.75">
      <c r="A83" s="38" t="s">
        <v>56</v>
      </c>
      <c r="E83" s="39" t="s">
        <v>258</v>
      </c>
    </row>
    <row r="84" spans="1:5" ht="140.25">
      <c r="A84" t="s">
        <v>58</v>
      </c>
      <c r="E84" s="37" t="s">
        <v>259</v>
      </c>
    </row>
    <row r="85" spans="1:16" ht="12.75">
      <c r="A85" s="26" t="s">
        <v>49</v>
      </c>
      <c r="B85" s="31" t="s">
        <v>260</v>
      </c>
      <c r="C85" s="31" t="s">
        <v>261</v>
      </c>
      <c r="D85" s="26" t="s">
        <v>51</v>
      </c>
      <c r="E85" s="32" t="s">
        <v>262</v>
      </c>
      <c r="F85" s="33" t="s">
        <v>187</v>
      </c>
      <c r="G85" s="34">
        <v>687.2</v>
      </c>
      <c r="H85" s="35">
        <v>0</v>
      </c>
      <c r="I85" s="35">
        <f>ROUND(ROUND(H85,2)*ROUND(G85,3),2)</f>
      </c>
      <c r="O85">
        <f>(I85*21)/100</f>
      </c>
      <c r="P85" t="s">
        <v>27</v>
      </c>
    </row>
    <row r="86" spans="1:5" ht="25.5">
      <c r="A86" s="36" t="s">
        <v>54</v>
      </c>
      <c r="E86" s="37" t="s">
        <v>224</v>
      </c>
    </row>
    <row r="87" spans="1:5" ht="127.5">
      <c r="A87" s="38" t="s">
        <v>56</v>
      </c>
      <c r="E87" s="39" t="s">
        <v>263</v>
      </c>
    </row>
    <row r="88" spans="1:5" ht="140.25">
      <c r="A88" t="s">
        <v>58</v>
      </c>
      <c r="E88" s="37" t="s">
        <v>259</v>
      </c>
    </row>
    <row r="89" spans="1:16" ht="12.75">
      <c r="A89" s="26" t="s">
        <v>49</v>
      </c>
      <c r="B89" s="31" t="s">
        <v>264</v>
      </c>
      <c r="C89" s="31" t="s">
        <v>265</v>
      </c>
      <c r="D89" s="26" t="s">
        <v>51</v>
      </c>
      <c r="E89" s="32" t="s">
        <v>266</v>
      </c>
      <c r="F89" s="33" t="s">
        <v>187</v>
      </c>
      <c r="G89" s="34">
        <v>687.2</v>
      </c>
      <c r="H89" s="35">
        <v>0</v>
      </c>
      <c r="I89" s="35">
        <f>ROUND(ROUND(H89,2)*ROUND(G89,3),2)</f>
      </c>
      <c r="O89">
        <f>(I89*21)/100</f>
      </c>
      <c r="P89" t="s">
        <v>27</v>
      </c>
    </row>
    <row r="90" spans="1:5" ht="25.5">
      <c r="A90" s="36" t="s">
        <v>54</v>
      </c>
      <c r="E90" s="37" t="s">
        <v>224</v>
      </c>
    </row>
    <row r="91" spans="1:5" ht="127.5">
      <c r="A91" s="38" t="s">
        <v>56</v>
      </c>
      <c r="E91" s="39" t="s">
        <v>267</v>
      </c>
    </row>
    <row r="92" spans="1:5" ht="140.25">
      <c r="A92" t="s">
        <v>58</v>
      </c>
      <c r="E92" s="37" t="s">
        <v>259</v>
      </c>
    </row>
    <row r="93" spans="1:16" ht="12.75">
      <c r="A93" s="26" t="s">
        <v>49</v>
      </c>
      <c r="B93" s="31" t="s">
        <v>268</v>
      </c>
      <c r="C93" s="31" t="s">
        <v>269</v>
      </c>
      <c r="D93" s="26" t="s">
        <v>51</v>
      </c>
      <c r="E93" s="32" t="s">
        <v>270</v>
      </c>
      <c r="F93" s="33" t="s">
        <v>139</v>
      </c>
      <c r="G93" s="34">
        <v>10.55</v>
      </c>
      <c r="H93" s="35">
        <v>0</v>
      </c>
      <c r="I93" s="35">
        <f>ROUND(ROUND(H93,2)*ROUND(G93,3),2)</f>
      </c>
      <c r="O93">
        <f>(I93*21)/100</f>
      </c>
      <c r="P93" t="s">
        <v>27</v>
      </c>
    </row>
    <row r="94" spans="1:5" ht="25.5">
      <c r="A94" s="36" t="s">
        <v>54</v>
      </c>
      <c r="E94" s="37" t="s">
        <v>224</v>
      </c>
    </row>
    <row r="95" spans="1:5" ht="63.75">
      <c r="A95" s="38" t="s">
        <v>56</v>
      </c>
      <c r="E95" s="39" t="s">
        <v>271</v>
      </c>
    </row>
    <row r="96" spans="1:5" ht="38.25">
      <c r="A96" t="s">
        <v>58</v>
      </c>
      <c r="E96" s="37" t="s">
        <v>272</v>
      </c>
    </row>
    <row r="97" spans="1:18" ht="12.75" customHeight="1">
      <c r="A97" s="6" t="s">
        <v>47</v>
      </c>
      <c r="B97" s="6"/>
      <c r="C97" s="42" t="s">
        <v>43</v>
      </c>
      <c r="D97" s="6"/>
      <c r="E97" s="29" t="s">
        <v>143</v>
      </c>
      <c r="F97" s="6"/>
      <c r="G97" s="6"/>
      <c r="H97" s="6"/>
      <c r="I97" s="43">
        <f>0+Q97</f>
      </c>
      <c r="O97">
        <f>0+R97</f>
      </c>
      <c r="Q97">
        <f>0+I98+I102+I106+I110+I114</f>
      </c>
      <c r="R97">
        <f>0+O98+O102+O106+O110+O114</f>
      </c>
    </row>
    <row r="98" spans="1:16" ht="25.5">
      <c r="A98" s="26" t="s">
        <v>49</v>
      </c>
      <c r="B98" s="31" t="s">
        <v>273</v>
      </c>
      <c r="C98" s="31" t="s">
        <v>274</v>
      </c>
      <c r="D98" s="26" t="s">
        <v>51</v>
      </c>
      <c r="E98" s="32" t="s">
        <v>275</v>
      </c>
      <c r="F98" s="33" t="s">
        <v>187</v>
      </c>
      <c r="G98" s="34">
        <v>85.875</v>
      </c>
      <c r="H98" s="35">
        <v>0</v>
      </c>
      <c r="I98" s="35">
        <f>ROUND(ROUND(H98,2)*ROUND(G98,3),2)</f>
      </c>
      <c r="O98">
        <f>(I98*21)/100</f>
      </c>
      <c r="P98" t="s">
        <v>27</v>
      </c>
    </row>
    <row r="99" spans="1:5" ht="25.5">
      <c r="A99" s="36" t="s">
        <v>54</v>
      </c>
      <c r="E99" s="37" t="s">
        <v>224</v>
      </c>
    </row>
    <row r="100" spans="1:5" ht="127.5">
      <c r="A100" s="38" t="s">
        <v>56</v>
      </c>
      <c r="E100" s="39" t="s">
        <v>276</v>
      </c>
    </row>
    <row r="101" spans="1:5" ht="38.25">
      <c r="A101" t="s">
        <v>58</v>
      </c>
      <c r="E101" s="37" t="s">
        <v>277</v>
      </c>
    </row>
    <row r="102" spans="1:16" ht="25.5">
      <c r="A102" s="26" t="s">
        <v>49</v>
      </c>
      <c r="B102" s="31" t="s">
        <v>278</v>
      </c>
      <c r="C102" s="31" t="s">
        <v>279</v>
      </c>
      <c r="D102" s="26" t="s">
        <v>51</v>
      </c>
      <c r="E102" s="32" t="s">
        <v>280</v>
      </c>
      <c r="F102" s="33" t="s">
        <v>187</v>
      </c>
      <c r="G102" s="34">
        <v>85.875</v>
      </c>
      <c r="H102" s="35">
        <v>0</v>
      </c>
      <c r="I102" s="35">
        <f>ROUND(ROUND(H102,2)*ROUND(G102,3),2)</f>
      </c>
      <c r="O102">
        <f>(I102*21)/100</f>
      </c>
      <c r="P102" t="s">
        <v>27</v>
      </c>
    </row>
    <row r="103" spans="1:5" ht="25.5">
      <c r="A103" s="36" t="s">
        <v>54</v>
      </c>
      <c r="E103" s="37" t="s">
        <v>224</v>
      </c>
    </row>
    <row r="104" spans="1:5" ht="127.5">
      <c r="A104" s="38" t="s">
        <v>56</v>
      </c>
      <c r="E104" s="39" t="s">
        <v>276</v>
      </c>
    </row>
    <row r="105" spans="1:5" ht="38.25">
      <c r="A105" t="s">
        <v>58</v>
      </c>
      <c r="E105" s="37" t="s">
        <v>277</v>
      </c>
    </row>
    <row r="106" spans="1:16" ht="12.75">
      <c r="A106" s="26" t="s">
        <v>49</v>
      </c>
      <c r="B106" s="31" t="s">
        <v>281</v>
      </c>
      <c r="C106" s="31" t="s">
        <v>282</v>
      </c>
      <c r="D106" s="26" t="s">
        <v>51</v>
      </c>
      <c r="E106" s="32" t="s">
        <v>283</v>
      </c>
      <c r="F106" s="33" t="s">
        <v>187</v>
      </c>
      <c r="G106" s="34">
        <v>7.5</v>
      </c>
      <c r="H106" s="35">
        <v>0</v>
      </c>
      <c r="I106" s="35">
        <f>ROUND(ROUND(H106,2)*ROUND(G106,3),2)</f>
      </c>
      <c r="O106">
        <f>(I106*21)/100</f>
      </c>
      <c r="P106" t="s">
        <v>27</v>
      </c>
    </row>
    <row r="107" spans="1:5" ht="25.5">
      <c r="A107" s="36" t="s">
        <v>54</v>
      </c>
      <c r="E107" s="37" t="s">
        <v>224</v>
      </c>
    </row>
    <row r="108" spans="1:5" ht="38.25">
      <c r="A108" s="38" t="s">
        <v>56</v>
      </c>
      <c r="E108" s="39" t="s">
        <v>284</v>
      </c>
    </row>
    <row r="109" spans="1:5" ht="38.25">
      <c r="A109" t="s">
        <v>58</v>
      </c>
      <c r="E109" s="37" t="s">
        <v>277</v>
      </c>
    </row>
    <row r="110" spans="1:16" ht="12.75">
      <c r="A110" s="26" t="s">
        <v>49</v>
      </c>
      <c r="B110" s="31" t="s">
        <v>285</v>
      </c>
      <c r="C110" s="31" t="s">
        <v>286</v>
      </c>
      <c r="D110" s="26" t="s">
        <v>51</v>
      </c>
      <c r="E110" s="32" t="s">
        <v>287</v>
      </c>
      <c r="F110" s="33" t="s">
        <v>139</v>
      </c>
      <c r="G110" s="34">
        <v>160.55</v>
      </c>
      <c r="H110" s="35">
        <v>0</v>
      </c>
      <c r="I110" s="35">
        <f>ROUND(ROUND(H110,2)*ROUND(G110,3),2)</f>
      </c>
      <c r="O110">
        <f>(I110*21)/100</f>
      </c>
      <c r="P110" t="s">
        <v>27</v>
      </c>
    </row>
    <row r="111" spans="1:5" ht="12.75">
      <c r="A111" s="36" t="s">
        <v>54</v>
      </c>
      <c r="E111" s="37" t="s">
        <v>51</v>
      </c>
    </row>
    <row r="112" spans="1:5" ht="140.25">
      <c r="A112" s="38" t="s">
        <v>56</v>
      </c>
      <c r="E112" s="39" t="s">
        <v>288</v>
      </c>
    </row>
    <row r="113" spans="1:5" ht="25.5">
      <c r="A113" t="s">
        <v>58</v>
      </c>
      <c r="E113" s="37" t="s">
        <v>151</v>
      </c>
    </row>
    <row r="114" spans="1:16" ht="12.75">
      <c r="A114" s="26" t="s">
        <v>49</v>
      </c>
      <c r="B114" s="31" t="s">
        <v>289</v>
      </c>
      <c r="C114" s="31" t="s">
        <v>290</v>
      </c>
      <c r="D114" s="26" t="s">
        <v>51</v>
      </c>
      <c r="E114" s="32" t="s">
        <v>291</v>
      </c>
      <c r="F114" s="33" t="s">
        <v>187</v>
      </c>
      <c r="G114" s="34">
        <v>36.905</v>
      </c>
      <c r="H114" s="35">
        <v>0</v>
      </c>
      <c r="I114" s="35">
        <f>ROUND(ROUND(H114,2)*ROUND(G114,3),2)</f>
      </c>
      <c r="O114">
        <f>(I114*21)/100</f>
      </c>
      <c r="P114" t="s">
        <v>27</v>
      </c>
    </row>
    <row r="115" spans="1:5" ht="12.75">
      <c r="A115" s="36" t="s">
        <v>54</v>
      </c>
      <c r="E115" s="37" t="s">
        <v>51</v>
      </c>
    </row>
    <row r="116" spans="1:5" ht="63.75">
      <c r="A116" s="38" t="s">
        <v>56</v>
      </c>
      <c r="E116" s="39" t="s">
        <v>292</v>
      </c>
    </row>
    <row r="117" spans="1:5" ht="89.25">
      <c r="A117" t="s">
        <v>58</v>
      </c>
      <c r="E117" s="37" t="s">
        <v>293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4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0+O9+O18+O27</f>
      </c>
      <c r="P2" t="s">
        <v>26</v>
      </c>
    </row>
    <row r="3" spans="1:16" ht="15" customHeight="1">
      <c r="A3" t="s">
        <v>12</v>
      </c>
      <c r="B3" s="12" t="s">
        <v>14</v>
      </c>
      <c r="C3" s="13" t="s">
        <v>15</v>
      </c>
      <c r="D3" s="1"/>
      <c r="E3" s="14" t="s">
        <v>16</v>
      </c>
      <c r="F3" s="1"/>
      <c r="G3" s="9"/>
      <c r="H3" s="8" t="s">
        <v>294</v>
      </c>
      <c r="I3" s="40">
        <f>0+I9+I18+I27</f>
      </c>
      <c r="O3" t="s">
        <v>23</v>
      </c>
      <c r="P3" t="s">
        <v>27</v>
      </c>
    </row>
    <row r="4" spans="1:16" ht="15" customHeight="1">
      <c r="A4" t="s">
        <v>17</v>
      </c>
      <c r="B4" s="12" t="s">
        <v>18</v>
      </c>
      <c r="C4" s="13" t="s">
        <v>189</v>
      </c>
      <c r="D4" s="1"/>
      <c r="E4" s="14" t="s">
        <v>190</v>
      </c>
      <c r="F4" s="1"/>
      <c r="G4" s="1"/>
      <c r="H4" s="11"/>
      <c r="I4" s="11"/>
      <c r="O4" t="s">
        <v>24</v>
      </c>
      <c r="P4" t="s">
        <v>27</v>
      </c>
    </row>
    <row r="5" spans="1:16" ht="12.75" customHeight="1">
      <c r="A5" t="s">
        <v>21</v>
      </c>
      <c r="B5" s="16" t="s">
        <v>22</v>
      </c>
      <c r="C5" s="17" t="s">
        <v>294</v>
      </c>
      <c r="D5" s="6"/>
      <c r="E5" s="18" t="s">
        <v>295</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125</v>
      </c>
      <c r="D10" s="26" t="s">
        <v>32</v>
      </c>
      <c r="E10" s="32" t="s">
        <v>126</v>
      </c>
      <c r="F10" s="33" t="s">
        <v>127</v>
      </c>
      <c r="G10" s="34">
        <v>48.477</v>
      </c>
      <c r="H10" s="35">
        <v>0</v>
      </c>
      <c r="I10" s="35">
        <f>ROUND(ROUND(H10,2)*ROUND(G10,3),2)</f>
      </c>
      <c r="O10">
        <f>(I10*21)/100</f>
      </c>
      <c r="P10" t="s">
        <v>27</v>
      </c>
    </row>
    <row r="11" spans="1:5" ht="25.5">
      <c r="A11" s="36" t="s">
        <v>54</v>
      </c>
      <c r="E11" s="37" t="s">
        <v>297</v>
      </c>
    </row>
    <row r="12" spans="1:5" ht="89.25">
      <c r="A12" s="38" t="s">
        <v>56</v>
      </c>
      <c r="E12" s="39" t="s">
        <v>298</v>
      </c>
    </row>
    <row r="13" spans="1:5" ht="25.5">
      <c r="A13" t="s">
        <v>58</v>
      </c>
      <c r="E13" s="37" t="s">
        <v>130</v>
      </c>
    </row>
    <row r="14" spans="1:16" ht="12.75">
      <c r="A14" s="26" t="s">
        <v>49</v>
      </c>
      <c r="B14" s="31" t="s">
        <v>27</v>
      </c>
      <c r="C14" s="31" t="s">
        <v>125</v>
      </c>
      <c r="D14" s="26" t="s">
        <v>36</v>
      </c>
      <c r="E14" s="32" t="s">
        <v>126</v>
      </c>
      <c r="F14" s="33" t="s">
        <v>127</v>
      </c>
      <c r="G14" s="34">
        <v>35.256</v>
      </c>
      <c r="H14" s="35">
        <v>0</v>
      </c>
      <c r="I14" s="35">
        <f>ROUND(ROUND(H14,2)*ROUND(G14,3),2)</f>
      </c>
      <c r="O14">
        <f>(I14*21)/100</f>
      </c>
      <c r="P14" t="s">
        <v>27</v>
      </c>
    </row>
    <row r="15" spans="1:5" ht="12.75">
      <c r="A15" s="36" t="s">
        <v>54</v>
      </c>
      <c r="E15" s="37" t="s">
        <v>198</v>
      </c>
    </row>
    <row r="16" spans="1:5" ht="89.25">
      <c r="A16" s="38" t="s">
        <v>56</v>
      </c>
      <c r="E16" s="39" t="s">
        <v>299</v>
      </c>
    </row>
    <row r="17" spans="1:5" ht="25.5">
      <c r="A17" t="s">
        <v>58</v>
      </c>
      <c r="E17" s="37" t="s">
        <v>130</v>
      </c>
    </row>
    <row r="18" spans="1:18" ht="12.75" customHeight="1">
      <c r="A18" s="6" t="s">
        <v>47</v>
      </c>
      <c r="B18" s="6"/>
      <c r="C18" s="42" t="s">
        <v>32</v>
      </c>
      <c r="D18" s="6"/>
      <c r="E18" s="29" t="s">
        <v>136</v>
      </c>
      <c r="F18" s="6"/>
      <c r="G18" s="6"/>
      <c r="H18" s="6"/>
      <c r="I18" s="43">
        <f>0+Q18</f>
      </c>
      <c r="O18">
        <f>0+R18</f>
      </c>
      <c r="Q18">
        <f>0+I19+I23</f>
      </c>
      <c r="R18">
        <f>0+O19+O23</f>
      </c>
    </row>
    <row r="19" spans="1:16" ht="25.5">
      <c r="A19" s="26" t="s">
        <v>49</v>
      </c>
      <c r="B19" s="31" t="s">
        <v>26</v>
      </c>
      <c r="C19" s="31" t="s">
        <v>200</v>
      </c>
      <c r="D19" s="26" t="s">
        <v>51</v>
      </c>
      <c r="E19" s="32" t="s">
        <v>201</v>
      </c>
      <c r="F19" s="33" t="s">
        <v>162</v>
      </c>
      <c r="G19" s="34">
        <v>14.69</v>
      </c>
      <c r="H19" s="35">
        <v>0</v>
      </c>
      <c r="I19" s="35">
        <f>ROUND(ROUND(H19,2)*ROUND(G19,3),2)</f>
      </c>
      <c r="O19">
        <f>(I19*21)/100</f>
      </c>
      <c r="P19" t="s">
        <v>27</v>
      </c>
    </row>
    <row r="20" spans="1:5" ht="38.25">
      <c r="A20" s="36" t="s">
        <v>54</v>
      </c>
      <c r="E20" s="37" t="s">
        <v>202</v>
      </c>
    </row>
    <row r="21" spans="1:5" ht="89.25">
      <c r="A21" s="38" t="s">
        <v>56</v>
      </c>
      <c r="E21" s="39" t="s">
        <v>300</v>
      </c>
    </row>
    <row r="22" spans="1:5" ht="63.75">
      <c r="A22" t="s">
        <v>58</v>
      </c>
      <c r="E22" s="37" t="s">
        <v>142</v>
      </c>
    </row>
    <row r="23" spans="1:16" ht="25.5">
      <c r="A23" s="26" t="s">
        <v>49</v>
      </c>
      <c r="B23" s="31" t="s">
        <v>36</v>
      </c>
      <c r="C23" s="31" t="s">
        <v>204</v>
      </c>
      <c r="D23" s="26" t="s">
        <v>51</v>
      </c>
      <c r="E23" s="32" t="s">
        <v>205</v>
      </c>
      <c r="F23" s="33" t="s">
        <v>162</v>
      </c>
      <c r="G23" s="34">
        <v>22.035</v>
      </c>
      <c r="H23" s="35">
        <v>0</v>
      </c>
      <c r="I23" s="35">
        <f>ROUND(ROUND(H23,2)*ROUND(G23,3),2)</f>
      </c>
      <c r="O23">
        <f>(I23*21)/100</f>
      </c>
      <c r="P23" t="s">
        <v>27</v>
      </c>
    </row>
    <row r="24" spans="1:5" ht="38.25">
      <c r="A24" s="36" t="s">
        <v>54</v>
      </c>
      <c r="E24" s="37" t="s">
        <v>202</v>
      </c>
    </row>
    <row r="25" spans="1:5" ht="89.25">
      <c r="A25" s="38" t="s">
        <v>56</v>
      </c>
      <c r="E25" s="39" t="s">
        <v>301</v>
      </c>
    </row>
    <row r="26" spans="1:5" ht="63.75">
      <c r="A26" t="s">
        <v>58</v>
      </c>
      <c r="E26" s="37" t="s">
        <v>142</v>
      </c>
    </row>
    <row r="27" spans="1:18" ht="12.75" customHeight="1">
      <c r="A27" s="6" t="s">
        <v>47</v>
      </c>
      <c r="B27" s="6"/>
      <c r="C27" s="42" t="s">
        <v>38</v>
      </c>
      <c r="D27" s="6"/>
      <c r="E27" s="29" t="s">
        <v>227</v>
      </c>
      <c r="F27" s="6"/>
      <c r="G27" s="6"/>
      <c r="H27" s="6"/>
      <c r="I27" s="43">
        <f>0+Q27</f>
      </c>
      <c r="O27">
        <f>0+R27</f>
      </c>
      <c r="Q27">
        <f>0+I28+I32+I36+I40</f>
      </c>
      <c r="R27">
        <f>0+O28+O32+O36+O40</f>
      </c>
    </row>
    <row r="28" spans="1:16" ht="12.75">
      <c r="A28" s="26" t="s">
        <v>49</v>
      </c>
      <c r="B28" s="31" t="s">
        <v>38</v>
      </c>
      <c r="C28" s="31" t="s">
        <v>302</v>
      </c>
      <c r="D28" s="26" t="s">
        <v>51</v>
      </c>
      <c r="E28" s="32" t="s">
        <v>303</v>
      </c>
      <c r="F28" s="33" t="s">
        <v>187</v>
      </c>
      <c r="G28" s="34">
        <v>104.6</v>
      </c>
      <c r="H28" s="35">
        <v>0</v>
      </c>
      <c r="I28" s="35">
        <f>ROUND(ROUND(H28,2)*ROUND(G28,3),2)</f>
      </c>
      <c r="O28">
        <f>(I28*21)/100</f>
      </c>
      <c r="P28" t="s">
        <v>27</v>
      </c>
    </row>
    <row r="29" spans="1:5" ht="25.5">
      <c r="A29" s="36" t="s">
        <v>54</v>
      </c>
      <c r="E29" s="37" t="s">
        <v>224</v>
      </c>
    </row>
    <row r="30" spans="1:5" ht="89.25">
      <c r="A30" s="38" t="s">
        <v>56</v>
      </c>
      <c r="E30" s="39" t="s">
        <v>304</v>
      </c>
    </row>
    <row r="31" spans="1:5" ht="51">
      <c r="A31" t="s">
        <v>58</v>
      </c>
      <c r="E31" s="37" t="s">
        <v>235</v>
      </c>
    </row>
    <row r="32" spans="1:16" ht="12.75">
      <c r="A32" s="26" t="s">
        <v>49</v>
      </c>
      <c r="B32" s="31" t="s">
        <v>40</v>
      </c>
      <c r="C32" s="31" t="s">
        <v>305</v>
      </c>
      <c r="D32" s="26" t="s">
        <v>51</v>
      </c>
      <c r="E32" s="32" t="s">
        <v>306</v>
      </c>
      <c r="F32" s="33" t="s">
        <v>187</v>
      </c>
      <c r="G32" s="34">
        <v>232.75</v>
      </c>
      <c r="H32" s="35">
        <v>0</v>
      </c>
      <c r="I32" s="35">
        <f>ROUND(ROUND(H32,2)*ROUND(G32,3),2)</f>
      </c>
      <c r="O32">
        <f>(I32*21)/100</f>
      </c>
      <c r="P32" t="s">
        <v>27</v>
      </c>
    </row>
    <row r="33" spans="1:5" ht="25.5">
      <c r="A33" s="36" t="s">
        <v>54</v>
      </c>
      <c r="E33" s="37" t="s">
        <v>224</v>
      </c>
    </row>
    <row r="34" spans="1:5" ht="127.5">
      <c r="A34" s="38" t="s">
        <v>56</v>
      </c>
      <c r="E34" s="39" t="s">
        <v>307</v>
      </c>
    </row>
    <row r="35" spans="1:5" ht="153">
      <c r="A35" t="s">
        <v>58</v>
      </c>
      <c r="E35" s="37" t="s">
        <v>308</v>
      </c>
    </row>
    <row r="36" spans="1:16" ht="25.5">
      <c r="A36" s="26" t="s">
        <v>49</v>
      </c>
      <c r="B36" s="31" t="s">
        <v>81</v>
      </c>
      <c r="C36" s="31" t="s">
        <v>309</v>
      </c>
      <c r="D36" s="26" t="s">
        <v>51</v>
      </c>
      <c r="E36" s="32" t="s">
        <v>310</v>
      </c>
      <c r="F36" s="33" t="s">
        <v>187</v>
      </c>
      <c r="G36" s="34">
        <v>20</v>
      </c>
      <c r="H36" s="35">
        <v>0</v>
      </c>
      <c r="I36" s="35">
        <f>ROUND(ROUND(H36,2)*ROUND(G36,3),2)</f>
      </c>
      <c r="O36">
        <f>(I36*21)/100</f>
      </c>
      <c r="P36" t="s">
        <v>27</v>
      </c>
    </row>
    <row r="37" spans="1:5" ht="25.5">
      <c r="A37" s="36" t="s">
        <v>54</v>
      </c>
      <c r="E37" s="37" t="s">
        <v>224</v>
      </c>
    </row>
    <row r="38" spans="1:5" ht="25.5">
      <c r="A38" s="38" t="s">
        <v>56</v>
      </c>
      <c r="E38" s="39" t="s">
        <v>311</v>
      </c>
    </row>
    <row r="39" spans="1:5" ht="153">
      <c r="A39" t="s">
        <v>58</v>
      </c>
      <c r="E39" s="37" t="s">
        <v>308</v>
      </c>
    </row>
    <row r="40" spans="1:16" ht="12.75">
      <c r="A40" s="26" t="s">
        <v>49</v>
      </c>
      <c r="B40" s="31" t="s">
        <v>86</v>
      </c>
      <c r="C40" s="31" t="s">
        <v>312</v>
      </c>
      <c r="D40" s="26" t="s">
        <v>51</v>
      </c>
      <c r="E40" s="32" t="s">
        <v>313</v>
      </c>
      <c r="F40" s="33" t="s">
        <v>187</v>
      </c>
      <c r="G40" s="34">
        <v>221.3</v>
      </c>
      <c r="H40" s="35">
        <v>0</v>
      </c>
      <c r="I40" s="35">
        <f>ROUND(ROUND(H40,2)*ROUND(G40,3),2)</f>
      </c>
      <c r="O40">
        <f>(I40*21)/100</f>
      </c>
      <c r="P40" t="s">
        <v>27</v>
      </c>
    </row>
    <row r="41" spans="1:5" ht="25.5">
      <c r="A41" s="36" t="s">
        <v>54</v>
      </c>
      <c r="E41" s="37" t="s">
        <v>224</v>
      </c>
    </row>
    <row r="42" spans="1:5" ht="89.25">
      <c r="A42" s="38" t="s">
        <v>56</v>
      </c>
      <c r="E42" s="39" t="s">
        <v>314</v>
      </c>
    </row>
    <row r="43" spans="1:5" ht="89.25">
      <c r="A43" t="s">
        <v>58</v>
      </c>
      <c r="E43" s="37" t="s">
        <v>315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3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0+O9+O18+O27</f>
      </c>
      <c r="P2" t="s">
        <v>26</v>
      </c>
    </row>
    <row r="3" spans="1:16" ht="15" customHeight="1">
      <c r="A3" t="s">
        <v>12</v>
      </c>
      <c r="B3" s="12" t="s">
        <v>14</v>
      </c>
      <c r="C3" s="13" t="s">
        <v>15</v>
      </c>
      <c r="D3" s="1"/>
      <c r="E3" s="14" t="s">
        <v>16</v>
      </c>
      <c r="F3" s="1"/>
      <c r="G3" s="9"/>
      <c r="H3" s="8" t="s">
        <v>316</v>
      </c>
      <c r="I3" s="40">
        <f>0+I9+I18+I27</f>
      </c>
      <c r="O3" t="s">
        <v>23</v>
      </c>
      <c r="P3" t="s">
        <v>27</v>
      </c>
    </row>
    <row r="4" spans="1:16" ht="15" customHeight="1">
      <c r="A4" t="s">
        <v>17</v>
      </c>
      <c r="B4" s="12" t="s">
        <v>18</v>
      </c>
      <c r="C4" s="13" t="s">
        <v>189</v>
      </c>
      <c r="D4" s="1"/>
      <c r="E4" s="14" t="s">
        <v>190</v>
      </c>
      <c r="F4" s="1"/>
      <c r="G4" s="1"/>
      <c r="H4" s="11"/>
      <c r="I4" s="11"/>
      <c r="O4" t="s">
        <v>24</v>
      </c>
      <c r="P4" t="s">
        <v>27</v>
      </c>
    </row>
    <row r="5" spans="1:16" ht="12.75" customHeight="1">
      <c r="A5" t="s">
        <v>21</v>
      </c>
      <c r="B5" s="16" t="s">
        <v>22</v>
      </c>
      <c r="C5" s="17" t="s">
        <v>316</v>
      </c>
      <c r="D5" s="6"/>
      <c r="E5" s="18" t="s">
        <v>317</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125</v>
      </c>
      <c r="D10" s="26" t="s">
        <v>32</v>
      </c>
      <c r="E10" s="32" t="s">
        <v>126</v>
      </c>
      <c r="F10" s="33" t="s">
        <v>127</v>
      </c>
      <c r="G10" s="34">
        <v>23.1</v>
      </c>
      <c r="H10" s="35">
        <v>0</v>
      </c>
      <c r="I10" s="35">
        <f>ROUND(ROUND(H10,2)*ROUND(G10,3),2)</f>
      </c>
      <c r="O10">
        <f>(I10*21)/100</f>
      </c>
      <c r="P10" t="s">
        <v>27</v>
      </c>
    </row>
    <row r="11" spans="1:5" ht="12.75">
      <c r="A11" s="36" t="s">
        <v>54</v>
      </c>
      <c r="E11" s="37" t="s">
        <v>319</v>
      </c>
    </row>
    <row r="12" spans="1:5" ht="63.75">
      <c r="A12" s="38" t="s">
        <v>56</v>
      </c>
      <c r="E12" s="39" t="s">
        <v>320</v>
      </c>
    </row>
    <row r="13" spans="1:5" ht="25.5">
      <c r="A13" t="s">
        <v>58</v>
      </c>
      <c r="E13" s="37" t="s">
        <v>130</v>
      </c>
    </row>
    <row r="14" spans="1:16" ht="12.75">
      <c r="A14" s="26" t="s">
        <v>49</v>
      </c>
      <c r="B14" s="31" t="s">
        <v>27</v>
      </c>
      <c r="C14" s="31" t="s">
        <v>125</v>
      </c>
      <c r="D14" s="26" t="s">
        <v>27</v>
      </c>
      <c r="E14" s="32" t="s">
        <v>126</v>
      </c>
      <c r="F14" s="33" t="s">
        <v>127</v>
      </c>
      <c r="G14" s="34">
        <v>24.15</v>
      </c>
      <c r="H14" s="35">
        <v>0</v>
      </c>
      <c r="I14" s="35">
        <f>ROUND(ROUND(H14,2)*ROUND(G14,3),2)</f>
      </c>
      <c r="O14">
        <f>(I14*21)/100</f>
      </c>
      <c r="P14" t="s">
        <v>27</v>
      </c>
    </row>
    <row r="15" spans="1:5" ht="25.5">
      <c r="A15" s="36" t="s">
        <v>54</v>
      </c>
      <c r="E15" s="37" t="s">
        <v>321</v>
      </c>
    </row>
    <row r="16" spans="1:5" ht="89.25">
      <c r="A16" s="38" t="s">
        <v>56</v>
      </c>
      <c r="E16" s="39" t="s">
        <v>322</v>
      </c>
    </row>
    <row r="17" spans="1:5" ht="25.5">
      <c r="A17" t="s">
        <v>58</v>
      </c>
      <c r="E17" s="37" t="s">
        <v>130</v>
      </c>
    </row>
    <row r="18" spans="1:18" ht="12.75" customHeight="1">
      <c r="A18" s="6" t="s">
        <v>47</v>
      </c>
      <c r="B18" s="6"/>
      <c r="C18" s="42" t="s">
        <v>32</v>
      </c>
      <c r="D18" s="6"/>
      <c r="E18" s="29" t="s">
        <v>136</v>
      </c>
      <c r="F18" s="6"/>
      <c r="G18" s="6"/>
      <c r="H18" s="6"/>
      <c r="I18" s="43">
        <f>0+Q18</f>
      </c>
      <c r="O18">
        <f>0+R18</f>
      </c>
      <c r="Q18">
        <f>0+I19+I23</f>
      </c>
      <c r="R18">
        <f>0+O19+O23</f>
      </c>
    </row>
    <row r="19" spans="1:16" ht="25.5">
      <c r="A19" s="26" t="s">
        <v>49</v>
      </c>
      <c r="B19" s="31" t="s">
        <v>26</v>
      </c>
      <c r="C19" s="31" t="s">
        <v>323</v>
      </c>
      <c r="D19" s="26" t="s">
        <v>51</v>
      </c>
      <c r="E19" s="32" t="s">
        <v>324</v>
      </c>
      <c r="F19" s="33" t="s">
        <v>162</v>
      </c>
      <c r="G19" s="34">
        <v>10.5</v>
      </c>
      <c r="H19" s="35">
        <v>0</v>
      </c>
      <c r="I19" s="35">
        <f>ROUND(ROUND(H19,2)*ROUND(G19,3),2)</f>
      </c>
      <c r="O19">
        <f>(I19*21)/100</f>
      </c>
      <c r="P19" t="s">
        <v>27</v>
      </c>
    </row>
    <row r="20" spans="1:5" ht="38.25">
      <c r="A20" s="36" t="s">
        <v>54</v>
      </c>
      <c r="E20" s="37" t="s">
        <v>202</v>
      </c>
    </row>
    <row r="21" spans="1:5" ht="89.25">
      <c r="A21" s="38" t="s">
        <v>56</v>
      </c>
      <c r="E21" s="39" t="s">
        <v>325</v>
      </c>
    </row>
    <row r="22" spans="1:5" ht="63.75">
      <c r="A22" t="s">
        <v>58</v>
      </c>
      <c r="E22" s="37" t="s">
        <v>142</v>
      </c>
    </row>
    <row r="23" spans="1:16" ht="25.5">
      <c r="A23" s="26" t="s">
        <v>49</v>
      </c>
      <c r="B23" s="31" t="s">
        <v>36</v>
      </c>
      <c r="C23" s="31" t="s">
        <v>204</v>
      </c>
      <c r="D23" s="26" t="s">
        <v>51</v>
      </c>
      <c r="E23" s="32" t="s">
        <v>205</v>
      </c>
      <c r="F23" s="33" t="s">
        <v>162</v>
      </c>
      <c r="G23" s="34">
        <v>10.5</v>
      </c>
      <c r="H23" s="35">
        <v>0</v>
      </c>
      <c r="I23" s="35">
        <f>ROUND(ROUND(H23,2)*ROUND(G23,3),2)</f>
      </c>
      <c r="O23">
        <f>(I23*21)/100</f>
      </c>
      <c r="P23" t="s">
        <v>27</v>
      </c>
    </row>
    <row r="24" spans="1:5" ht="38.25">
      <c r="A24" s="36" t="s">
        <v>54</v>
      </c>
      <c r="E24" s="37" t="s">
        <v>202</v>
      </c>
    </row>
    <row r="25" spans="1:5" ht="89.25">
      <c r="A25" s="38" t="s">
        <v>56</v>
      </c>
      <c r="E25" s="39" t="s">
        <v>326</v>
      </c>
    </row>
    <row r="26" spans="1:5" ht="63.75">
      <c r="A26" t="s">
        <v>58</v>
      </c>
      <c r="E26" s="37" t="s">
        <v>142</v>
      </c>
    </row>
    <row r="27" spans="1:18" ht="12.75" customHeight="1">
      <c r="A27" s="6" t="s">
        <v>47</v>
      </c>
      <c r="B27" s="6"/>
      <c r="C27" s="42" t="s">
        <v>38</v>
      </c>
      <c r="D27" s="6"/>
      <c r="E27" s="29" t="s">
        <v>227</v>
      </c>
      <c r="F27" s="6"/>
      <c r="G27" s="6"/>
      <c r="H27" s="6"/>
      <c r="I27" s="43">
        <f>0+Q27</f>
      </c>
      <c r="O27">
        <f>0+R27</f>
      </c>
      <c r="Q27">
        <f>0+I28+I32+I36</f>
      </c>
      <c r="R27">
        <f>0+O28+O32+O36</f>
      </c>
    </row>
    <row r="28" spans="1:16" ht="12.75">
      <c r="A28" s="26" t="s">
        <v>49</v>
      </c>
      <c r="B28" s="31" t="s">
        <v>38</v>
      </c>
      <c r="C28" s="31" t="s">
        <v>302</v>
      </c>
      <c r="D28" s="26" t="s">
        <v>51</v>
      </c>
      <c r="E28" s="32" t="s">
        <v>303</v>
      </c>
      <c r="F28" s="33" t="s">
        <v>187</v>
      </c>
      <c r="G28" s="34">
        <v>42</v>
      </c>
      <c r="H28" s="35">
        <v>0</v>
      </c>
      <c r="I28" s="35">
        <f>ROUND(ROUND(H28,2)*ROUND(G28,3),2)</f>
      </c>
      <c r="O28">
        <f>(I28*21)/100</f>
      </c>
      <c r="P28" t="s">
        <v>27</v>
      </c>
    </row>
    <row r="29" spans="1:5" ht="25.5">
      <c r="A29" s="36" t="s">
        <v>54</v>
      </c>
      <c r="E29" s="37" t="s">
        <v>224</v>
      </c>
    </row>
    <row r="30" spans="1:5" ht="89.25">
      <c r="A30" s="38" t="s">
        <v>56</v>
      </c>
      <c r="E30" s="39" t="s">
        <v>327</v>
      </c>
    </row>
    <row r="31" spans="1:5" ht="51">
      <c r="A31" t="s">
        <v>58</v>
      </c>
      <c r="E31" s="37" t="s">
        <v>235</v>
      </c>
    </row>
    <row r="32" spans="1:16" ht="12.75">
      <c r="A32" s="26" t="s">
        <v>49</v>
      </c>
      <c r="B32" s="31" t="s">
        <v>40</v>
      </c>
      <c r="C32" s="31" t="s">
        <v>305</v>
      </c>
      <c r="D32" s="26" t="s">
        <v>51</v>
      </c>
      <c r="E32" s="32" t="s">
        <v>306</v>
      </c>
      <c r="F32" s="33" t="s">
        <v>187</v>
      </c>
      <c r="G32" s="34">
        <v>32</v>
      </c>
      <c r="H32" s="35">
        <v>0</v>
      </c>
      <c r="I32" s="35">
        <f>ROUND(ROUND(H32,2)*ROUND(G32,3),2)</f>
      </c>
      <c r="O32">
        <f>(I32*21)/100</f>
      </c>
      <c r="P32" t="s">
        <v>27</v>
      </c>
    </row>
    <row r="33" spans="1:5" ht="25.5">
      <c r="A33" s="36" t="s">
        <v>54</v>
      </c>
      <c r="E33" s="37" t="s">
        <v>224</v>
      </c>
    </row>
    <row r="34" spans="1:5" ht="63.75">
      <c r="A34" s="38" t="s">
        <v>56</v>
      </c>
      <c r="E34" s="39" t="s">
        <v>328</v>
      </c>
    </row>
    <row r="35" spans="1:5" ht="153">
      <c r="A35" t="s">
        <v>58</v>
      </c>
      <c r="E35" s="37" t="s">
        <v>308</v>
      </c>
    </row>
    <row r="36" spans="1:16" ht="25.5">
      <c r="A36" s="26" t="s">
        <v>49</v>
      </c>
      <c r="B36" s="31" t="s">
        <v>81</v>
      </c>
      <c r="C36" s="31" t="s">
        <v>309</v>
      </c>
      <c r="D36" s="26" t="s">
        <v>51</v>
      </c>
      <c r="E36" s="32" t="s">
        <v>310</v>
      </c>
      <c r="F36" s="33" t="s">
        <v>187</v>
      </c>
      <c r="G36" s="34">
        <v>10</v>
      </c>
      <c r="H36" s="35">
        <v>0</v>
      </c>
      <c r="I36" s="35">
        <f>ROUND(ROUND(H36,2)*ROUND(G36,3),2)</f>
      </c>
      <c r="O36">
        <f>(I36*21)/100</f>
      </c>
      <c r="P36" t="s">
        <v>27</v>
      </c>
    </row>
    <row r="37" spans="1:5" ht="25.5">
      <c r="A37" s="36" t="s">
        <v>54</v>
      </c>
      <c r="E37" s="37" t="s">
        <v>224</v>
      </c>
    </row>
    <row r="38" spans="1:5" ht="25.5">
      <c r="A38" s="38" t="s">
        <v>56</v>
      </c>
      <c r="E38" s="39" t="s">
        <v>329</v>
      </c>
    </row>
    <row r="39" spans="1:5" ht="153">
      <c r="A39" t="s">
        <v>58</v>
      </c>
      <c r="E39" s="37" t="s">
        <v>308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3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0+O9+O14+O23</f>
      </c>
      <c r="P2" t="s">
        <v>26</v>
      </c>
    </row>
    <row r="3" spans="1:16" ht="15" customHeight="1">
      <c r="A3" t="s">
        <v>12</v>
      </c>
      <c r="B3" s="12" t="s">
        <v>14</v>
      </c>
      <c r="C3" s="13" t="s">
        <v>15</v>
      </c>
      <c r="D3" s="1"/>
      <c r="E3" s="14" t="s">
        <v>16</v>
      </c>
      <c r="F3" s="1"/>
      <c r="G3" s="9"/>
      <c r="H3" s="8" t="s">
        <v>330</v>
      </c>
      <c r="I3" s="40">
        <f>0+I9+I14+I23</f>
      </c>
      <c r="O3" t="s">
        <v>23</v>
      </c>
      <c r="P3" t="s">
        <v>27</v>
      </c>
    </row>
    <row r="4" spans="1:16" ht="15" customHeight="1">
      <c r="A4" t="s">
        <v>17</v>
      </c>
      <c r="B4" s="12" t="s">
        <v>18</v>
      </c>
      <c r="C4" s="13" t="s">
        <v>189</v>
      </c>
      <c r="D4" s="1"/>
      <c r="E4" s="14" t="s">
        <v>190</v>
      </c>
      <c r="F4" s="1"/>
      <c r="G4" s="1"/>
      <c r="H4" s="11"/>
      <c r="I4" s="11"/>
      <c r="O4" t="s">
        <v>24</v>
      </c>
      <c r="P4" t="s">
        <v>27</v>
      </c>
    </row>
    <row r="5" spans="1:16" ht="12.75" customHeight="1">
      <c r="A5" t="s">
        <v>21</v>
      </c>
      <c r="B5" s="16" t="s">
        <v>22</v>
      </c>
      <c r="C5" s="17" t="s">
        <v>330</v>
      </c>
      <c r="D5" s="6"/>
      <c r="E5" s="18" t="s">
        <v>331</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f>
      </c>
      <c r="R9">
        <f>0+O10</f>
      </c>
    </row>
    <row r="10" spans="1:16" ht="12.75">
      <c r="A10" s="26" t="s">
        <v>49</v>
      </c>
      <c r="B10" s="31" t="s">
        <v>32</v>
      </c>
      <c r="C10" s="31" t="s">
        <v>125</v>
      </c>
      <c r="D10" s="26" t="s">
        <v>27</v>
      </c>
      <c r="E10" s="32" t="s">
        <v>126</v>
      </c>
      <c r="F10" s="33" t="s">
        <v>127</v>
      </c>
      <c r="G10" s="34">
        <v>62.89</v>
      </c>
      <c r="H10" s="35">
        <v>0</v>
      </c>
      <c r="I10" s="35">
        <f>ROUND(ROUND(H10,2)*ROUND(G10,3),2)</f>
      </c>
      <c r="O10">
        <f>(I10*21)/100</f>
      </c>
      <c r="P10" t="s">
        <v>27</v>
      </c>
    </row>
    <row r="11" spans="1:5" ht="12.75">
      <c r="A11" s="36" t="s">
        <v>54</v>
      </c>
      <c r="E11" s="37" t="s">
        <v>333</v>
      </c>
    </row>
    <row r="12" spans="1:5" ht="165.75">
      <c r="A12" s="38" t="s">
        <v>56</v>
      </c>
      <c r="E12" s="39" t="s">
        <v>334</v>
      </c>
    </row>
    <row r="13" spans="1:5" ht="25.5">
      <c r="A13" t="s">
        <v>58</v>
      </c>
      <c r="E13" s="37" t="s">
        <v>130</v>
      </c>
    </row>
    <row r="14" spans="1:18" ht="12.75" customHeight="1">
      <c r="A14" s="6" t="s">
        <v>47</v>
      </c>
      <c r="B14" s="6"/>
      <c r="C14" s="42" t="s">
        <v>32</v>
      </c>
      <c r="D14" s="6"/>
      <c r="E14" s="29" t="s">
        <v>136</v>
      </c>
      <c r="F14" s="6"/>
      <c r="G14" s="6"/>
      <c r="H14" s="6"/>
      <c r="I14" s="43">
        <f>0+Q14</f>
      </c>
      <c r="O14">
        <f>0+R14</f>
      </c>
      <c r="Q14">
        <f>0+I15+I19</f>
      </c>
      <c r="R14">
        <f>0+O15+O19</f>
      </c>
    </row>
    <row r="15" spans="1:16" ht="25.5">
      <c r="A15" s="26" t="s">
        <v>49</v>
      </c>
      <c r="B15" s="31" t="s">
        <v>27</v>
      </c>
      <c r="C15" s="31" t="s">
        <v>335</v>
      </c>
      <c r="D15" s="26" t="s">
        <v>51</v>
      </c>
      <c r="E15" s="32" t="s">
        <v>336</v>
      </c>
      <c r="F15" s="33" t="s">
        <v>139</v>
      </c>
      <c r="G15" s="34">
        <v>77.65</v>
      </c>
      <c r="H15" s="35">
        <v>0</v>
      </c>
      <c r="I15" s="35">
        <f>ROUND(ROUND(H15,2)*ROUND(G15,3),2)</f>
      </c>
      <c r="O15">
        <f>(I15*21)/100</f>
      </c>
      <c r="P15" t="s">
        <v>27</v>
      </c>
    </row>
    <row r="16" spans="1:5" ht="38.25">
      <c r="A16" s="36" t="s">
        <v>54</v>
      </c>
      <c r="E16" s="37" t="s">
        <v>202</v>
      </c>
    </row>
    <row r="17" spans="1:5" ht="89.25">
      <c r="A17" s="38" t="s">
        <v>56</v>
      </c>
      <c r="E17" s="39" t="s">
        <v>337</v>
      </c>
    </row>
    <row r="18" spans="1:5" ht="63.75">
      <c r="A18" t="s">
        <v>58</v>
      </c>
      <c r="E18" s="37" t="s">
        <v>142</v>
      </c>
    </row>
    <row r="19" spans="1:16" ht="25.5">
      <c r="A19" s="26" t="s">
        <v>49</v>
      </c>
      <c r="B19" s="31" t="s">
        <v>26</v>
      </c>
      <c r="C19" s="31" t="s">
        <v>207</v>
      </c>
      <c r="D19" s="26" t="s">
        <v>51</v>
      </c>
      <c r="E19" s="32" t="s">
        <v>208</v>
      </c>
      <c r="F19" s="33" t="s">
        <v>139</v>
      </c>
      <c r="G19" s="34">
        <v>151.23</v>
      </c>
      <c r="H19" s="35">
        <v>0</v>
      </c>
      <c r="I19" s="35">
        <f>ROUND(ROUND(H19,2)*ROUND(G19,3),2)</f>
      </c>
      <c r="O19">
        <f>(I19*21)/100</f>
      </c>
      <c r="P19" t="s">
        <v>27</v>
      </c>
    </row>
    <row r="20" spans="1:5" ht="38.25">
      <c r="A20" s="36" t="s">
        <v>54</v>
      </c>
      <c r="E20" s="37" t="s">
        <v>202</v>
      </c>
    </row>
    <row r="21" spans="1:5" ht="89.25">
      <c r="A21" s="38" t="s">
        <v>56</v>
      </c>
      <c r="E21" s="39" t="s">
        <v>338</v>
      </c>
    </row>
    <row r="22" spans="1:5" ht="63.75">
      <c r="A22" t="s">
        <v>58</v>
      </c>
      <c r="E22" s="37" t="s">
        <v>142</v>
      </c>
    </row>
    <row r="23" spans="1:18" ht="12.75" customHeight="1">
      <c r="A23" s="6" t="s">
        <v>47</v>
      </c>
      <c r="B23" s="6"/>
      <c r="C23" s="42" t="s">
        <v>43</v>
      </c>
      <c r="D23" s="6"/>
      <c r="E23" s="29" t="s">
        <v>143</v>
      </c>
      <c r="F23" s="6"/>
      <c r="G23" s="6"/>
      <c r="H23" s="6"/>
      <c r="I23" s="43">
        <f>0+Q23</f>
      </c>
      <c r="O23">
        <f>0+R23</f>
      </c>
      <c r="Q23">
        <f>0+I24+I28+I32</f>
      </c>
      <c r="R23">
        <f>0+O24+O28+O32</f>
      </c>
    </row>
    <row r="24" spans="1:16" ht="12.75">
      <c r="A24" s="26" t="s">
        <v>49</v>
      </c>
      <c r="B24" s="31" t="s">
        <v>36</v>
      </c>
      <c r="C24" s="31" t="s">
        <v>339</v>
      </c>
      <c r="D24" s="26" t="s">
        <v>51</v>
      </c>
      <c r="E24" s="32" t="s">
        <v>340</v>
      </c>
      <c r="F24" s="33" t="s">
        <v>139</v>
      </c>
      <c r="G24" s="34">
        <v>77.65</v>
      </c>
      <c r="H24" s="35">
        <v>0</v>
      </c>
      <c r="I24" s="35">
        <f>ROUND(ROUND(H24,2)*ROUND(G24,3),2)</f>
      </c>
      <c r="O24">
        <f>(I24*21)/100</f>
      </c>
      <c r="P24" t="s">
        <v>27</v>
      </c>
    </row>
    <row r="25" spans="1:5" ht="25.5">
      <c r="A25" s="36" t="s">
        <v>54</v>
      </c>
      <c r="E25" s="37" t="s">
        <v>224</v>
      </c>
    </row>
    <row r="26" spans="1:5" ht="63.75">
      <c r="A26" s="38" t="s">
        <v>56</v>
      </c>
      <c r="E26" s="39" t="s">
        <v>341</v>
      </c>
    </row>
    <row r="27" spans="1:5" ht="51">
      <c r="A27" t="s">
        <v>58</v>
      </c>
      <c r="E27" s="37" t="s">
        <v>342</v>
      </c>
    </row>
    <row r="28" spans="1:16" ht="12.75">
      <c r="A28" s="26" t="s">
        <v>49</v>
      </c>
      <c r="B28" s="31" t="s">
        <v>38</v>
      </c>
      <c r="C28" s="31" t="s">
        <v>343</v>
      </c>
      <c r="D28" s="26" t="s">
        <v>51</v>
      </c>
      <c r="E28" s="32" t="s">
        <v>344</v>
      </c>
      <c r="F28" s="33" t="s">
        <v>139</v>
      </c>
      <c r="G28" s="34">
        <v>128.03</v>
      </c>
      <c r="H28" s="35">
        <v>0</v>
      </c>
      <c r="I28" s="35">
        <f>ROUND(ROUND(H28,2)*ROUND(G28,3),2)</f>
      </c>
      <c r="O28">
        <f>(I28*21)/100</f>
      </c>
      <c r="P28" t="s">
        <v>27</v>
      </c>
    </row>
    <row r="29" spans="1:5" ht="25.5">
      <c r="A29" s="36" t="s">
        <v>54</v>
      </c>
      <c r="E29" s="37" t="s">
        <v>224</v>
      </c>
    </row>
    <row r="30" spans="1:5" ht="191.25">
      <c r="A30" s="38" t="s">
        <v>56</v>
      </c>
      <c r="E30" s="39" t="s">
        <v>345</v>
      </c>
    </row>
    <row r="31" spans="1:5" ht="51">
      <c r="A31" t="s">
        <v>58</v>
      </c>
      <c r="E31" s="37" t="s">
        <v>342</v>
      </c>
    </row>
    <row r="32" spans="1:16" ht="12.75">
      <c r="A32" s="26" t="s">
        <v>49</v>
      </c>
      <c r="B32" s="31" t="s">
        <v>40</v>
      </c>
      <c r="C32" s="31" t="s">
        <v>346</v>
      </c>
      <c r="D32" s="26" t="s">
        <v>51</v>
      </c>
      <c r="E32" s="32" t="s">
        <v>347</v>
      </c>
      <c r="F32" s="33" t="s">
        <v>139</v>
      </c>
      <c r="G32" s="34">
        <v>8.2</v>
      </c>
      <c r="H32" s="35">
        <v>0</v>
      </c>
      <c r="I32" s="35">
        <f>ROUND(ROUND(H32,2)*ROUND(G32,3),2)</f>
      </c>
      <c r="O32">
        <f>(I32*21)/100</f>
      </c>
      <c r="P32" t="s">
        <v>27</v>
      </c>
    </row>
    <row r="33" spans="1:5" ht="25.5">
      <c r="A33" s="36" t="s">
        <v>54</v>
      </c>
      <c r="E33" s="37" t="s">
        <v>224</v>
      </c>
    </row>
    <row r="34" spans="1:5" ht="76.5">
      <c r="A34" s="38" t="s">
        <v>56</v>
      </c>
      <c r="E34" s="39" t="s">
        <v>348</v>
      </c>
    </row>
    <row r="35" spans="1:5" ht="51">
      <c r="A35" t="s">
        <v>58</v>
      </c>
      <c r="E35" s="37" t="s">
        <v>342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5" customHeight="1">
      <c r="B2" s="1"/>
      <c r="C2" s="1"/>
      <c r="D2" s="1"/>
      <c r="E2" s="2" t="s">
        <v>13</v>
      </c>
      <c r="F2" s="1"/>
      <c r="G2" s="1"/>
      <c r="H2" s="6"/>
      <c r="I2" s="6"/>
      <c r="O2">
        <f>0+O9+O18+O35+O40+O57</f>
      </c>
      <c r="P2" t="s">
        <v>26</v>
      </c>
    </row>
    <row r="3" spans="1:16" ht="15" customHeight="1">
      <c r="A3" t="s">
        <v>12</v>
      </c>
      <c r="B3" s="12" t="s">
        <v>14</v>
      </c>
      <c r="C3" s="13" t="s">
        <v>15</v>
      </c>
      <c r="D3" s="1"/>
      <c r="E3" s="14" t="s">
        <v>16</v>
      </c>
      <c r="F3" s="1"/>
      <c r="G3" s="9"/>
      <c r="H3" s="8" t="s">
        <v>349</v>
      </c>
      <c r="I3" s="40">
        <f>0+I9+I18+I35+I40+I57</f>
      </c>
      <c r="O3" t="s">
        <v>23</v>
      </c>
      <c r="P3" t="s">
        <v>27</v>
      </c>
    </row>
    <row r="4" spans="1:16" ht="15" customHeight="1">
      <c r="A4" t="s">
        <v>17</v>
      </c>
      <c r="B4" s="12" t="s">
        <v>18</v>
      </c>
      <c r="C4" s="13" t="s">
        <v>189</v>
      </c>
      <c r="D4" s="1"/>
      <c r="E4" s="14" t="s">
        <v>190</v>
      </c>
      <c r="F4" s="1"/>
      <c r="G4" s="1"/>
      <c r="H4" s="11"/>
      <c r="I4" s="11"/>
      <c r="O4" t="s">
        <v>24</v>
      </c>
      <c r="P4" t="s">
        <v>27</v>
      </c>
    </row>
    <row r="5" spans="1:16" ht="12.75" customHeight="1">
      <c r="A5" t="s">
        <v>21</v>
      </c>
      <c r="B5" s="16" t="s">
        <v>22</v>
      </c>
      <c r="C5" s="17" t="s">
        <v>349</v>
      </c>
      <c r="D5" s="6"/>
      <c r="E5" s="18" t="s">
        <v>350</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7" t="s">
        <v>47</v>
      </c>
      <c r="B9" s="27"/>
      <c r="C9" s="28" t="s">
        <v>30</v>
      </c>
      <c r="D9" s="27"/>
      <c r="E9" s="29" t="s">
        <v>48</v>
      </c>
      <c r="F9" s="27"/>
      <c r="G9" s="27"/>
      <c r="H9" s="27"/>
      <c r="I9" s="30">
        <f>0+Q9</f>
      </c>
      <c r="O9">
        <f>0+R9</f>
      </c>
      <c r="Q9">
        <f>0+I10+I14</f>
      </c>
      <c r="R9">
        <f>0+O10+O14</f>
      </c>
    </row>
    <row r="10" spans="1:16" ht="12.75">
      <c r="A10" s="26" t="s">
        <v>49</v>
      </c>
      <c r="B10" s="31" t="s">
        <v>32</v>
      </c>
      <c r="C10" s="31" t="s">
        <v>125</v>
      </c>
      <c r="D10" s="26" t="s">
        <v>32</v>
      </c>
      <c r="E10" s="32" t="s">
        <v>126</v>
      </c>
      <c r="F10" s="33" t="s">
        <v>127</v>
      </c>
      <c r="G10" s="34">
        <v>290.253</v>
      </c>
      <c r="H10" s="35">
        <v>0</v>
      </c>
      <c r="I10" s="35">
        <f>ROUND(ROUND(H10,2)*ROUND(G10,3),2)</f>
      </c>
      <c r="O10">
        <f>(I10*21)/100</f>
      </c>
      <c r="P10" t="s">
        <v>27</v>
      </c>
    </row>
    <row r="11" spans="1:5" ht="12.75">
      <c r="A11" s="36" t="s">
        <v>54</v>
      </c>
      <c r="E11" s="37" t="s">
        <v>352</v>
      </c>
    </row>
    <row r="12" spans="1:5" ht="293.25">
      <c r="A12" s="38" t="s">
        <v>56</v>
      </c>
      <c r="E12" s="39" t="s">
        <v>353</v>
      </c>
    </row>
    <row r="13" spans="1:5" ht="25.5">
      <c r="A13" t="s">
        <v>58</v>
      </c>
      <c r="E13" s="37" t="s">
        <v>130</v>
      </c>
    </row>
    <row r="14" spans="1:16" ht="12.75">
      <c r="A14" s="26" t="s">
        <v>49</v>
      </c>
      <c r="B14" s="31" t="s">
        <v>27</v>
      </c>
      <c r="C14" s="31" t="s">
        <v>125</v>
      </c>
      <c r="D14" s="26" t="s">
        <v>27</v>
      </c>
      <c r="E14" s="32" t="s">
        <v>126</v>
      </c>
      <c r="F14" s="33" t="s">
        <v>127</v>
      </c>
      <c r="G14" s="34">
        <v>12.415</v>
      </c>
      <c r="H14" s="35">
        <v>0</v>
      </c>
      <c r="I14" s="35">
        <f>ROUND(ROUND(H14,2)*ROUND(G14,3),2)</f>
      </c>
      <c r="O14">
        <f>(I14*21)/100</f>
      </c>
      <c r="P14" t="s">
        <v>27</v>
      </c>
    </row>
    <row r="15" spans="1:5" ht="12.75">
      <c r="A15" s="36" t="s">
        <v>54</v>
      </c>
      <c r="E15" s="37" t="s">
        <v>354</v>
      </c>
    </row>
    <row r="16" spans="1:5" ht="216.75">
      <c r="A16" s="38" t="s">
        <v>56</v>
      </c>
      <c r="E16" s="39" t="s">
        <v>355</v>
      </c>
    </row>
    <row r="17" spans="1:5" ht="25.5">
      <c r="A17" t="s">
        <v>58</v>
      </c>
      <c r="E17" s="37" t="s">
        <v>130</v>
      </c>
    </row>
    <row r="18" spans="1:18" ht="12.75" customHeight="1">
      <c r="A18" s="6" t="s">
        <v>47</v>
      </c>
      <c r="B18" s="6"/>
      <c r="C18" s="42" t="s">
        <v>32</v>
      </c>
      <c r="D18" s="6"/>
      <c r="E18" s="29" t="s">
        <v>136</v>
      </c>
      <c r="F18" s="6"/>
      <c r="G18" s="6"/>
      <c r="H18" s="6"/>
      <c r="I18" s="43">
        <f>0+Q18</f>
      </c>
      <c r="O18">
        <f>0+R18</f>
      </c>
      <c r="Q18">
        <f>0+I19+I23+I27+I31</f>
      </c>
      <c r="R18">
        <f>0+O19+O23+O27+O31</f>
      </c>
    </row>
    <row r="19" spans="1:16" ht="25.5">
      <c r="A19" s="26" t="s">
        <v>49</v>
      </c>
      <c r="B19" s="31" t="s">
        <v>26</v>
      </c>
      <c r="C19" s="31" t="s">
        <v>356</v>
      </c>
      <c r="D19" s="26" t="s">
        <v>51</v>
      </c>
      <c r="E19" s="32" t="s">
        <v>357</v>
      </c>
      <c r="F19" s="33" t="s">
        <v>162</v>
      </c>
      <c r="G19" s="34">
        <v>14.256</v>
      </c>
      <c r="H19" s="35">
        <v>0</v>
      </c>
      <c r="I19" s="35">
        <f>ROUND(ROUND(H19,2)*ROUND(G19,3),2)</f>
      </c>
      <c r="O19">
        <f>(I19*21)/100</f>
      </c>
      <c r="P19" t="s">
        <v>27</v>
      </c>
    </row>
    <row r="20" spans="1:5" ht="38.25">
      <c r="A20" s="36" t="s">
        <v>54</v>
      </c>
      <c r="E20" s="37" t="s">
        <v>202</v>
      </c>
    </row>
    <row r="21" spans="1:5" ht="293.25">
      <c r="A21" s="38" t="s">
        <v>56</v>
      </c>
      <c r="E21" s="39" t="s">
        <v>358</v>
      </c>
    </row>
    <row r="22" spans="1:5" ht="318.75">
      <c r="A22" t="s">
        <v>58</v>
      </c>
      <c r="E22" s="37" t="s">
        <v>359</v>
      </c>
    </row>
    <row r="23" spans="1:16" ht="25.5">
      <c r="A23" s="26" t="s">
        <v>49</v>
      </c>
      <c r="B23" s="31" t="s">
        <v>36</v>
      </c>
      <c r="C23" s="31" t="s">
        <v>360</v>
      </c>
      <c r="D23" s="26" t="s">
        <v>51</v>
      </c>
      <c r="E23" s="32" t="s">
        <v>361</v>
      </c>
      <c r="F23" s="33" t="s">
        <v>162</v>
      </c>
      <c r="G23" s="34">
        <v>138.44</v>
      </c>
      <c r="H23" s="35">
        <v>0</v>
      </c>
      <c r="I23" s="35">
        <f>ROUND(ROUND(H23,2)*ROUND(G23,3),2)</f>
      </c>
      <c r="O23">
        <f>(I23*21)/100</f>
      </c>
      <c r="P23" t="s">
        <v>27</v>
      </c>
    </row>
    <row r="24" spans="1:5" ht="38.25">
      <c r="A24" s="36" t="s">
        <v>54</v>
      </c>
      <c r="E24" s="37" t="s">
        <v>202</v>
      </c>
    </row>
    <row r="25" spans="1:5" ht="178.5">
      <c r="A25" s="38" t="s">
        <v>56</v>
      </c>
      <c r="E25" s="39" t="s">
        <v>362</v>
      </c>
    </row>
    <row r="26" spans="1:5" ht="318.75">
      <c r="A26" t="s">
        <v>58</v>
      </c>
      <c r="E26" s="37" t="s">
        <v>359</v>
      </c>
    </row>
    <row r="27" spans="1:16" ht="12.75">
      <c r="A27" s="26" t="s">
        <v>49</v>
      </c>
      <c r="B27" s="31" t="s">
        <v>38</v>
      </c>
      <c r="C27" s="31" t="s">
        <v>363</v>
      </c>
      <c r="D27" s="26" t="s">
        <v>51</v>
      </c>
      <c r="E27" s="32" t="s">
        <v>364</v>
      </c>
      <c r="F27" s="33" t="s">
        <v>162</v>
      </c>
      <c r="G27" s="34">
        <v>39.796</v>
      </c>
      <c r="H27" s="35">
        <v>0</v>
      </c>
      <c r="I27" s="35">
        <f>ROUND(ROUND(H27,2)*ROUND(G27,3),2)</f>
      </c>
      <c r="O27">
        <f>(I27*21)/100</f>
      </c>
      <c r="P27" t="s">
        <v>27</v>
      </c>
    </row>
    <row r="28" spans="1:5" ht="12.75">
      <c r="A28" s="36" t="s">
        <v>54</v>
      </c>
      <c r="E28" s="37" t="s">
        <v>365</v>
      </c>
    </row>
    <row r="29" spans="1:5" ht="306">
      <c r="A29" s="38" t="s">
        <v>56</v>
      </c>
      <c r="E29" s="39" t="s">
        <v>366</v>
      </c>
    </row>
    <row r="30" spans="1:5" ht="229.5">
      <c r="A30" t="s">
        <v>58</v>
      </c>
      <c r="E30" s="37" t="s">
        <v>367</v>
      </c>
    </row>
    <row r="31" spans="1:16" ht="12.75">
      <c r="A31" s="26" t="s">
        <v>49</v>
      </c>
      <c r="B31" s="31" t="s">
        <v>40</v>
      </c>
      <c r="C31" s="31" t="s">
        <v>368</v>
      </c>
      <c r="D31" s="26" t="s">
        <v>51</v>
      </c>
      <c r="E31" s="32" t="s">
        <v>369</v>
      </c>
      <c r="F31" s="33" t="s">
        <v>162</v>
      </c>
      <c r="G31" s="34">
        <v>15.61</v>
      </c>
      <c r="H31" s="35">
        <v>0</v>
      </c>
      <c r="I31" s="35">
        <f>ROUND(ROUND(H31,2)*ROUND(G31,3),2)</f>
      </c>
      <c r="O31">
        <f>(I31*21)/100</f>
      </c>
      <c r="P31" t="s">
        <v>27</v>
      </c>
    </row>
    <row r="32" spans="1:5" ht="12.75">
      <c r="A32" s="36" t="s">
        <v>54</v>
      </c>
      <c r="E32" s="37" t="s">
        <v>365</v>
      </c>
    </row>
    <row r="33" spans="1:5" ht="127.5">
      <c r="A33" s="38" t="s">
        <v>56</v>
      </c>
      <c r="E33" s="39" t="s">
        <v>370</v>
      </c>
    </row>
    <row r="34" spans="1:5" ht="293.25">
      <c r="A34" t="s">
        <v>58</v>
      </c>
      <c r="E34" s="37" t="s">
        <v>371</v>
      </c>
    </row>
    <row r="35" spans="1:18" ht="12.75" customHeight="1">
      <c r="A35" s="6" t="s">
        <v>47</v>
      </c>
      <c r="B35" s="6"/>
      <c r="C35" s="42" t="s">
        <v>27</v>
      </c>
      <c r="D35" s="6"/>
      <c r="E35" s="29" t="s">
        <v>221</v>
      </c>
      <c r="F35" s="6"/>
      <c r="G35" s="6"/>
      <c r="H35" s="6"/>
      <c r="I35" s="43">
        <f>0+Q35</f>
      </c>
      <c r="O35">
        <f>0+R35</f>
      </c>
      <c r="Q35">
        <f>0+I36</f>
      </c>
      <c r="R35">
        <f>0+O36</f>
      </c>
    </row>
    <row r="36" spans="1:16" ht="12.75">
      <c r="A36" s="26" t="s">
        <v>49</v>
      </c>
      <c r="B36" s="31" t="s">
        <v>81</v>
      </c>
      <c r="C36" s="31" t="s">
        <v>372</v>
      </c>
      <c r="D36" s="26" t="s">
        <v>51</v>
      </c>
      <c r="E36" s="32" t="s">
        <v>373</v>
      </c>
      <c r="F36" s="33" t="s">
        <v>139</v>
      </c>
      <c r="G36" s="34">
        <v>145</v>
      </c>
      <c r="H36" s="35">
        <v>0</v>
      </c>
      <c r="I36" s="35">
        <f>ROUND(ROUND(H36,2)*ROUND(G36,3),2)</f>
      </c>
      <c r="O36">
        <f>(I36*21)/100</f>
      </c>
      <c r="P36" t="s">
        <v>27</v>
      </c>
    </row>
    <row r="37" spans="1:5" ht="153">
      <c r="A37" s="36" t="s">
        <v>54</v>
      </c>
      <c r="E37" s="37" t="s">
        <v>374</v>
      </c>
    </row>
    <row r="38" spans="1:5" ht="76.5">
      <c r="A38" s="38" t="s">
        <v>56</v>
      </c>
      <c r="E38" s="39" t="s">
        <v>375</v>
      </c>
    </row>
    <row r="39" spans="1:5" ht="165.75">
      <c r="A39" t="s">
        <v>58</v>
      </c>
      <c r="E39" s="37" t="s">
        <v>376</v>
      </c>
    </row>
    <row r="40" spans="1:18" ht="12.75" customHeight="1">
      <c r="A40" s="6" t="s">
        <v>47</v>
      </c>
      <c r="B40" s="6"/>
      <c r="C40" s="42" t="s">
        <v>86</v>
      </c>
      <c r="D40" s="6"/>
      <c r="E40" s="29" t="s">
        <v>377</v>
      </c>
      <c r="F40" s="6"/>
      <c r="G40" s="6"/>
      <c r="H40" s="6"/>
      <c r="I40" s="43">
        <f>0+Q40</f>
      </c>
      <c r="O40">
        <f>0+R40</f>
      </c>
      <c r="Q40">
        <f>0+I41+I45+I49+I53</f>
      </c>
      <c r="R40">
        <f>0+O41+O45+O49+O53</f>
      </c>
    </row>
    <row r="41" spans="1:16" ht="12.75">
      <c r="A41" s="26" t="s">
        <v>49</v>
      </c>
      <c r="B41" s="31" t="s">
        <v>86</v>
      </c>
      <c r="C41" s="31" t="s">
        <v>378</v>
      </c>
      <c r="D41" s="26" t="s">
        <v>51</v>
      </c>
      <c r="E41" s="32" t="s">
        <v>379</v>
      </c>
      <c r="F41" s="33" t="s">
        <v>139</v>
      </c>
      <c r="G41" s="34">
        <v>76.1</v>
      </c>
      <c r="H41" s="35">
        <v>0</v>
      </c>
      <c r="I41" s="35">
        <f>ROUND(ROUND(H41,2)*ROUND(G41,3),2)</f>
      </c>
      <c r="O41">
        <f>(I41*21)/100</f>
      </c>
      <c r="P41" t="s">
        <v>27</v>
      </c>
    </row>
    <row r="42" spans="1:5" ht="12.75">
      <c r="A42" s="36" t="s">
        <v>54</v>
      </c>
      <c r="E42" s="37" t="s">
        <v>380</v>
      </c>
    </row>
    <row r="43" spans="1:5" ht="102">
      <c r="A43" s="38" t="s">
        <v>56</v>
      </c>
      <c r="E43" s="39" t="s">
        <v>381</v>
      </c>
    </row>
    <row r="44" spans="1:5" ht="255">
      <c r="A44" t="s">
        <v>58</v>
      </c>
      <c r="E44" s="37" t="s">
        <v>382</v>
      </c>
    </row>
    <row r="45" spans="1:16" ht="12.75">
      <c r="A45" s="26" t="s">
        <v>49</v>
      </c>
      <c r="B45" s="31" t="s">
        <v>43</v>
      </c>
      <c r="C45" s="31" t="s">
        <v>383</v>
      </c>
      <c r="D45" s="26" t="s">
        <v>51</v>
      </c>
      <c r="E45" s="32" t="s">
        <v>384</v>
      </c>
      <c r="F45" s="33" t="s">
        <v>73</v>
      </c>
      <c r="G45" s="34">
        <v>2</v>
      </c>
      <c r="H45" s="35">
        <v>0</v>
      </c>
      <c r="I45" s="35">
        <f>ROUND(ROUND(H45,2)*ROUND(G45,3),2)</f>
      </c>
      <c r="O45">
        <f>(I45*21)/100</f>
      </c>
      <c r="P45" t="s">
        <v>27</v>
      </c>
    </row>
    <row r="46" spans="1:5" ht="12.75">
      <c r="A46" s="36" t="s">
        <v>54</v>
      </c>
      <c r="E46" s="37" t="s">
        <v>51</v>
      </c>
    </row>
    <row r="47" spans="1:5" ht="63.75">
      <c r="A47" s="38" t="s">
        <v>56</v>
      </c>
      <c r="E47" s="39" t="s">
        <v>385</v>
      </c>
    </row>
    <row r="48" spans="1:5" ht="255">
      <c r="A48" t="s">
        <v>58</v>
      </c>
      <c r="E48" s="37" t="s">
        <v>386</v>
      </c>
    </row>
    <row r="49" spans="1:16" ht="12.75">
      <c r="A49" s="26" t="s">
        <v>49</v>
      </c>
      <c r="B49" s="31" t="s">
        <v>45</v>
      </c>
      <c r="C49" s="31" t="s">
        <v>387</v>
      </c>
      <c r="D49" s="26" t="s">
        <v>51</v>
      </c>
      <c r="E49" s="32" t="s">
        <v>388</v>
      </c>
      <c r="F49" s="33" t="s">
        <v>73</v>
      </c>
      <c r="G49" s="34">
        <v>5</v>
      </c>
      <c r="H49" s="35">
        <v>0</v>
      </c>
      <c r="I49" s="35">
        <f>ROUND(ROUND(H49,2)*ROUND(G49,3),2)</f>
      </c>
      <c r="O49">
        <f>(I49*21)/100</f>
      </c>
      <c r="P49" t="s">
        <v>27</v>
      </c>
    </row>
    <row r="50" spans="1:5" ht="12.75">
      <c r="A50" s="36" t="s">
        <v>54</v>
      </c>
      <c r="E50" s="37" t="s">
        <v>51</v>
      </c>
    </row>
    <row r="51" spans="1:5" ht="165.75">
      <c r="A51" s="38" t="s">
        <v>56</v>
      </c>
      <c r="E51" s="39" t="s">
        <v>389</v>
      </c>
    </row>
    <row r="52" spans="1:5" ht="76.5">
      <c r="A52" t="s">
        <v>58</v>
      </c>
      <c r="E52" s="37" t="s">
        <v>390</v>
      </c>
    </row>
    <row r="53" spans="1:16" ht="12.75">
      <c r="A53" s="26" t="s">
        <v>49</v>
      </c>
      <c r="B53" s="31" t="s">
        <v>97</v>
      </c>
      <c r="C53" s="31" t="s">
        <v>391</v>
      </c>
      <c r="D53" s="26" t="s">
        <v>51</v>
      </c>
      <c r="E53" s="32" t="s">
        <v>392</v>
      </c>
      <c r="F53" s="33" t="s">
        <v>73</v>
      </c>
      <c r="G53" s="34">
        <v>2</v>
      </c>
      <c r="H53" s="35">
        <v>0</v>
      </c>
      <c r="I53" s="35">
        <f>ROUND(ROUND(H53,2)*ROUND(G53,3),2)</f>
      </c>
      <c r="O53">
        <f>(I53*21)/100</f>
      </c>
      <c r="P53" t="s">
        <v>27</v>
      </c>
    </row>
    <row r="54" spans="1:5" ht="12.75">
      <c r="A54" s="36" t="s">
        <v>54</v>
      </c>
      <c r="E54" s="37" t="s">
        <v>393</v>
      </c>
    </row>
    <row r="55" spans="1:5" ht="140.25">
      <c r="A55" s="38" t="s">
        <v>56</v>
      </c>
      <c r="E55" s="39" t="s">
        <v>394</v>
      </c>
    </row>
    <row r="56" spans="1:5" ht="25.5">
      <c r="A56" t="s">
        <v>58</v>
      </c>
      <c r="E56" s="37" t="s">
        <v>395</v>
      </c>
    </row>
    <row r="57" spans="1:18" ht="12.75" customHeight="1">
      <c r="A57" s="6" t="s">
        <v>47</v>
      </c>
      <c r="B57" s="6"/>
      <c r="C57" s="42" t="s">
        <v>43</v>
      </c>
      <c r="D57" s="6"/>
      <c r="E57" s="29" t="s">
        <v>143</v>
      </c>
      <c r="F57" s="6"/>
      <c r="G57" s="6"/>
      <c r="H57" s="6"/>
      <c r="I57" s="43">
        <f>0+Q57</f>
      </c>
      <c r="O57">
        <f>0+R57</f>
      </c>
      <c r="Q57">
        <f>0+I58+I62</f>
      </c>
      <c r="R57">
        <f>0+O58+O62</f>
      </c>
    </row>
    <row r="58" spans="1:16" ht="12.75">
      <c r="A58" s="26" t="s">
        <v>49</v>
      </c>
      <c r="B58" s="31" t="s">
        <v>104</v>
      </c>
      <c r="C58" s="31" t="s">
        <v>396</v>
      </c>
      <c r="D58" s="26" t="s">
        <v>51</v>
      </c>
      <c r="E58" s="32" t="s">
        <v>397</v>
      </c>
      <c r="F58" s="33" t="s">
        <v>73</v>
      </c>
      <c r="G58" s="34">
        <v>2</v>
      </c>
      <c r="H58" s="35">
        <v>0</v>
      </c>
      <c r="I58" s="35">
        <f>ROUND(ROUND(H58,2)*ROUND(G58,3),2)</f>
      </c>
      <c r="O58">
        <f>(I58*21)/100</f>
      </c>
      <c r="P58" t="s">
        <v>27</v>
      </c>
    </row>
    <row r="59" spans="1:5" ht="12.75">
      <c r="A59" s="36" t="s">
        <v>54</v>
      </c>
      <c r="E59" s="37" t="s">
        <v>51</v>
      </c>
    </row>
    <row r="60" spans="1:5" ht="89.25">
      <c r="A60" s="38" t="s">
        <v>56</v>
      </c>
      <c r="E60" s="39" t="s">
        <v>398</v>
      </c>
    </row>
    <row r="61" spans="1:5" ht="76.5">
      <c r="A61" t="s">
        <v>58</v>
      </c>
      <c r="E61" s="37" t="s">
        <v>172</v>
      </c>
    </row>
    <row r="62" spans="1:16" ht="12.75">
      <c r="A62" s="26" t="s">
        <v>49</v>
      </c>
      <c r="B62" s="31" t="s">
        <v>108</v>
      </c>
      <c r="C62" s="31" t="s">
        <v>399</v>
      </c>
      <c r="D62" s="26" t="s">
        <v>51</v>
      </c>
      <c r="E62" s="32" t="s">
        <v>400</v>
      </c>
      <c r="F62" s="33" t="s">
        <v>139</v>
      </c>
      <c r="G62" s="34">
        <v>76.1</v>
      </c>
      <c r="H62" s="35">
        <v>0</v>
      </c>
      <c r="I62" s="35">
        <f>ROUND(ROUND(H62,2)*ROUND(G62,3),2)</f>
      </c>
      <c r="O62">
        <f>(I62*21)/100</f>
      </c>
      <c r="P62" t="s">
        <v>27</v>
      </c>
    </row>
    <row r="63" spans="1:5" ht="12.75">
      <c r="A63" s="36" t="s">
        <v>54</v>
      </c>
      <c r="E63" s="37" t="s">
        <v>51</v>
      </c>
    </row>
    <row r="64" spans="1:5" ht="127.5">
      <c r="A64" s="38" t="s">
        <v>56</v>
      </c>
      <c r="E64" s="39" t="s">
        <v>401</v>
      </c>
    </row>
    <row r="65" spans="1:5" ht="76.5">
      <c r="A65" t="s">
        <v>58</v>
      </c>
      <c r="E65" s="37" t="s">
        <v>172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